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/>
  <mc:AlternateContent xmlns:mc="http://schemas.openxmlformats.org/markup-compatibility/2006">
    <mc:Choice Requires="x15">
      <x15ac:absPath xmlns:x15ac="http://schemas.microsoft.com/office/spreadsheetml/2010/11/ac" url="F:\01 하이프로젝트\2607 영월 주천면 문화공간 조성을 위한 실시설계 용역\04-2 납품(건축만 수정) 260903\01 건축\02 내역서\"/>
    </mc:Choice>
  </mc:AlternateContent>
  <xr:revisionPtr revIDLastSave="0" documentId="13_ncr:1_{42497D13-3969-4273-A7BA-D64AC1A617C1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결재" sheetId="12" r:id="rId1"/>
    <sheet name="예정공정표" sheetId="11" r:id="rId2"/>
    <sheet name="원가계산서" sheetId="10" r:id="rId3"/>
    <sheet name="공종별집계표" sheetId="9" r:id="rId4"/>
    <sheet name="공종별내역서" sheetId="8" r:id="rId5"/>
    <sheet name="일위대가목록" sheetId="7" r:id="rId6"/>
    <sheet name="일위대가" sheetId="6" r:id="rId7"/>
    <sheet name="단가산출목록" sheetId="5" r:id="rId8"/>
    <sheet name="단가산출서" sheetId="4" r:id="rId9"/>
    <sheet name="단가대비표" sheetId="3" r:id="rId10"/>
    <sheet name=" 공사설정 " sheetId="2" r:id="rId11"/>
    <sheet name="Sheet1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</externalReferences>
  <definedNames>
    <definedName name="_">#REF!</definedName>
    <definedName name="______key2" hidden="1">#REF!</definedName>
    <definedName name="_____key2" hidden="1">#REF!</definedName>
    <definedName name="____A100000">#REF!</definedName>
    <definedName name="____A69999">#REF!</definedName>
    <definedName name="____A99999">#REF!</definedName>
    <definedName name="____bar10">#REF!</definedName>
    <definedName name="____bar13">#REF!</definedName>
    <definedName name="____bar16">#REF!</definedName>
    <definedName name="____bar19">#REF!</definedName>
    <definedName name="____bar22">#REF!</definedName>
    <definedName name="____bar25">#REF!</definedName>
    <definedName name="____bar29">#REF!</definedName>
    <definedName name="____bar32">#REF!</definedName>
    <definedName name="____dia10">[1]철근단면적!$C$2</definedName>
    <definedName name="____dia13">[2]철근단면적!$C$3</definedName>
    <definedName name="____dia16">[2]철근단면적!$C$4</definedName>
    <definedName name="____dia19">[2]철근단면적!$C$5</definedName>
    <definedName name="____dia22">[2]철근단면적!$C$6</definedName>
    <definedName name="____dia25">[2]철근단면적!$C$7</definedName>
    <definedName name="____dia29">[1]철근단면적!$C$8</definedName>
    <definedName name="____dia32">[1]철근단면적!$C$9</definedName>
    <definedName name="____dia35">#REF!</definedName>
    <definedName name="____faf98">#REF!</definedName>
    <definedName name="____hun1">[3]설계조건!#REF!</definedName>
    <definedName name="____hun2">[3]설계조건!#REF!</definedName>
    <definedName name="____key2" hidden="1">#REF!</definedName>
    <definedName name="____LG15">[4]노임단가!$D$12</definedName>
    <definedName name="____LG17">[4]노임단가!$D$30</definedName>
    <definedName name="____LG18">[4]노임단가!$D$89</definedName>
    <definedName name="____LG21">[4]노임단가!$D$8</definedName>
    <definedName name="____LG6">[4]노임단가!$D$90</definedName>
    <definedName name="____LG9">[4]노임단가!$D$86</definedName>
    <definedName name="____LS15">[4]노임단가!$C$12</definedName>
    <definedName name="____LS17">[4]노임단가!$C$30</definedName>
    <definedName name="____LS18">[4]노임단가!$C$89</definedName>
    <definedName name="____LS21">[4]노임단가!$C$8</definedName>
    <definedName name="____LS6">[4]노임단가!$C$90</definedName>
    <definedName name="____LS9">[4]노임단가!$C$86</definedName>
    <definedName name="____MG109">[4]자재단가!$H$220</definedName>
    <definedName name="____MG135">[4]자재단가!$H$272</definedName>
    <definedName name="____MG15">[4]자재단가!$H$32</definedName>
    <definedName name="____MG3">[4]자재단가!$H$8</definedName>
    <definedName name="____MG43">[4]자재단가!$H$88</definedName>
    <definedName name="____MG44">[4]자재단가!$H$90</definedName>
    <definedName name="____MG46">[4]자재단가!$H$94</definedName>
    <definedName name="____MG57">[4]자재단가!$H$116</definedName>
    <definedName name="____MG6">[4]자재단가!$H$14</definedName>
    <definedName name="____MG8">[4]자재단가!$H$18</definedName>
    <definedName name="____MG9">[4]자재단가!$H$20</definedName>
    <definedName name="____MS109">[4]자재단가!$H$221</definedName>
    <definedName name="____MS135">[4]자재단가!$H$273</definedName>
    <definedName name="____MS15">[4]자재단가!$H$33</definedName>
    <definedName name="____MS3">[4]자재단가!$H$9</definedName>
    <definedName name="____MS43">[4]자재단가!$H$89</definedName>
    <definedName name="____MS44">[4]자재단가!$H$91</definedName>
    <definedName name="____MS46">[4]자재단가!$H$95</definedName>
    <definedName name="____MS57">[4]자재단가!$H$117</definedName>
    <definedName name="____MS6">[4]자재단가!$H$15</definedName>
    <definedName name="____MS8">[4]자재단가!$H$19</definedName>
    <definedName name="____MS9">[4]자재단가!$H$21</definedName>
    <definedName name="____pa1">#REF!</definedName>
    <definedName name="____pa2">#REF!</definedName>
    <definedName name="____PH2">'[5]기둥(원형)'!#REF!</definedName>
    <definedName name="____phi1">#REF!</definedName>
    <definedName name="____phi3">#REF!</definedName>
    <definedName name="____qs1">[3]설계조건!#REF!</definedName>
    <definedName name="____qs12">[3]설계조건!#REF!</definedName>
    <definedName name="____qs2">[3]설계조건!#REF!</definedName>
    <definedName name="____qs22">[3]설계조건!#REF!</definedName>
    <definedName name="____SBB1">#REF!</definedName>
    <definedName name="____SBB2">#REF!</definedName>
    <definedName name="____SBB3">#REF!</definedName>
    <definedName name="____SBB4">#REF!</definedName>
    <definedName name="____SBB5">#REF!</definedName>
    <definedName name="____sd10">[1]철근단면적!#REF!</definedName>
    <definedName name="____sd13">[1]철근단면적!#REF!</definedName>
    <definedName name="____sd16">[1]철근단면적!#REF!</definedName>
    <definedName name="____sd19">[1]철근단면적!#REF!</definedName>
    <definedName name="____sd22">[1]철근단면적!#REF!</definedName>
    <definedName name="____sd25">[1]철근단면적!#REF!</definedName>
    <definedName name="____sd29">[1]철근단면적!#REF!</definedName>
    <definedName name="____sd32">[1]철근단면적!#REF!</definedName>
    <definedName name="____SHH1">#REF!</definedName>
    <definedName name="____SHH2">#REF!</definedName>
    <definedName name="____SHH3">#REF!</definedName>
    <definedName name="____tbm1">#REF!</definedName>
    <definedName name="____TBM2">'[6]주현(해보)'!#REF!</definedName>
    <definedName name="____Ted1">#REF!</definedName>
    <definedName name="____Ts1">#REF!</definedName>
    <definedName name="____wd1">[3]설계조건!#REF!</definedName>
    <definedName name="____wd2">[3]설계조건!#REF!</definedName>
    <definedName name="___A100000">#REF!</definedName>
    <definedName name="___A69999">#REF!</definedName>
    <definedName name="___A99999">#REF!</definedName>
    <definedName name="___B2">'[7]단면 (2)'!$K$55</definedName>
    <definedName name="___bar10">#REF!</definedName>
    <definedName name="___bar13">#REF!</definedName>
    <definedName name="___bar16">#REF!</definedName>
    <definedName name="___bar19">#REF!</definedName>
    <definedName name="___bar22">#REF!</definedName>
    <definedName name="___bar25">#REF!</definedName>
    <definedName name="___bar29">#REF!</definedName>
    <definedName name="___bar32">#REF!</definedName>
    <definedName name="___dia10">[1]철근단면적!$C$2</definedName>
    <definedName name="___dia13">[2]철근단면적!$C$3</definedName>
    <definedName name="___dia16">[2]철근단면적!$C$4</definedName>
    <definedName name="___dia19">[2]철근단면적!$C$5</definedName>
    <definedName name="___dia22">[2]철근단면적!$C$6</definedName>
    <definedName name="___dia25">[2]철근단면적!$C$7</definedName>
    <definedName name="___dia29">[1]철근단면적!$C$8</definedName>
    <definedName name="___dia32">[1]철근단면적!$C$9</definedName>
    <definedName name="___dia35">#REF!</definedName>
    <definedName name="___faf98">#REF!</definedName>
    <definedName name="___hun1">[3]설계조건!#REF!</definedName>
    <definedName name="___hun2">[3]설계조건!#REF!</definedName>
    <definedName name="___key2" hidden="1">#REF!</definedName>
    <definedName name="___LG15">[4]노임단가!$D$12</definedName>
    <definedName name="___LG17">[4]노임단가!$D$30</definedName>
    <definedName name="___LG18">[4]노임단가!$D$89</definedName>
    <definedName name="___LG21">[4]노임단가!$D$8</definedName>
    <definedName name="___LG6">[4]노임단가!$D$90</definedName>
    <definedName name="___LG9">[4]노임단가!$D$86</definedName>
    <definedName name="___LS15">[4]노임단가!$C$12</definedName>
    <definedName name="___LS17">[4]노임단가!$C$30</definedName>
    <definedName name="___LS18">[4]노임단가!$C$89</definedName>
    <definedName name="___LS21">[4]노임단가!$C$8</definedName>
    <definedName name="___LS6">[4]노임단가!$C$90</definedName>
    <definedName name="___LS9">[4]노임단가!$C$86</definedName>
    <definedName name="___MG109">[4]자재단가!$H$220</definedName>
    <definedName name="___MG135">[4]자재단가!$H$272</definedName>
    <definedName name="___MG15">[4]자재단가!$H$32</definedName>
    <definedName name="___MG3">[4]자재단가!$H$8</definedName>
    <definedName name="___MG43">[4]자재단가!$H$88</definedName>
    <definedName name="___MG44">[4]자재단가!$H$90</definedName>
    <definedName name="___MG46">[4]자재단가!$H$94</definedName>
    <definedName name="___MG57">[4]자재단가!$H$116</definedName>
    <definedName name="___MG6">[4]자재단가!$H$14</definedName>
    <definedName name="___MG8">[4]자재단가!$H$18</definedName>
    <definedName name="___MG9">[4]자재단가!$H$20</definedName>
    <definedName name="___MS109">[4]자재단가!$H$221</definedName>
    <definedName name="___MS135">[4]자재단가!$H$273</definedName>
    <definedName name="___MS15">[4]자재단가!$H$33</definedName>
    <definedName name="___MS3">[4]자재단가!$H$9</definedName>
    <definedName name="___MS43">[4]자재단가!$H$89</definedName>
    <definedName name="___MS44">[4]자재단가!$H$91</definedName>
    <definedName name="___MS46">[4]자재단가!$H$95</definedName>
    <definedName name="___MS57">[4]자재단가!$H$117</definedName>
    <definedName name="___MS6">[4]자재단가!$H$15</definedName>
    <definedName name="___MS8">[4]자재단가!$H$19</definedName>
    <definedName name="___MS9">[4]자재단가!$H$21</definedName>
    <definedName name="___pa1">#REF!</definedName>
    <definedName name="___pa2">#REF!</definedName>
    <definedName name="___PH2">'[5]기둥(원형)'!#REF!</definedName>
    <definedName name="___phi1">#REF!</definedName>
    <definedName name="___phi3">#REF!</definedName>
    <definedName name="___qs1">[3]설계조건!#REF!</definedName>
    <definedName name="___qs12">[3]설계조건!#REF!</definedName>
    <definedName name="___qs2">[3]설계조건!#REF!</definedName>
    <definedName name="___qs22">[3]설계조건!#REF!</definedName>
    <definedName name="___SBB1">#REF!</definedName>
    <definedName name="___SBB2">#REF!</definedName>
    <definedName name="___SBB3">#REF!</definedName>
    <definedName name="___SBB4">#REF!</definedName>
    <definedName name="___SBB5">#REF!</definedName>
    <definedName name="___sd10">[1]철근단면적!#REF!</definedName>
    <definedName name="___sd13">[1]철근단면적!#REF!</definedName>
    <definedName name="___sd16">[1]철근단면적!#REF!</definedName>
    <definedName name="___sd19">[1]철근단면적!#REF!</definedName>
    <definedName name="___sd22">[1]철근단면적!#REF!</definedName>
    <definedName name="___sd25">[1]철근단면적!#REF!</definedName>
    <definedName name="___sd29">[1]철근단면적!#REF!</definedName>
    <definedName name="___sd32">[1]철근단면적!#REF!</definedName>
    <definedName name="___SHH1">#REF!</definedName>
    <definedName name="___SHH2">#REF!</definedName>
    <definedName name="___SHH3">#REF!</definedName>
    <definedName name="___tbm1">#REF!</definedName>
    <definedName name="___TBM2">'[6]주현(해보)'!#REF!</definedName>
    <definedName name="___Ted1">#REF!</definedName>
    <definedName name="___Ts1">#REF!</definedName>
    <definedName name="___wd1">[3]설계조건!#REF!</definedName>
    <definedName name="___wd2">[3]설계조건!#REF!</definedName>
    <definedName name="__123Graph_A" hidden="1">#REF!</definedName>
    <definedName name="__123Graph_X" hidden="1">#REF!</definedName>
    <definedName name="__A100000">#REF!</definedName>
    <definedName name="__A69999">#REF!</definedName>
    <definedName name="__A99999">#REF!</definedName>
    <definedName name="__B2">'[2]단면 (2)'!$K$55</definedName>
    <definedName name="__bar10">#REF!</definedName>
    <definedName name="__bar13">#REF!</definedName>
    <definedName name="__bar16">#REF!</definedName>
    <definedName name="__bar19">#REF!</definedName>
    <definedName name="__bar22">#REF!</definedName>
    <definedName name="__bar25">#REF!</definedName>
    <definedName name="__bar29">#REF!</definedName>
    <definedName name="__bar32">#REF!</definedName>
    <definedName name="__DemandLoad">TRUE</definedName>
    <definedName name="__dia10">[8]철근단면적!$C$2</definedName>
    <definedName name="__dia13">[4]철근단면적!$C$3</definedName>
    <definedName name="__dia16">[4]철근단면적!$C$4</definedName>
    <definedName name="__dia19">[4]철근단면적!$C$5</definedName>
    <definedName name="__dia22">[4]철근단면적!$C$6</definedName>
    <definedName name="__dia25">[4]철근단면적!$C$7</definedName>
    <definedName name="__dia29">[8]철근단면적!$C$8</definedName>
    <definedName name="__dia32">[8]철근단면적!$C$9</definedName>
    <definedName name="__dia35">#REF!</definedName>
    <definedName name="__faf98">#REF!</definedName>
    <definedName name="__hun1">[9]설계조건!#REF!</definedName>
    <definedName name="__hun2">[9]설계조건!#REF!</definedName>
    <definedName name="__IntlFixup" hidden="1">TRUE</definedName>
    <definedName name="__key2" hidden="1">#REF!</definedName>
    <definedName name="__LG15">[10]노임단가!$D$12</definedName>
    <definedName name="__LG17">[10]노임단가!$D$30</definedName>
    <definedName name="__LG18">[10]노임단가!$D$89</definedName>
    <definedName name="__LG21">[10]노임단가!$D$8</definedName>
    <definedName name="__LG6">[10]노임단가!$D$90</definedName>
    <definedName name="__LG9">[10]노임단가!$D$86</definedName>
    <definedName name="__LS15">[10]노임단가!$C$12</definedName>
    <definedName name="__LS17">[10]노임단가!$C$30</definedName>
    <definedName name="__LS18">[10]노임단가!$C$89</definedName>
    <definedName name="__LS21">[10]노임단가!$C$8</definedName>
    <definedName name="__LS6">[10]노임단가!$C$90</definedName>
    <definedName name="__LS9">[10]노임단가!$C$86</definedName>
    <definedName name="__MG109">[10]자재단가!$H$220</definedName>
    <definedName name="__MG135">[10]자재단가!$H$272</definedName>
    <definedName name="__MG15">[10]자재단가!$H$32</definedName>
    <definedName name="__MG3">[10]자재단가!$H$8</definedName>
    <definedName name="__MG43">[10]자재단가!$H$88</definedName>
    <definedName name="__MG44">[10]자재단가!$H$90</definedName>
    <definedName name="__MG46">[10]자재단가!$H$94</definedName>
    <definedName name="__MG57">[10]자재단가!$H$116</definedName>
    <definedName name="__MG6">[10]자재단가!$H$14</definedName>
    <definedName name="__MG8">[10]자재단가!$H$18</definedName>
    <definedName name="__MG9">[10]자재단가!$H$20</definedName>
    <definedName name="__MS109">[10]자재단가!$H$221</definedName>
    <definedName name="__MS135">[10]자재단가!$H$273</definedName>
    <definedName name="__MS15">[10]자재단가!$H$33</definedName>
    <definedName name="__MS3">[10]자재단가!$H$9</definedName>
    <definedName name="__MS43">[10]자재단가!$H$89</definedName>
    <definedName name="__MS44">[10]자재단가!$H$91</definedName>
    <definedName name="__MS46">[10]자재단가!$H$95</definedName>
    <definedName name="__MS57">[10]자재단가!$H$117</definedName>
    <definedName name="__MS6">[10]자재단가!$H$15</definedName>
    <definedName name="__MS8">[10]자재단가!$H$19</definedName>
    <definedName name="__MS9">[10]자재단가!$H$21</definedName>
    <definedName name="__pa1">#REF!</definedName>
    <definedName name="__pa2">#REF!</definedName>
    <definedName name="__PH2">'[11]기둥(원형)'!#REF!</definedName>
    <definedName name="__phi1">#REF!</definedName>
    <definedName name="__phi3">#REF!</definedName>
    <definedName name="__qs1">[9]설계조건!#REF!</definedName>
    <definedName name="__qs12">[9]설계조건!#REF!</definedName>
    <definedName name="__qs2">[9]설계조건!#REF!</definedName>
    <definedName name="__qs22">[9]설계조건!#REF!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d10">[8]철근단면적!#REF!</definedName>
    <definedName name="__sd13">[8]철근단면적!#REF!</definedName>
    <definedName name="__sd16">[8]철근단면적!#REF!</definedName>
    <definedName name="__sd19">[8]철근단면적!#REF!</definedName>
    <definedName name="__sd22">[8]철근단면적!#REF!</definedName>
    <definedName name="__sd25">[8]철근단면적!#REF!</definedName>
    <definedName name="__sd29">[8]철근단면적!#REF!</definedName>
    <definedName name="__sd32">[8]철근단면적!#REF!</definedName>
    <definedName name="__SHH1">#REF!</definedName>
    <definedName name="__SHH2">#REF!</definedName>
    <definedName name="__SHH3">#REF!</definedName>
    <definedName name="__tbm1">#REF!</definedName>
    <definedName name="__TBM2">'[12]주현(해보)'!#REF!</definedName>
    <definedName name="__Ted1">#REF!</definedName>
    <definedName name="__Ts1">#REF!</definedName>
    <definedName name="__wd1">[9]설계조건!#REF!</definedName>
    <definedName name="__wd2">[9]설계조건!#REF!</definedName>
    <definedName name="_1">'[13]3.공통공사대비'!#REF!</definedName>
    <definedName name="_1._PANEL_BD.__LP___1">#REF!</definedName>
    <definedName name="_1_">'[13]#REF'!#REF!</definedName>
    <definedName name="_1_123Grap" hidden="1">#REF!</definedName>
    <definedName name="_10___3__Crite">#REF!</definedName>
    <definedName name="_10_0__123Grap" hidden="1">#REF!</definedName>
    <definedName name="_10000" hidden="1">#REF!</definedName>
    <definedName name="_1000A01">#N/A</definedName>
    <definedName name="_11___3__Criteria">#REF!</definedName>
    <definedName name="_12___G__Extr">#REF!</definedName>
    <definedName name="_13___G__Extract">#REF!</definedName>
    <definedName name="_14__3__Crite">#REF!</definedName>
    <definedName name="_15__3__Criteria">#REF!</definedName>
    <definedName name="_15A">#REF!</definedName>
    <definedName name="_16__G__Extr">#REF!</definedName>
    <definedName name="_17__G__Extract">#REF!</definedName>
    <definedName name="_18_3__Crite">#REF!</definedName>
    <definedName name="_19_3__Criteria">#REF!</definedName>
    <definedName name="_1공장">'[14]#REF'!$B$28:$E$28</definedName>
    <definedName name="_2">#N/A</definedName>
    <definedName name="_2_____3__Crite">#REF!</definedName>
    <definedName name="_2_0__123Grap" hidden="1">#REF!</definedName>
    <definedName name="_2_2_9_8_14_4_4_2_2_7_1_4__0.5__4_2">#REF!</definedName>
    <definedName name="_20_G__Extr">#REF!</definedName>
    <definedName name="_21_G__Extract">#REF!</definedName>
    <definedName name="_22\LA">'[13]#REF'!#REF!</definedName>
    <definedName name="_23\MID">'[13]#REF'!#REF!</definedName>
    <definedName name="_24\SM">'[13]#REF'!#REF!</definedName>
    <definedName name="_25_3_0Crite">#REF!</definedName>
    <definedName name="_26_3_0Criteria">#REF!</definedName>
    <definedName name="_27_3__Crite">#REF!</definedName>
    <definedName name="_28_3__Criteria">#REF!</definedName>
    <definedName name="_29A17000_">#REF!</definedName>
    <definedName name="_2공장">'[14]#REF'!$B$29:$E$29</definedName>
    <definedName name="_3">'[13]3.공통공사대비'!#REF!</definedName>
    <definedName name="_3_____3__Criteria">#REF!</definedName>
    <definedName name="_3_0__123Grap" hidden="1">#REF!</definedName>
    <definedName name="_30A20000_">#REF!</definedName>
    <definedName name="_31B2_">'[7]단면 (2)'!$K$55</definedName>
    <definedName name="_32G_0Extr">#REF!</definedName>
    <definedName name="_33G_0Extract">#REF!</definedName>
    <definedName name="_34G__Extr">#REF!</definedName>
    <definedName name="_35G__Extract">#REF!</definedName>
    <definedName name="_36ME">'[13]#REF'!#REF!</definedName>
    <definedName name="_37ME">'[13]#REF'!#REF!</definedName>
    <definedName name="_3공장">'[14]#REF'!$B$30:$E$30</definedName>
    <definedName name="_4">'[13]3.공통공사대비'!#REF!</definedName>
    <definedName name="_4_____G__Extr">#REF!</definedName>
    <definedName name="_5">'[13]3.공통공사대비'!#REF!</definedName>
    <definedName name="_5_____G__Extract">#REF!</definedName>
    <definedName name="_6">'[13]3.공통공사대비'!#REF!</definedName>
    <definedName name="_6____3__Crite">#REF!</definedName>
    <definedName name="_7">'[13]3.공통공사대비'!#REF!</definedName>
    <definedName name="_7____3__Criteria">#REF!</definedName>
    <definedName name="_7DB123_" localSheetId="1" hidden="1">{#N/A,#N/A,FALSE,"현장 NCR 분석";#N/A,#N/A,FALSE,"현장품질감사";#N/A,#N/A,FALSE,"현장품질감사"}</definedName>
    <definedName name="_7DB123_" hidden="1">{#N/A,#N/A,FALSE,"현장 NCR 분석";#N/A,#N/A,FALSE,"현장품질감사";#N/A,#N/A,FALSE,"현장품질감사"}</definedName>
    <definedName name="_8____G__Extr">#REF!</definedName>
    <definedName name="_9____G__Extract">#REF!</definedName>
    <definedName name="_9_123Grap" hidden="1">#REF!</definedName>
    <definedName name="_99_상반기시중노임">#REF!</definedName>
    <definedName name="_99_하반기시중노임">#REF!</definedName>
    <definedName name="_A">'[14]#REF'!#REF!</definedName>
    <definedName name="_A100000">#REF!</definedName>
    <definedName name="_A183154">#REF!</definedName>
    <definedName name="_A69999">#REF!</definedName>
    <definedName name="_A99999">#REF!</definedName>
    <definedName name="_aab42">#REF!</definedName>
    <definedName name="_B2">'[2]단면 (2)'!$K$55</definedName>
    <definedName name="_B22">[15]일위대가!$A$1400:$IV$1413=[15]일위대가!$A$1400</definedName>
    <definedName name="_bar10">#REF!</definedName>
    <definedName name="_bar13">#REF!</definedName>
    <definedName name="_bar16">#REF!</definedName>
    <definedName name="_bar19">#REF!</definedName>
    <definedName name="_bar22">#REF!</definedName>
    <definedName name="_bar25">#REF!</definedName>
    <definedName name="_bar29">#REF!</definedName>
    <definedName name="_bar32">#REF!</definedName>
    <definedName name="_CON135">#REF!</definedName>
    <definedName name="_CON210">#REF!</definedName>
    <definedName name="_CON240">#REF!</definedName>
    <definedName name="_D13">#REF!</definedName>
    <definedName name="_D16">#REF!</definedName>
    <definedName name="_D19">#REF!</definedName>
    <definedName name="_dia10">[8]철근단면적!$C$2</definedName>
    <definedName name="_dia13">[4]철근단면적!$C$3</definedName>
    <definedName name="_dia16">[4]철근단면적!$C$4</definedName>
    <definedName name="_dia19">[4]철근단면적!$C$5</definedName>
    <definedName name="_dia22">[4]철근단면적!$C$6</definedName>
    <definedName name="_dia25">[4]철근단면적!$C$7</definedName>
    <definedName name="_dia29">[8]철근단면적!$C$8</definedName>
    <definedName name="_dia32">[8]철근단면적!$C$9</definedName>
    <definedName name="_dia35">#REF!</definedName>
    <definedName name="_Dist_Bin" hidden="1">#REF!</definedName>
    <definedName name="_Dist_Values" hidden="1">#REF!</definedName>
    <definedName name="_ELL1">#REF!</definedName>
    <definedName name="_ELL2">#REF!</definedName>
    <definedName name="_faf98">#REF!</definedName>
    <definedName name="_Fill" hidden="1">#REF!</definedName>
    <definedName name="_xlnm._FilterDatabase" hidden="1">#REF!</definedName>
    <definedName name="_GHH1">#REF!</definedName>
    <definedName name="_GHH2">#REF!</definedName>
    <definedName name="_HSH1">#REF!</definedName>
    <definedName name="_HSH2">#REF!</definedName>
    <definedName name="_hun1">[9]설계조건!#REF!</definedName>
    <definedName name="_hun2">[9]설계조건!#REF!</definedName>
    <definedName name="_JEA1">#REF!</definedName>
    <definedName name="_JEA2">#REF!</definedName>
    <definedName name="_JOI13">#REF!</definedName>
    <definedName name="_K02">[15]일위대가!$A$732:$IV$745=[15]일위대가!$A$732</definedName>
    <definedName name="_Key1" hidden="1">#REF!</definedName>
    <definedName name="_Key2" hidden="1">#REF!</definedName>
    <definedName name="_kfkf" hidden="1">#REF!</definedName>
    <definedName name="_kM1">#REF!</definedName>
    <definedName name="_kM2">#REF!</definedName>
    <definedName name="_kM3">#REF!</definedName>
    <definedName name="_LG15">[10]노임단가!$D$12</definedName>
    <definedName name="_LG17">[10]노임단가!$D$30</definedName>
    <definedName name="_LG18">[10]노임단가!$D$89</definedName>
    <definedName name="_LG21">[10]노임단가!$D$8</definedName>
    <definedName name="_LG6">[10]노임단가!$D$90</definedName>
    <definedName name="_LG9">[10]노임단가!$D$86</definedName>
    <definedName name="_ll15">#REF!</definedName>
    <definedName name="_LP1">[16]부하계산서!#REF!</definedName>
    <definedName name="_LP2">[16]부하계산서!#REF!</definedName>
    <definedName name="_LP3">[16]부하계산서!#REF!</definedName>
    <definedName name="_LPB1">#REF!</definedName>
    <definedName name="_LPK1">#REF!</definedName>
    <definedName name="_LS15">[10]노임단가!$C$12</definedName>
    <definedName name="_LS17">[10]노임단가!$C$30</definedName>
    <definedName name="_LS18">[10]노임단가!$C$89</definedName>
    <definedName name="_LS21">[10]노임단가!$C$8</definedName>
    <definedName name="_LS6">[10]노임단가!$C$90</definedName>
    <definedName name="_LS9">[10]노임단가!$C$86</definedName>
    <definedName name="_LU1">[16]부하계산서!#REF!</definedName>
    <definedName name="_LU2">[16]부하계산서!#REF!</definedName>
    <definedName name="_LV01">'[17]부하(성남)'!#REF!</definedName>
    <definedName name="_LV02">#REF!</definedName>
    <definedName name="_LV03">#REF!</definedName>
    <definedName name="_LV05">#REF!</definedName>
    <definedName name="_LV06">#REF!</definedName>
    <definedName name="_LV07">#REF!</definedName>
    <definedName name="_LV08">#REF!</definedName>
    <definedName name="_LV09">#REF!</definedName>
    <definedName name="_MaL1">#REF!</definedName>
    <definedName name="_MaL2">#REF!</definedName>
    <definedName name="_MatInverse_In" hidden="1">#REF!</definedName>
    <definedName name="_MatMult_A" hidden="1">#REF!</definedName>
    <definedName name="_MatMult_AxB" hidden="1">#REF!</definedName>
    <definedName name="_MatMult_B" hidden="1">#REF!</definedName>
    <definedName name="_MG109">[10]자재단가!$H$220</definedName>
    <definedName name="_MG135">[10]자재단가!$H$272</definedName>
    <definedName name="_MG15">[10]자재단가!$H$32</definedName>
    <definedName name="_MG3">[10]자재단가!$H$8</definedName>
    <definedName name="_MG43">[10]자재단가!$H$88</definedName>
    <definedName name="_MG44">[10]자재단가!$H$90</definedName>
    <definedName name="_MG46">[10]자재단가!$H$94</definedName>
    <definedName name="_MG57">[10]자재단가!$H$116</definedName>
    <definedName name="_MG6">[10]자재단가!$H$14</definedName>
    <definedName name="_MG8">[10]자재단가!$H$18</definedName>
    <definedName name="_MG9">[10]자재단가!$H$20</definedName>
    <definedName name="_MS109">[10]자재단가!$H$221</definedName>
    <definedName name="_MS135">[10]자재단가!$H$273</definedName>
    <definedName name="_MS15">[10]자재단가!$H$33</definedName>
    <definedName name="_MS3">[10]자재단가!$H$9</definedName>
    <definedName name="_MS43">[10]자재단가!$H$89</definedName>
    <definedName name="_MS44">[10]자재단가!$H$91</definedName>
    <definedName name="_MS46">[10]자재단가!$H$95</definedName>
    <definedName name="_MS57">[10]자재단가!$H$117</definedName>
    <definedName name="_MS6">[10]자재단가!$H$15</definedName>
    <definedName name="_MS8">[10]자재단가!$H$19</definedName>
    <definedName name="_MS9">[10]자재단가!$H$21</definedName>
    <definedName name="_NMB96">#REF!</definedName>
    <definedName name="_NP1">#REF!</definedName>
    <definedName name="_NP2">#REF!</definedName>
    <definedName name="_NSH1">#REF!</definedName>
    <definedName name="_NSH2">#REF!</definedName>
    <definedName name="_O03">[15]일위대가!$A$1516:$IV$1529=[15]일위대가!$A$1516</definedName>
    <definedName name="_Order1" hidden="1">255</definedName>
    <definedName name="_Order2" hidden="1">255</definedName>
    <definedName name="_pa1">#REF!</definedName>
    <definedName name="_pa2">#REF!</definedName>
    <definedName name="_Parse_In" hidden="1">#REF!</definedName>
    <definedName name="_PH2">'[11]기둥(원형)'!#REF!</definedName>
    <definedName name="_phi1">#REF!</definedName>
    <definedName name="_phi3">#REF!</definedName>
    <definedName name="_PJ1">#REF!</definedName>
    <definedName name="_PJ2">#REF!</definedName>
    <definedName name="_PJ3">#REF!</definedName>
    <definedName name="_PJ4">#REF!</definedName>
    <definedName name="_PJ5">#REF!</definedName>
    <definedName name="_pl1">#REF!</definedName>
    <definedName name="_PL2">#REF!</definedName>
    <definedName name="_PL3">#REF!</definedName>
    <definedName name="_qs1">[9]설계조건!#REF!</definedName>
    <definedName name="_qs12">[9]설계조건!#REF!</definedName>
    <definedName name="_qs2">[9]설계조건!#REF!</definedName>
    <definedName name="_qs22">[9]설계조건!#REF!</definedName>
    <definedName name="_RD1">#REF!</definedName>
    <definedName name="_RD2">#REF!</definedName>
    <definedName name="_RD3">#REF!</definedName>
    <definedName name="_RD4">#REF!</definedName>
    <definedName name="_RD6">#REF!</definedName>
    <definedName name="_RD7">#REF!</definedName>
    <definedName name="_Regression_Int" hidden="1">1</definedName>
    <definedName name="_RL1">#REF!</definedName>
    <definedName name="_RL2">#REF!</definedName>
    <definedName name="_RL3">#REF!</definedName>
    <definedName name="_RL4">#REF!</definedName>
    <definedName name="_RL5">#REF!</definedName>
    <definedName name="_RL6">#REF!</definedName>
    <definedName name="_RL7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CH1">#REF!</definedName>
    <definedName name="_sd10">[8]철근단면적!#REF!</definedName>
    <definedName name="_sd13">[8]철근단면적!#REF!</definedName>
    <definedName name="_sd16">[8]철근단면적!#REF!</definedName>
    <definedName name="_sd19">[8]철근단면적!#REF!</definedName>
    <definedName name="_sd22">[8]철근단면적!#REF!</definedName>
    <definedName name="_sd25">[8]철근단면적!#REF!</definedName>
    <definedName name="_sd29">[8]철근단면적!#REF!</definedName>
    <definedName name="_sd32">[8]철근단면적!#REF!</definedName>
    <definedName name="_SEL1">#N/A</definedName>
    <definedName name="_SH1">#REF!</definedName>
    <definedName name="_SH2">#REF!</definedName>
    <definedName name="_SH3">#REF!</definedName>
    <definedName name="_SHH1">#REF!</definedName>
    <definedName name="_SHH2">#REF!</definedName>
    <definedName name="_SHH3">#REF!</definedName>
    <definedName name="_Sort" hidden="1">#REF!</definedName>
    <definedName name="_sp1">#REF!</definedName>
    <definedName name="_sp2">#REF!</definedName>
    <definedName name="_sp3">#REF!</definedName>
    <definedName name="_SS1">#REF!</definedName>
    <definedName name="_SS2">#REF!</definedName>
    <definedName name="_ST1">#REF!</definedName>
    <definedName name="_t5">#REF!</definedName>
    <definedName name="_Table1_In1" hidden="1">#REF!</definedName>
    <definedName name="_Table1_Out" hidden="1">#REF!</definedName>
    <definedName name="_tbm1">#REF!</definedName>
    <definedName name="_TBM2">'[12]주현(해보)'!#REF!</definedName>
    <definedName name="_TC1">#REF!</definedName>
    <definedName name="_TC2">#REF!</definedName>
    <definedName name="_Ted1">#REF!</definedName>
    <definedName name="_Ts1">#REF!</definedName>
    <definedName name="_tt1">"tt1"</definedName>
    <definedName name="_TW1">#REF!</definedName>
    <definedName name="_TW2">#REF!</definedName>
    <definedName name="_Ty1">#REF!</definedName>
    <definedName name="_Ty2">#REF!</definedName>
    <definedName name="_UP1">#REF!</definedName>
    <definedName name="_UP2">#REF!</definedName>
    <definedName name="_UV01">#REF!</definedName>
    <definedName name="_WC1">#REF!</definedName>
    <definedName name="_wd1">[9]설계조건!#REF!</definedName>
    <definedName name="_wd2">[9]설계조건!#REF!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XS2">#REF!</definedName>
    <definedName name="_건축목공">#REF!</definedName>
    <definedName name="_재ㅐ햐" hidden="1">#REF!</definedName>
    <definedName name="\0">#N/A</definedName>
    <definedName name="\1">#N/A</definedName>
    <definedName name="\2">#N/A</definedName>
    <definedName name="\3">#N/A</definedName>
    <definedName name="\4">#N/A</definedName>
    <definedName name="\5">#N/A</definedName>
    <definedName name="\6">#N/A</definedName>
    <definedName name="\7">#N/A</definedName>
    <definedName name="\8">#N/A</definedName>
    <definedName name="\9">#N/A</definedName>
    <definedName name="\a">#REF!</definedName>
    <definedName name="\b">[18]밸브설치!#REF!</definedName>
    <definedName name="\c">#REF!</definedName>
    <definedName name="\d">#REF!</definedName>
    <definedName name="\e">#REF!</definedName>
    <definedName name="\f">#REF!</definedName>
    <definedName name="\g">[18]밸브설치!#REF!</definedName>
    <definedName name="\h">[18]밸브설치!#REF!</definedName>
    <definedName name="\i">[18]밸브설치!#REF!</definedName>
    <definedName name="\j">[18]밸브설치!#REF!</definedName>
    <definedName name="\k">[18]밸브설치!#REF!</definedName>
    <definedName name="\l">#REF!</definedName>
    <definedName name="\LARGE">'[13]3.공통공사대비'!#REF!</definedName>
    <definedName name="\m">#REF!</definedName>
    <definedName name="\MIDDLE">'[13]3.공통공사대비'!#REF!</definedName>
    <definedName name="\n">#N/A</definedName>
    <definedName name="\o">#N/A</definedName>
    <definedName name="\p">#REF!</definedName>
    <definedName name="\P1">#REF!</definedName>
    <definedName name="\q">#REF!</definedName>
    <definedName name="\r">#N/A</definedName>
    <definedName name="\s">#N/A</definedName>
    <definedName name="\SMALL">'[13]3.공통공사대비'!#REF!</definedName>
    <definedName name="\t">#N/A</definedName>
    <definedName name="\u">#N/A</definedName>
    <definedName name="\v">#REF!</definedName>
    <definedName name="\w">#REF!</definedName>
    <definedName name="\x">#REF!</definedName>
    <definedName name="\y">#REF!</definedName>
    <definedName name="\z">#REF!</definedName>
    <definedName name="A">#REF!</definedName>
    <definedName name="a0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">#REF!</definedName>
    <definedName name="A1111111">#REF!</definedName>
    <definedName name="aa">[18]단가목록!$1:$1048576</definedName>
    <definedName name="AAA">#REF!</definedName>
    <definedName name="aaaa">[19]통합!#REF!</definedName>
    <definedName name="AAAAA">[20]내역서!#REF!</definedName>
    <definedName name="AAAAAAAA">'[21]#REF'!#REF!</definedName>
    <definedName name="AAAAAAAAA">[20]내역서!#REF!</definedName>
    <definedName name="aaaaaaaaaa">#REF!</definedName>
    <definedName name="ab" hidden="1">1</definedName>
    <definedName name="abc">#REF!</definedName>
    <definedName name="ABCD" localSheetId="1" hidden="1">{#N/A,#N/A,FALSE,"현장 NCR 분석";#N/A,#N/A,FALSE,"현장품질감사";#N/A,#N/A,FALSE,"현장품질감사"}</definedName>
    <definedName name="ABCD" hidden="1">{#N/A,#N/A,FALSE,"현장 NCR 분석";#N/A,#N/A,FALSE,"현장품질감사";#N/A,#N/A,FALSE,"현장품질감사"}</definedName>
    <definedName name="ABCE" localSheetId="1" hidden="1">{#N/A,#N/A,FALSE,"현장 NCR 분석";#N/A,#N/A,FALSE,"현장품질감사";#N/A,#N/A,FALSE,"현장품질감사"}</definedName>
    <definedName name="ABCE" hidden="1">{#N/A,#N/A,FALSE,"현장 NCR 분석";#N/A,#N/A,FALSE,"현장품질감사";#N/A,#N/A,FALSE,"현장품질감사"}</definedName>
    <definedName name="ac">#REF!</definedName>
    <definedName name="Access_Button" hidden="1">"남가내역_data작업_List"</definedName>
    <definedName name="AccessDatabase" hidden="1">"C:\msoffice\CD\남가내역.mdb"</definedName>
    <definedName name="a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C" hidden="1">#REF!</definedName>
    <definedName name="ad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DFV" localSheetId="1" hidden="1">{#N/A,#N/A,FALSE,"전력간선"}</definedName>
    <definedName name="ADFV" hidden="1">{#N/A,#N/A,FALSE,"전력간선"}</definedName>
    <definedName name="ADREFD">#REF!</definedName>
    <definedName name="ae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nd">#REF!</definedName>
    <definedName name="Aex">#REF!</definedName>
    <definedName name="Af">#REF!</definedName>
    <definedName name="AfCon">#REF!</definedName>
    <definedName name="AFC설비">#REF!</definedName>
    <definedName name="af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">#REF!</definedName>
    <definedName name="ag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">#REF!</definedName>
    <definedName name="AHF" hidden="1">#REF!</definedName>
    <definedName name="ahh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k" hidden="1">#REF!</definedName>
    <definedName name="All_Item">#REF!</definedName>
    <definedName name="ALPA">#REF!</definedName>
    <definedName name="alpha">[22]반중력식옹벽!#REF!</definedName>
    <definedName name="alpha3">#REF!</definedName>
    <definedName name="AlphaD">#REF!</definedName>
    <definedName name="alphae">[22]반중력식옹벽!#REF!</definedName>
    <definedName name="AlphaL">#REF!</definedName>
    <definedName name="ALPIN">#N/A</definedName>
    <definedName name="ALPJYOU">#N/A</definedName>
    <definedName name="ALPTOI">#N/A</definedName>
    <definedName name="an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n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scount" hidden="1">1</definedName>
    <definedName name="ap_s_t">#REF!</definedName>
    <definedName name="arr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">#N/A</definedName>
    <definedName name="ASB">#REF!</definedName>
    <definedName name="ASCON">#REF!</definedName>
    <definedName name="ascon1">#REF!</definedName>
    <definedName name="ascon2">#REF!</definedName>
    <definedName name="asdf" localSheetId="1" hidden="1">{#N/A,#N/A,FALSE,"Sheet1"}</definedName>
    <definedName name="asdf" hidden="1">{#N/A,#N/A,FALSE,"Sheet1"}</definedName>
    <definedName name="ASL">#REF!</definedName>
    <definedName name="ASP">#REF!</definedName>
    <definedName name="asqs">#REF!</definedName>
    <definedName name="ASS">#REF!</definedName>
    <definedName name="AST">#REF!</definedName>
    <definedName name="asww">#REF!</definedName>
    <definedName name="Av">#REF!</definedName>
    <definedName name="AVAG" localSheetId="1" hidden="1">{#N/A,#N/A,FALSE,"현장 NCR 분석";#N/A,#N/A,FALSE,"현장품질감사";#N/A,#N/A,FALSE,"현장품질감사"}</definedName>
    <definedName name="AVAG" hidden="1">{#N/A,#N/A,FALSE,"현장 NCR 분석";#N/A,#N/A,FALSE,"현장품질감사";#N/A,#N/A,FALSE,"현장품질감사"}</definedName>
    <definedName name="AVF">#REF!</definedName>
    <definedName name="avvvv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W">[20]내역서!#REF!</definedName>
    <definedName name="awsd">#REF!</definedName>
    <definedName name="A삼">#REF!</definedName>
    <definedName name="A이">#REF!</definedName>
    <definedName name="A일">#REF!</definedName>
    <definedName name="b">#REF!</definedName>
    <definedName name="B.1">#REF!</definedName>
    <definedName name="B.2">#REF!</definedName>
    <definedName name="B.3">#REF!</definedName>
    <definedName name="B.4">#REF!</definedName>
    <definedName name="B_">#REF!</definedName>
    <definedName name="B_B">#REF!</definedName>
    <definedName name="B_C">#REF!</definedName>
    <definedName name="B_D">#REF!</definedName>
    <definedName name="B_H">#REF!</definedName>
    <definedName name="B_HUNCH">#REF!</definedName>
    <definedName name="B_L">#REF!</definedName>
    <definedName name="B_M">#REF!</definedName>
    <definedName name="B_P1">#REF!</definedName>
    <definedName name="B_P2">#REF!</definedName>
    <definedName name="B_P3">#REF!</definedName>
    <definedName name="B_P4">#REF!</definedName>
    <definedName name="B_U">#REF!</definedName>
    <definedName name="B_Y">#REF!</definedName>
    <definedName name="B18㎝">#REF!</definedName>
    <definedName name="B1A">#REF!</definedName>
    <definedName name="B1B">#REF!</definedName>
    <definedName name="B1C">#REF!</definedName>
    <definedName name="B1F">#REF!</definedName>
    <definedName name="B1WL">#REF!</definedName>
    <definedName name="B1WR">#REF!</definedName>
    <definedName name="B20㎝">#REF!</definedName>
    <definedName name="B25㎝">#REF!</definedName>
    <definedName name="B2A">#REF!</definedName>
    <definedName name="B2B">#REF!</definedName>
    <definedName name="B2C">#REF!</definedName>
    <definedName name="B2WL">#REF!</definedName>
    <definedName name="B2WR">#REF!</definedName>
    <definedName name="B30㎝">#REF!</definedName>
    <definedName name="B3A">#REF!</definedName>
    <definedName name="B3B">#REF!</definedName>
    <definedName name="B4A">#REF!</definedName>
    <definedName name="B4B">#REF!</definedName>
    <definedName name="B4㎝이하">#REF!</definedName>
    <definedName name="B5A">#REF!</definedName>
    <definedName name="B5B">[23]교각1!#REF!</definedName>
    <definedName name="B5㎝">#REF!</definedName>
    <definedName name="B6A">#REF!</definedName>
    <definedName name="B6B">[23]교각1!#REF!</definedName>
    <definedName name="B6㎝">#REF!</definedName>
    <definedName name="B7A">#REF!</definedName>
    <definedName name="B7B">[23]교각1!#REF!</definedName>
    <definedName name="B7㎝">#REF!</definedName>
    <definedName name="B8A">#REF!</definedName>
    <definedName name="B8㎝">#REF!</definedName>
    <definedName name="ba">[24]안정검토!$L$86</definedName>
    <definedName name="BB">#REF!</definedName>
    <definedName name="bba">#REF!</definedName>
    <definedName name="BBBB">#REF!</definedName>
    <definedName name="bbbbb">[25]안정검토!$U$95</definedName>
    <definedName name="bbbbbb">[25]안정검토!$X$95</definedName>
    <definedName name="bbbbbbb">[25]안정검토!$AA$95</definedName>
    <definedName name="bc">[24]안정검토!$R$86</definedName>
    <definedName name="BCB">#REF!</definedName>
    <definedName name="bd">#REF!</definedName>
    <definedName name="BDCODE">#N/A</definedName>
    <definedName name="bdxfxf">#REF!</definedName>
    <definedName name="be">#REF!</definedName>
    <definedName name="BEAB1">#REF!</definedName>
    <definedName name="BEAB2">#REF!</definedName>
    <definedName name="BEAB3">#REF!</definedName>
    <definedName name="BEAB4">#REF!</definedName>
    <definedName name="BEAB5">#REF!</definedName>
    <definedName name="BEAR1">#REF!</definedName>
    <definedName name="BEAR2">#REF!</definedName>
    <definedName name="BEB">#REF!</definedName>
    <definedName name="BETA">#REF!</definedName>
    <definedName name="beta5">#REF!</definedName>
    <definedName name="beta6">#REF!</definedName>
    <definedName name="bf">#REF!</definedName>
    <definedName name="BFH">#REF!</definedName>
    <definedName name="BFHG">#REF!</definedName>
    <definedName name="BHB">#REF!</definedName>
    <definedName name="BHU">#REF!</definedName>
    <definedName name="BI" localSheetId="1" hidden="1">{#N/A,#N/A,FALSE,"이태원철근"}</definedName>
    <definedName name="BI" hidden="1">{#N/A,#N/A,FALSE,"이태원철근"}</definedName>
    <definedName name="BL">'[26]슬래브(유곡)'!#REF!</definedName>
    <definedName name="BLOCK">#REF!</definedName>
    <definedName name="BM">#REF!</definedName>
    <definedName name="BMO">#REF!</definedName>
    <definedName name="Bolts">#REF!</definedName>
    <definedName name="bp">[25]단면설계!#REF!</definedName>
    <definedName name="BR">#REF!</definedName>
    <definedName name="BS">#REF!</definedName>
    <definedName name="bs_chekjum">'[27]guard(mac)'!$A$1</definedName>
    <definedName name="bs_chekplus">'[27]guard(mac)'!$C$1</definedName>
    <definedName name="bs_chekwave">'[27]guard(mac)'!$E$1</definedName>
    <definedName name="BSB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B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SH">#REF!</definedName>
    <definedName name="BT_C">#REF!</definedName>
    <definedName name="BT_S">#REF!</definedName>
    <definedName name="BV">#REF!</definedName>
    <definedName name="BW">#REF!</definedName>
    <definedName name="bwc">#REF!</definedName>
    <definedName name="BWD">#REF!</definedName>
    <definedName name="B이">#REF!</definedName>
    <definedName name="B일">#REF!</definedName>
    <definedName name="B제로">#REF!</definedName>
    <definedName name="C_">#REF!</definedName>
    <definedName name="cable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CC">#REF!</definedName>
    <definedName name="cccc">#REF!</definedName>
    <definedName name="CCTV설비">#REF!</definedName>
    <definedName name="cd">[28]통합!#REF!</definedName>
    <definedName name="cdd">[28]통합!#REF!</definedName>
    <definedName name="CF요인" hidden="1">#REF!</definedName>
    <definedName name="CH">#REF!</definedName>
    <definedName name="Cm">#REF!</definedName>
    <definedName name="CODE">#REF!</definedName>
    <definedName name="COLUMN_A">#REF!</definedName>
    <definedName name="COM">#N/A</definedName>
    <definedName name="CON">#REF!</definedName>
    <definedName name="conc">[28]통합!#REF!</definedName>
    <definedName name="conc단위중량">#REF!</definedName>
    <definedName name="CONDUIT">#REF!</definedName>
    <definedName name="COPING_L">[29]COPING!#REF!</definedName>
    <definedName name="COPING_W">#REF!</definedName>
    <definedName name="COST" hidden="1">#REF!</definedName>
    <definedName name="COSTT" hidden="1">#REF!</definedName>
    <definedName name="CPU_시험기사">#REF!</definedName>
    <definedName name="CPU시험사001">#REF!</definedName>
    <definedName name="CPU시험사002">#REF!</definedName>
    <definedName name="CPU시험사011">#REF!</definedName>
    <definedName name="CPU시험사982">#REF!</definedName>
    <definedName name="CPU시험사991">#REF!</definedName>
    <definedName name="CPU시험사992">#REF!</definedName>
    <definedName name="_xlnm.Criteria">#REF!</definedName>
    <definedName name="Cs">#REF!</definedName>
    <definedName name="CTC">[9]설계조건!#REF!</definedName>
    <definedName name="CV">[30]DATA!$F$4:$J$14</definedName>
    <definedName name="CV14_2C">[31]단가!#REF!</definedName>
    <definedName name="CV14_4C">[31]단가!#REF!</definedName>
    <definedName name="CV5.5_2">[31]단가!#REF!</definedName>
    <definedName name="CV5.5_4C">[31]단가!#REF!</definedName>
    <definedName name="CV8_2C">[31]단가!#REF!</definedName>
    <definedName name="CV8_4C">[31]단가!#REF!</definedName>
    <definedName name="cvb">[32]토공!$A$1:$IV$2</definedName>
    <definedName name="CXRGS">#REF!</definedName>
    <definedName name="D">#REF!</definedName>
    <definedName name="D.1">#REF!</definedName>
    <definedName name="D.2">#REF!</definedName>
    <definedName name="D_A">#REF!</definedName>
    <definedName name="D_B">#REF!</definedName>
    <definedName name="D_B1">#REF!</definedName>
    <definedName name="D_B2">#REF!</definedName>
    <definedName name="D_B3">#REF!</definedName>
    <definedName name="D_B4">#REF!</definedName>
    <definedName name="D_C1">#REF!</definedName>
    <definedName name="D_C11">#REF!</definedName>
    <definedName name="D_C12">#REF!</definedName>
    <definedName name="D_C2">#REF!</definedName>
    <definedName name="D_C21">#REF!</definedName>
    <definedName name="D_C22">#REF!</definedName>
    <definedName name="D_C3">#REF!</definedName>
    <definedName name="D_C31">#REF!</definedName>
    <definedName name="D_C32">#REF!</definedName>
    <definedName name="D_C33">#REF!</definedName>
    <definedName name="D_C4">#REF!</definedName>
    <definedName name="D_C5">#REF!</definedName>
    <definedName name="D_D">[33]수량산출!$R$164</definedName>
    <definedName name="D_E">#REF!</definedName>
    <definedName name="D_F">#REF!</definedName>
    <definedName name="D_G">#REF!</definedName>
    <definedName name="D_H">#REF!</definedName>
    <definedName name="D_HOLE">#REF!</definedName>
    <definedName name="D_HUNCH">#REF!</definedName>
    <definedName name="D_K">#REF!</definedName>
    <definedName name="D_O1">#REF!</definedName>
    <definedName name="D_O2">#REF!</definedName>
    <definedName name="D_S">#REF!</definedName>
    <definedName name="D_S1">#REF!</definedName>
    <definedName name="D_S2">#REF!</definedName>
    <definedName name="D_T">#REF!</definedName>
    <definedName name="D_t1">#REF!</definedName>
    <definedName name="D_t2">#REF!</definedName>
    <definedName name="D_t3">#REF!</definedName>
    <definedName name="D_t4">#REF!</definedName>
    <definedName name="D_W">#REF!</definedName>
    <definedName name="DA" localSheetId="1">BlankMacro1</definedName>
    <definedName name="DA">BlankMacro1</definedName>
    <definedName name="DAA">[34]단면가정!#REF!</definedName>
    <definedName name="DADD">'[35]기둥(원형)'!$O$17</definedName>
    <definedName name="DANGA">#REF!,#REF!</definedName>
    <definedName name="DAS" localSheetId="1" hidden="1">{#N/A,#N/A,FALSE,"지침";#N/A,#N/A,FALSE,"환경분석";#N/A,#N/A,FALSE,"Sheet16"}</definedName>
    <definedName name="DAS" hidden="1">{#N/A,#N/A,FALSE,"지침";#N/A,#N/A,FALSE,"환경분석";#N/A,#N/A,FALSE,"Sheet16"}</definedName>
    <definedName name="_xlnm.Database">#REF!</definedName>
    <definedName name="database2">#REF!</definedName>
    <definedName name="DataFilter">[36]!DataFilter</definedName>
    <definedName name="DataSort">[36]!DataSort</definedName>
    <definedName name="dataww" hidden="1">#REF!</definedName>
    <definedName name="date">#REF!</definedName>
    <definedName name="DB">#REF!</definedName>
    <definedName name="DBA" localSheetId="1" hidden="1">{#N/A,#N/A,FALSE,"현장 NCR 분석";#N/A,#N/A,FALSE,"현장품질감사";#N/A,#N/A,FALSE,"현장품질감사"}</definedName>
    <definedName name="DBA" hidden="1">{#N/A,#N/A,FALSE,"현장 NCR 분석";#N/A,#N/A,FALSE,"현장품질감사";#N/A,#N/A,FALSE,"현장품질감사"}</definedName>
    <definedName name="DC">#REF!</definedName>
    <definedName name="DD" localSheetId="1">BlankMacro1</definedName>
    <definedName name="DD">BlankMacro1</definedName>
    <definedName name="ddd">#REF!</definedName>
    <definedName name="DDDD">[20]내역서!$P$3</definedName>
    <definedName name="DDDDBBBB" localSheetId="1" hidden="1">{#N/A,#N/A,FALSE,"현장 NCR 분석";#N/A,#N/A,FALSE,"현장품질감사";#N/A,#N/A,FALSE,"현장품질감사"}</definedName>
    <definedName name="DDDDBBBB" hidden="1">{#N/A,#N/A,FALSE,"현장 NCR 분석";#N/A,#N/A,FALSE,"현장품질감사";#N/A,#N/A,FALSE,"현장품질감사"}</definedName>
    <definedName name="ddddd" hidden="1">#REF!</definedName>
    <definedName name="ddddd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" localSheetId="1">BlankMacro1</definedName>
    <definedName name="DDF">BlankMacro1</definedName>
    <definedName name="DEA">#REF!</definedName>
    <definedName name="def">#REF!</definedName>
    <definedName name="delta">'[37]H-pile(298x299)'!#REF!</definedName>
    <definedName name="delta3">#REF!</definedName>
    <definedName name="delta4">#REF!</definedName>
    <definedName name="delta5">#REF!</definedName>
    <definedName name="delta6">#REF!</definedName>
    <definedName name="DF" localSheetId="1">BlankMacro1</definedName>
    <definedName name="DF">BlankMacro1</definedName>
    <definedName name="dfd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dfdf">#REF!</definedName>
    <definedName name="DFDK" hidden="1">#REF!</definedName>
    <definedName name="dfesef">#REF!</definedName>
    <definedName name="dfg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dfg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DFGDFGD" hidden="1">#REF!</definedName>
    <definedName name="dfggh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rxg">#REF!</definedName>
    <definedName name="D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SGD">#REF!</definedName>
    <definedName name="Dh">#REF!</definedName>
    <definedName name="DIA">[23]교각1!#REF!</definedName>
    <definedName name="dia_mm">[38]말뚝지지력산정!$J$19</definedName>
    <definedName name="DIAA">'[35]기둥(원형)'!$S$5</definedName>
    <definedName name="dj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jdlof" localSheetId="1" hidden="1">{#N/A,#N/A,FALSE,"지침";#N/A,#N/A,FALSE,"환경분석";#N/A,#N/A,FALSE,"Sheet16"}</definedName>
    <definedName name="djdlof" hidden="1">{#N/A,#N/A,FALSE,"지침";#N/A,#N/A,FALSE,"환경분석";#N/A,#N/A,FALSE,"Sheet16"}</definedName>
    <definedName name="djnf" localSheetId="1" hidden="1">{#N/A,#N/A,FALSE,"지침";#N/A,#N/A,FALSE,"환경분석";#N/A,#N/A,FALSE,"Sheet16"}</definedName>
    <definedName name="djnf" hidden="1">{#N/A,#N/A,FALSE,"지침";#N/A,#N/A,FALSE,"환경분석";#N/A,#N/A,FALSE,"Sheet16"}</definedName>
    <definedName name="dk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JFL" localSheetId="1">BlankMacro1</definedName>
    <definedName name="DKJFL">BlankMacro1</definedName>
    <definedName name="dksk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ks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L">#REF!</definedName>
    <definedName name="DLA">#REF!</definedName>
    <definedName name="dlff" localSheetId="1" hidden="1">{#N/A,#N/A,FALSE,"운반시간"}</definedName>
    <definedName name="dlff" hidden="1">{#N/A,#N/A,FALSE,"운반시간"}</definedName>
    <definedName name="dlqudcjf" localSheetId="1">BlankMacro1</definedName>
    <definedName name="dlqudcjf">BlankMacro1</definedName>
    <definedName name="DLRLED">#REF!</definedName>
    <definedName name="dn" localSheetId="1" hidden="1">{#N/A,#N/A,FALSE,"혼합골재"}</definedName>
    <definedName name="dn" hidden="1">{#N/A,#N/A,FALSE,"혼합골재"}</definedName>
    <definedName name="DNS">#REF!</definedName>
    <definedName name="DONG1">#REF!</definedName>
    <definedName name="DONG2">#REF!</definedName>
    <definedName name="dongbu" localSheetId="1" hidden="1">{#N/A,#N/A,FALSE,"현장 NCR 분석";#N/A,#N/A,FALSE,"현장품질감사";#N/A,#N/A,FALSE,"현장품질감사"}</definedName>
    <definedName name="dongbu" hidden="1">{#N/A,#N/A,FALSE,"현장 NCR 분석";#N/A,#N/A,FALSE,"현장품질감사";#N/A,#N/A,FALSE,"현장품질감사"}</definedName>
    <definedName name="dpae">'[37]H-pile(298x299)'!#REF!</definedName>
    <definedName name="dped">'[37]H-pile(298x299)'!#REF!</definedName>
    <definedName name="dpel">'[37]H-pile(298x299)'!#REF!</definedName>
    <definedName name="DPI">#REF!</definedName>
    <definedName name="DRDEWF">#REF!</definedName>
    <definedName name="DRDS">#REF!</definedName>
    <definedName name="drefdfd">#REF!</definedName>
    <definedName name="DRXSZH">#REF!</definedName>
    <definedName name="ds">#REF!</definedName>
    <definedName name="DSASDDS">[39]노임단가!$B$8</definedName>
    <definedName name="dsdd">[40]APT내역!$G$26</definedName>
    <definedName name="dsds">#REF!</definedName>
    <definedName name="dsdsd" localSheetId="1" hidden="1">{#N/A,#N/A,FALSE,"운반시간"}</definedName>
    <definedName name="dsdsd" hidden="1">{#N/A,#N/A,FALSE,"운반시간"}</definedName>
    <definedName name="DSRERF">#REF!</definedName>
    <definedName name="dstfd">#REF!</definedName>
    <definedName name="dtrtrt">#REF!</definedName>
    <definedName name="DUCK">'[13]#REF'!#REF!</definedName>
    <definedName name="DUCK.XLS">'[13]#REF'!#REF!</definedName>
    <definedName name="Dv">#REF!</definedName>
    <definedName name="DW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W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">[41]일위대가!#REF!</definedName>
    <definedName name="E25M">[42]전기일위대가!#REF!</definedName>
    <definedName name="E25P">[42]전기일위대가!#REF!</definedName>
    <definedName name="E31E">[42]전기일위대가!#REF!</definedName>
    <definedName name="E31M">[42]전기일위대가!#REF!</definedName>
    <definedName name="E31P">[42]전기일위대가!#REF!</definedName>
    <definedName name="E32E">[42]전기일위대가!#REF!</definedName>
    <definedName name="E32M">[42]전기일위대가!#REF!</definedName>
    <definedName name="E32P">[42]전기일위대가!#REF!</definedName>
    <definedName name="E33E">[42]전기일위대가!#REF!</definedName>
    <definedName name="E33M">[42]전기일위대가!#REF!</definedName>
    <definedName name="E33P">[42]전기일위대가!#REF!</definedName>
    <definedName name="E34E">[42]전기일위대가!#REF!</definedName>
    <definedName name="E34M">[42]전기일위대가!#REF!</definedName>
    <definedName name="E34P">[42]전기일위대가!#REF!</definedName>
    <definedName name="E36M">[42]전기일위대가!#REF!</definedName>
    <definedName name="E36P">[42]전기일위대가!#REF!</definedName>
    <definedName name="E37M">[42]전기일위대가!#REF!</definedName>
    <definedName name="E37P">[42]전기일위대가!#REF!</definedName>
    <definedName name="E38M">[42]전기일위대가!#REF!</definedName>
    <definedName name="E38P">[42]전기일위대가!#REF!</definedName>
    <definedName name="E39M">[42]전기일위대가!#REF!</definedName>
    <definedName name="E39P">[42]전기일위대가!#REF!</definedName>
    <definedName name="E40M">[42]전기일위대가!#REF!</definedName>
    <definedName name="E40P">[42]전기일위대가!#REF!</definedName>
    <definedName name="E41M">[42]전기일위대가!#REF!</definedName>
    <definedName name="E41P">[42]전기일위대가!#REF!</definedName>
    <definedName name="E42M">[42]전기일위대가!#REF!</definedName>
    <definedName name="E42P">[42]전기일위대가!#REF!</definedName>
    <definedName name="E48M">[42]전기일위대가!#REF!</definedName>
    <definedName name="E48P">[42]전기일위대가!#REF!</definedName>
    <definedName name="E52M">[42]전기일위대가!#REF!</definedName>
    <definedName name="E52P">[42]전기일위대가!#REF!</definedName>
    <definedName name="E53M">[42]전기일위대가!#REF!</definedName>
    <definedName name="E53P">[42]전기일위대가!#REF!</definedName>
    <definedName name="E54M">[42]전기일위대가!#REF!</definedName>
    <definedName name="E54P">[42]전기일위대가!#REF!</definedName>
    <definedName name="E55M">[42]전기일위대가!#REF!</definedName>
    <definedName name="E55P">[42]전기일위대가!#REF!</definedName>
    <definedName name="E56M">[42]전기일위대가!#REF!</definedName>
    <definedName name="E56P">[42]전기일위대가!#REF!</definedName>
    <definedName name="E57M">[42]전기일위대가!#REF!</definedName>
    <definedName name="E57P">[42]전기일위대가!#REF!</definedName>
    <definedName name="E58M">[42]전기일위대가!#REF!</definedName>
    <definedName name="E58P">[42]전기일위대가!#REF!</definedName>
    <definedName name="E59M">[42]전기일위대가!#REF!</definedName>
    <definedName name="E59P">[42]전기일위대가!#REF!</definedName>
    <definedName name="E60M">[42]전기일위대가!#REF!</definedName>
    <definedName name="E60P">[42]전기일위대가!#REF!</definedName>
    <definedName name="E61M">[42]전기일위대가!#REF!</definedName>
    <definedName name="E61P">[42]전기일위대가!#REF!</definedName>
    <definedName name="E62M">[42]전기일위대가!#REF!</definedName>
    <definedName name="E62P">[42]전기일위대가!#REF!</definedName>
    <definedName name="E63M">[42]전기일위대가!#REF!</definedName>
    <definedName name="E63P">[42]전기일위대가!#REF!</definedName>
    <definedName name="E64M">[42]전기일위대가!#REF!</definedName>
    <definedName name="E64P">[42]전기일위대가!#REF!</definedName>
    <definedName name="E65M">[42]전기일위대가!#REF!</definedName>
    <definedName name="E65P">[42]전기일위대가!#REF!</definedName>
    <definedName name="E66M">[42]전기일위대가!#REF!</definedName>
    <definedName name="E66P">[42]전기일위대가!#REF!</definedName>
    <definedName name="E67M">[42]전기일위대가!#REF!</definedName>
    <definedName name="E67P">[42]전기일위대가!#REF!</definedName>
    <definedName name="E68M">[42]전기일위대가!#REF!</definedName>
    <definedName name="EA">#REF!</definedName>
    <definedName name="eakyung" localSheetId="1" hidden="1">{#N/A,#N/A,FALSE,"현장 NCR 분석";#N/A,#N/A,FALSE,"현장품질감사";#N/A,#N/A,FALSE,"현장품질감사"}</definedName>
    <definedName name="eakyung" hidden="1">{#N/A,#N/A,FALSE,"현장 NCR 분석";#N/A,#N/A,FALSE,"현장품질감사";#N/A,#N/A,FALSE,"현장품질감사"}</definedName>
    <definedName name="Ec">#REF!</definedName>
    <definedName name="edssqq" localSheetId="1" hidden="1">{#N/A,#N/A,FALSE,"혼합골재"}</definedName>
    <definedName name="edssqq" hidden="1">{#N/A,#N/A,FALSE,"혼합골재"}</definedName>
    <definedName name="ee">[43]일위대가!#REF!</definedName>
    <definedName name="EEEE">#REF!</definedName>
    <definedName name="efd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EFEFE">#REF!</definedName>
    <definedName name="EFEZ3RHF">#REF!</definedName>
    <definedName name="egfsdfer">#REF!</definedName>
    <definedName name="EK" hidden="1">#REF!</definedName>
    <definedName name="el">[24]안정검토!$K$77</definedName>
    <definedName name="ELP">#REF!</definedName>
    <definedName name="Em">#REF!</definedName>
    <definedName name="EO">#REF!</definedName>
    <definedName name="ert">#REF!</definedName>
    <definedName name="Es">#REF!</definedName>
    <definedName name="ESAGDGR">#REF!</definedName>
    <definedName name="est">#REF!</definedName>
    <definedName name="_xlnm.Extract">#REF!</definedName>
    <definedName name="Extract_MI">#REF!</definedName>
    <definedName name="F">'[44]단락전류-A'!#REF!</definedName>
    <definedName name="F_CODE">#REF!</definedName>
    <definedName name="F_CODE1">#REF!</definedName>
    <definedName name="F_DES">#REF!</definedName>
    <definedName name="F_DESC">#N/A</definedName>
    <definedName name="F_EQ">#N/A</definedName>
    <definedName name="F_EQ0">#N/A</definedName>
    <definedName name="F_FORM">#N/A</definedName>
    <definedName name="F_INT1">#N/A</definedName>
    <definedName name="F_LA">#N/A</definedName>
    <definedName name="F_LA0">#N/A</definedName>
    <definedName name="F_LA1">#REF!</definedName>
    <definedName name="F_LA2">#REF!</definedName>
    <definedName name="F_LA3">#REF!</definedName>
    <definedName name="F_LVL">#N/A</definedName>
    <definedName name="F_MA">#N/A</definedName>
    <definedName name="F_MA0">#N/A</definedName>
    <definedName name="F_MEMO">#N/A</definedName>
    <definedName name="F_PAGE">#N/A</definedName>
    <definedName name="F_QINC">#REF!</definedName>
    <definedName name="F_QMOD">#REF!</definedName>
    <definedName name="F_QQTY">#REF!</definedName>
    <definedName name="F_QUNIT">#REF!</definedName>
    <definedName name="F_QVAL">#N/A</definedName>
    <definedName name="F_REMK">#N/A</definedName>
    <definedName name="F_SEQ">#N/A</definedName>
    <definedName name="F_SIZE">#N/A</definedName>
    <definedName name="F_SOS">#N/A</definedName>
    <definedName name="F_TMOD">#REF!</definedName>
    <definedName name="F_TQTY">#N/A</definedName>
    <definedName name="F_TUNIT">#REF!</definedName>
    <definedName name="F_UNIT">#N/A</definedName>
    <definedName name="F1F">[23]교각1!#REF!</definedName>
    <definedName name="F2F">[23]교각1!#REF!</definedName>
    <definedName name="F3F">[23]교각1!#REF!</definedName>
    <definedName name="fafs" localSheetId="1" hidden="1">{#N/A,#N/A,FALSE,"교리2"}</definedName>
    <definedName name="fafs" hidden="1">{#N/A,#N/A,FALSE,"교리2"}</definedName>
    <definedName name="fb">#REF!</definedName>
    <definedName name="fc">#REF!</definedName>
    <definedName name="Fck">#REF!</definedName>
    <definedName name="fd">'[37]H-pile(298x299)'!#REF!</definedName>
    <definedName name="FDEDS">#REF!</definedName>
    <definedName name="fdf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">#REF!</definedName>
    <definedName name="fdfdf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fd">#REF!</definedName>
    <definedName name="FDFES">#REF!</definedName>
    <definedName name="fdfezf">#REF!</definedName>
    <definedName name="fdfr">#REF!</definedName>
    <definedName name="FDREER">#REF!</definedName>
    <definedName name="fdrefd">#REF!</definedName>
    <definedName name="fdrf">#REF!</definedName>
    <definedName name="FDRHGFDS">#REF!</definedName>
    <definedName name="FDS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ED">#REF!</definedName>
    <definedName name="FDSREF">#REF!</definedName>
    <definedName name="FDTRJHR">#REF!</definedName>
    <definedName name="fedsfef">#REF!</definedName>
    <definedName name="fedsgfdf">#REF!</definedName>
    <definedName name="FEEL">#REF!</definedName>
    <definedName name="FE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DG4">#REF!</definedName>
    <definedName name="fefdsfef">#REF!</definedName>
    <definedName name="FEFE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FDEF">#REF!</definedName>
    <definedName name="ferff">#REF!</definedName>
    <definedName name="fesfef">#REF!</definedName>
    <definedName name="fetgsdg">#REF!</definedName>
    <definedName name="FEXRE">#REF!</definedName>
    <definedName name="FF">[33]수량산출!#REF!</definedName>
    <definedName name="fff">[45]일위대가목차!$D$3:$D$9</definedName>
    <definedName name="fff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">#REF!</definedName>
    <definedName name="fffffff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" localSheetId="1">BlankMacro1</definedName>
    <definedName name="FG">BlankMacro1</definedName>
    <definedName name="fgds" localSheetId="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gds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FG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rg">#REF!</definedName>
    <definedName name="fh">[8]통합!#REF!</definedName>
    <definedName name="fi">[46]옹벽!$AA$308</definedName>
    <definedName name="FIXT">[47]데이타!$U$23:$V$50</definedName>
    <definedName name="fl">#REF!</definedName>
    <definedName name="FLL" hidden="1">#REF!</definedName>
    <definedName name="Fm">#REF!</definedName>
    <definedName name="FN">[23]교각1!#REF!</definedName>
    <definedName name="FOOT1">[9]설계조건!#REF!</definedName>
    <definedName name="FOOT2">[9]설계조건!#REF!</definedName>
    <definedName name="FOOT3">[9]설계조건!#REF!</definedName>
    <definedName name="FOUND_A">#REF!</definedName>
    <definedName name="FOUND_H">#REF!</definedName>
    <definedName name="FRE">#REF!</definedName>
    <definedName name="FS">[48]통합!#REF!</definedName>
    <definedName name="ft">[49]말뚝물량!#REF!</definedName>
    <definedName name="FX">#REF!</definedName>
    <definedName name="Fy">#REF!</definedName>
    <definedName name="FZ">#REF!</definedName>
    <definedName name="F이">#REF!</definedName>
    <definedName name="F일">#REF!</definedName>
    <definedName name="g">#REF!</definedName>
    <definedName name="gamma">#REF!</definedName>
    <definedName name="gamma1">[24]안정검토!$J$7</definedName>
    <definedName name="gamma2">[24]안정검토!$J$9</definedName>
    <definedName name="gbc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bc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dfe">#REF!</definedName>
    <definedName name="gdgrdf">#REF!</definedName>
    <definedName name="GEN">#REF!</definedName>
    <definedName name="GENLOAD">#REF!</definedName>
    <definedName name="GEW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E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DTRFD">#REF!</definedName>
    <definedName name="GF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trg">#REF!</definedName>
    <definedName name="gfxgx">#REF!</definedName>
    <definedName name="gg">#N/A</definedName>
    <definedName name="ggdzgrzd">#REF!</definedName>
    <definedName name="ggfe">#REF!</definedName>
    <definedName name="GG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GG">#REF!</definedName>
    <definedName name="ggh">#REF!</definedName>
    <definedName name="GH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hhh">#REF!</definedName>
    <definedName name="ghj">#REF!</definedName>
    <definedName name="ghrgfdg">#REF!</definedName>
    <definedName name="ghrgs">#REF!</definedName>
    <definedName name="gigin">[9]설계조건!#REF!</definedName>
    <definedName name="GO">#REF!</definedName>
    <definedName name="GoBack">[36]!GoBack</definedName>
    <definedName name="GO목차">[50]Macro1!$E$1:$E$4</definedName>
    <definedName name="grdgf">#REF!</definedName>
    <definedName name="grdgtsre">#REF!</definedName>
    <definedName name="grew" hidden="1">#REF!</definedName>
    <definedName name="GRFCX">#REF!</definedName>
    <definedName name="grfdgr">#REF!</definedName>
    <definedName name="grfgr">#REF!</definedName>
    <definedName name="grfvdrver">#REF!</definedName>
    <definedName name="grg">#REF!</definedName>
    <definedName name="grgdg">#REF!</definedName>
    <definedName name="grgg">#REF!</definedName>
    <definedName name="grgrfdxzg">#REF!</definedName>
    <definedName name="grhrghfgfgrgfgr">#REF!</definedName>
    <definedName name="grsve4">#REF!</definedName>
    <definedName name="grsvg">#REF!</definedName>
    <definedName name="grsvrg">#REF!</definedName>
    <definedName name="grvrr">#REF!</definedName>
    <definedName name="gsda" localSheetId="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gsda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gt">#REF!</definedName>
    <definedName name="GuBae">#REF!</definedName>
    <definedName name="H">#REF!</definedName>
    <definedName name="H.1">#REF!</definedName>
    <definedName name="H.10">#REF!</definedName>
    <definedName name="H.2">#REF!</definedName>
    <definedName name="H.3">#REF!</definedName>
    <definedName name="H.4">#REF!</definedName>
    <definedName name="H.5">#REF!</definedName>
    <definedName name="H.6">#REF!</definedName>
    <definedName name="H.7">#REF!</definedName>
    <definedName name="H.8">#REF!</definedName>
    <definedName name="H.9">#REF!</definedName>
    <definedName name="h_con" localSheetId="1" hidden="1">{"'Sheet1'!$A$22:$G$23","'Sheet1'!$A$6","'Sheet1'!$E$10","'Sheet1'!$A$1:$F$23","'Sheet1'!$B$10","'Sheet1'!$A$1:$G$22","'Sheet1'!$A$1:$G$51"}</definedName>
    <definedName name="h_con" hidden="1">{"'Sheet1'!$A$22:$G$23","'Sheet1'!$A$6","'Sheet1'!$E$10","'Sheet1'!$A$1:$F$23","'Sheet1'!$B$10","'Sheet1'!$A$1:$G$22","'Sheet1'!$A$1:$G$51"}</definedName>
    <definedName name="H_W_설치기사">#REF!</definedName>
    <definedName name="H_W_시험기사">#REF!</definedName>
    <definedName name="h_water">'[51]3BL공동구 수량'!#REF!</definedName>
    <definedName name="H1.0m이하">#REF!</definedName>
    <definedName name="H1.2m">#REF!</definedName>
    <definedName name="H1.5m">#REF!</definedName>
    <definedName name="H1.8m">#REF!</definedName>
    <definedName name="H1C">#REF!</definedName>
    <definedName name="H1D">#REF!</definedName>
    <definedName name="H1H">#REF!</definedName>
    <definedName name="H1L">#REF!</definedName>
    <definedName name="H1R">#REF!</definedName>
    <definedName name="H1WL">#REF!</definedName>
    <definedName name="H1WR">#REF!</definedName>
    <definedName name="H2.0m">#REF!</definedName>
    <definedName name="H2.5m">#REF!</definedName>
    <definedName name="H2C">#REF!</definedName>
    <definedName name="H2D">#REF!</definedName>
    <definedName name="H2H">#REF!</definedName>
    <definedName name="H2L">#REF!</definedName>
    <definedName name="H2R">#REF!</definedName>
    <definedName name="H2WL">#REF!</definedName>
    <definedName name="H2WR">#REF!</definedName>
    <definedName name="H3.0m">#REF!</definedName>
    <definedName name="H3.5m">#REF!</definedName>
    <definedName name="H3C">#REF!</definedName>
    <definedName name="H3H">#REF!</definedName>
    <definedName name="H3L">#REF!</definedName>
    <definedName name="H3R">#REF!</definedName>
    <definedName name="H3WL">#REF!</definedName>
    <definedName name="H3WR">#REF!</definedName>
    <definedName name="H4.0m">#REF!</definedName>
    <definedName name="H4.5m">#REF!</definedName>
    <definedName name="H4H">#REF!</definedName>
    <definedName name="H4L">#REF!</definedName>
    <definedName name="H4R">#REF!</definedName>
    <definedName name="H5.0m">#REF!</definedName>
    <definedName name="H5L">#REF!</definedName>
    <definedName name="H5R">#REF!</definedName>
    <definedName name="H6L">#REF!</definedName>
    <definedName name="H6R">#REF!</definedName>
    <definedName name="H7L">#REF!</definedName>
    <definedName name="H7R">#REF!</definedName>
    <definedName name="H9A">#REF!</definedName>
    <definedName name="ha">#REF!</definedName>
    <definedName name="han" hidden="1">#REF!</definedName>
    <definedName name="hang">[28]통합!#REF!</definedName>
    <definedName name="hb">#REF!</definedName>
    <definedName name="hc">[24]안정검토!$R$83</definedName>
    <definedName name="hcfgr">#REF!</definedName>
    <definedName name="hd">[24]안정검토!$U$83</definedName>
    <definedName name="hddr">#REF!</definedName>
    <definedName name="HDGBG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DGBG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e">#REF!</definedName>
    <definedName name="heo">[22]반중력식옹벽!#REF!</definedName>
    <definedName name="hf">[24]안정검토!$AA$83</definedName>
    <definedName name="hfbr">#REF!</definedName>
    <definedName name="hfgr">#REF!</definedName>
    <definedName name="hfgrgfdg">#REF!</definedName>
    <definedName name="hg">[25]단면설계!#REF!</definedName>
    <definedName name="hgderfd">#REF!</definedName>
    <definedName name="hgdgbcxgr">#REF!</definedName>
    <definedName name="hg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gfgfg">#REF!</definedName>
    <definedName name="hgg">[28]통합!#REF!</definedName>
    <definedName name="hgr">#REF!</definedName>
    <definedName name="HGRESFES">#REF!</definedName>
    <definedName name="HGRXE">#REF!</definedName>
    <definedName name="hgrxg">#REF!</definedName>
    <definedName name="hgtgfxr">#REF!</definedName>
    <definedName name="HGYT">#REF!</definedName>
    <definedName name="HH">[52]정부노임단가!$A$5:$F$215</definedName>
    <definedName name="hha">#REF!</definedName>
    <definedName name="hhb">#REF!</definedName>
    <definedName name="hhc">#REF!</definedName>
    <definedName name="HHH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hhh">[25]안정검토!$R$92</definedName>
    <definedName name="hhhhh">[25]안정검토!$U$92</definedName>
    <definedName name="hi">[28]통합!#REF!</definedName>
    <definedName name="hj">[28]통합!#REF!</definedName>
    <definedName name="HJK" localSheetId="1" hidden="1">{#N/A,#N/A,FALSE,"이태원철근"}</definedName>
    <definedName name="HJK" hidden="1">{#N/A,#N/A,FALSE,"이태원철근"}</definedName>
    <definedName name="hjtdfgfg">#REF!</definedName>
    <definedName name="hjtht">#REF!</definedName>
    <definedName name="hk">[28]통합!#REF!</definedName>
    <definedName name="HL">#REF!</definedName>
    <definedName name="HMHM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MHM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P">#REF!</definedName>
    <definedName name="hpa">'[37]H-pile(298x299)'!#REF!</definedName>
    <definedName name="hpb">'[37]H-pile(298x299)'!#REF!</definedName>
    <definedName name="hpc">'[37]H-pile(298x299)'!#REF!</definedName>
    <definedName name="hpd">'[37]H-pile(298x299)'!#REF!</definedName>
    <definedName name="Hpile">'[37]H-pile(250x250)'!#REF!</definedName>
    <definedName name="HR">#REF!</definedName>
    <definedName name="HS">[23]교각1!#REF!</definedName>
    <definedName name="HSH">#REF!</definedName>
    <definedName name="HSP">#REF!</definedName>
    <definedName name="ht">'[37]H-pile(298x299)'!#REF!</definedName>
    <definedName name="htbfrgrg">#REF!</definedName>
    <definedName name="htgfdg">#REF!</definedName>
    <definedName name="HTHT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H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hth">#REF!</definedName>
    <definedName name="HTML_CodePage" hidden="1">949</definedName>
    <definedName name="HTML_Control" localSheetId="1" hidden="1">{"'Sheet1'!$A$22:$G$23","'Sheet1'!$A$6","'Sheet1'!$E$10","'Sheet1'!$A$1:$F$23","'Sheet1'!$B$10","'Sheet1'!$A$1:$G$22","'Sheet1'!$A$1:$G$51"}</definedName>
    <definedName name="HTML_Control" hidden="1">{"'Sheet1'!$A$22:$G$23","'Sheet1'!$A$6","'Sheet1'!$E$10","'Sheet1'!$A$1:$F$23","'Sheet1'!$B$10","'Sheet1'!$A$1:$G$22","'Sheet1'!$A$1:$G$51"}</definedName>
    <definedName name="HTML_Control2" localSheetId="1" hidden="1">{"'Sheet1'!$A$22:$G$23","'Sheet1'!$A$6","'Sheet1'!$E$10","'Sheet1'!$A$1:$F$23","'Sheet1'!$B$10","'Sheet1'!$A$1:$G$22","'Sheet1'!$A$1:$G$51"}</definedName>
    <definedName name="HTML_Control2" hidden="1">{"'Sheet1'!$A$22:$G$23","'Sheet1'!$A$6","'Sheet1'!$E$10","'Sheet1'!$A$1:$F$23","'Sheet1'!$B$10","'Sheet1'!$A$1:$G$22","'Sheet1'!$A$1:$G$51"}</definedName>
    <definedName name="HTML_Description" hidden="1">""</definedName>
    <definedName name="HTML_Email" hidden="1">""</definedName>
    <definedName name="HTML_Header" hidden="1">"Sheet1"</definedName>
    <definedName name="HTML_LastUpdate" hidden="1">"99-06-18"</definedName>
    <definedName name="HTML_LineAfter" hidden="1">FALSE</definedName>
    <definedName name="HTML_LineBefore" hidden="1">FALSE</definedName>
    <definedName name="HTML_Name" hidden="1">"(주)새암건축"</definedName>
    <definedName name="HTML_OBDlg2" hidden="1">TRUE</definedName>
    <definedName name="HTML_OBDlg4" hidden="1">TRUE</definedName>
    <definedName name="HTML_OS" hidden="1">0</definedName>
    <definedName name="HTML_PathFile" hidden="1">"C:\가\f.htm"</definedName>
    <definedName name="HTML_Title" hidden="1">"Book2"</definedName>
    <definedName name="HTML1_1" hidden="1">"'[98계획ⅱ.XLS]98총괄'!$A$2:$F$16"</definedName>
    <definedName name="HTML1_10" hidden="1">""</definedName>
    <definedName name="HTML1_11" hidden="1">1</definedName>
    <definedName name="HTML1_12" hidden="1">"C:\My Documents\cck\MyHTML.htm"</definedName>
    <definedName name="HTML1_2" hidden="1">1</definedName>
    <definedName name="HTML1_3" hidden="1">"98계획ⅱ.XL"</definedName>
    <definedName name="HTML1_4" hidden="1">"98총괄"</definedName>
    <definedName name="HTML1_5" hidden="1">""</definedName>
    <definedName name="HTML1_6" hidden="1">1</definedName>
    <definedName name="HTML1_7" hidden="1">1</definedName>
    <definedName name="HTML1_8" hidden="1">"97-12-10"</definedName>
    <definedName name="HTML1_9" hidden="1">"hyogye01"</definedName>
    <definedName name="HTMLCount" hidden="1">1</definedName>
    <definedName name="HTR" localSheetId="1" hidden="1">{#N/A,#N/A,FALSE,"이태원철근"}</definedName>
    <definedName name="HTR" hidden="1">{#N/A,#N/A,FALSE,"이태원철근"}</definedName>
    <definedName name="htrgrg">#REF!</definedName>
    <definedName name="HWL">#REF!</definedName>
    <definedName name="HWR">#REF!</definedName>
    <definedName name="hw설치기사">#REF!</definedName>
    <definedName name="HW설치사001">#REF!</definedName>
    <definedName name="HW설치사002">#REF!</definedName>
    <definedName name="HW설치사011">#REF!</definedName>
    <definedName name="HW설치사982">#REF!</definedName>
    <definedName name="HW설치사991">#REF!</definedName>
    <definedName name="HW설치사992">#REF!</definedName>
    <definedName name="hw시험기사">#REF!</definedName>
    <definedName name="HW시험사001">#REF!</definedName>
    <definedName name="HW시험사002">#REF!</definedName>
    <definedName name="HW시험사011">#REF!</definedName>
    <definedName name="HW시험사982">#REF!</definedName>
    <definedName name="HW시험사991">#REF!</definedName>
    <definedName name="HW시험사992">#REF!</definedName>
    <definedName name="H사">#REF!</definedName>
    <definedName name="H삼">#REF!</definedName>
    <definedName name="H이">#REF!</definedName>
    <definedName name="H일">#REF!</definedName>
    <definedName name="I">#REF!</definedName>
    <definedName name="ID">#REF!,#REF!</definedName>
    <definedName name="Ig">#REF!</definedName>
    <definedName name="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L">#REF!</definedName>
    <definedName name="ILP80적">[53]단가!$A$36</definedName>
    <definedName name="ILP80회">[53]단가!$A$35</definedName>
    <definedName name="ILP적">[53]단가!$A$34</definedName>
    <definedName name="ILP회">[53]단가!$A$33</definedName>
    <definedName name="IMPMAP">'[54]IMP(MAIN)'!$E$26:$AX$74</definedName>
    <definedName name="IMPMAP_">'[54]IMP (REACTOR)'!$E$27:$AY$74</definedName>
    <definedName name="io">#REF!</definedName>
    <definedName name="ir_d3">#REF!</definedName>
    <definedName name="ITEM">[55]ITEM!#REF!</definedName>
    <definedName name="ITNUM">#N/A</definedName>
    <definedName name="iu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_A">#REF!</definedName>
    <definedName name="J_B">#REF!</definedName>
    <definedName name="J_B1">#REF!</definedName>
    <definedName name="J_B2">#REF!</definedName>
    <definedName name="J_B3">#REF!</definedName>
    <definedName name="J_B4">#REF!</definedName>
    <definedName name="J_C1">#REF!</definedName>
    <definedName name="J_C11">#REF!</definedName>
    <definedName name="J_C12">#REF!</definedName>
    <definedName name="J_C2">#REF!</definedName>
    <definedName name="J_C21">#REF!</definedName>
    <definedName name="J_C22">#REF!</definedName>
    <definedName name="J_C3">#REF!</definedName>
    <definedName name="J_C31">#REF!</definedName>
    <definedName name="J_C32">#REF!</definedName>
    <definedName name="J_D">#REF!</definedName>
    <definedName name="J_H">#REF!</definedName>
    <definedName name="J_HOLE">#REF!</definedName>
    <definedName name="J_O1">#REF!</definedName>
    <definedName name="J_O2">#REF!</definedName>
    <definedName name="J_S">#REF!</definedName>
    <definedName name="J_S_P_용__믹서">[56]장비집계!#REF!</definedName>
    <definedName name="J_S1">#REF!</definedName>
    <definedName name="J_S2">#REF!</definedName>
    <definedName name="jang">[28]통합!#REF!</definedName>
    <definedName name="je">[28]통합!#REF!</definedName>
    <definedName name="JH">[57]정부노임단가!$A$5:$F$215</definedName>
    <definedName name="JJ">[58]정부노임단가!$A$5:$F$215</definedName>
    <definedName name="JJJ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kl">#REF!</definedName>
    <definedName name="JOINT">#REF!</definedName>
    <definedName name="JT">#REF!</definedName>
    <definedName name="junm">[28]통합!#REF!</definedName>
    <definedName name="junp">[28]통합!#REF!</definedName>
    <definedName name="JYH">'[13]#REF'!#REF!</definedName>
    <definedName name="jyhytdz">#REF!</definedName>
    <definedName name="JYJY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J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jyfjy45">#REF!</definedName>
    <definedName name="K">#REF!</definedName>
    <definedName name="KA">[59]MOTOR!$B$61:$E$68</definedName>
    <definedName name="kaa">'[37]H-pile(298x299)'!#REF!</definedName>
    <definedName name="KANG1">#REF!</definedName>
    <definedName name="KANG2">#REF!</definedName>
    <definedName name="Ka일">#REF!</definedName>
    <definedName name="Ka투">#REF!</definedName>
    <definedName name="KB">'[60]3련 BOX'!#REF!</definedName>
    <definedName name="kd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IEUFWW">#REF!</definedName>
    <definedName name="Kea">#REF!</definedName>
    <definedName name="keh">[22]반중력식옹벽!#REF!</definedName>
    <definedName name="kev">[22]반중력식옹벽!#REF!</definedName>
    <definedName name="key" hidden="1">#REF!</definedName>
    <definedName name="k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our">#REF!</definedName>
    <definedName name="Kh">#REF!</definedName>
    <definedName name="KH.1">'[60]3련 BOX'!#REF!</definedName>
    <definedName name="KJIUK">#REF!</definedName>
    <definedName name="KJUGR">#REF!</definedName>
    <definedName name="KK">[57]정부노임단가!$A$5:$F$215</definedName>
    <definedName name="kkiki">#REF!</definedName>
    <definedName name="kkk">#REF!</definedName>
    <definedName name="KKKKSKR" hidden="1">#REF!</definedName>
    <definedName name="kkn">#REF!</definedName>
    <definedName name="KKP">#REF!</definedName>
    <definedName name="KL">'[60]3련 BOX'!#REF!</definedName>
    <definedName name="KMP">#REF!</definedName>
    <definedName name="Ko">#REF!</definedName>
    <definedName name="KOREA">#REF!</definedName>
    <definedName name="kpi">'[61]안정검토(온1)'!#REF!</definedName>
    <definedName name="ktf" hidden="1">#REF!</definedName>
    <definedName name="kty" hidden="1">#REF!</definedName>
    <definedName name="KUK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UP">#REF!</definedName>
    <definedName name="kuuud">#REF!</definedName>
    <definedName name="Kv">#REF!</definedName>
    <definedName name="KVO">#REF!</definedName>
    <definedName name="L">[23]교각1!#REF!</definedName>
    <definedName name="L1A1">#REF!</definedName>
    <definedName name="L1A2">#REF!</definedName>
    <definedName name="L1AE">#REF!</definedName>
    <definedName name="L1AN">#REF!</definedName>
    <definedName name="L1BE">#REF!</definedName>
    <definedName name="L1BN">#REF!</definedName>
    <definedName name="L1C1">#REF!</definedName>
    <definedName name="L1CE">#REF!</definedName>
    <definedName name="L1CN">#REF!</definedName>
    <definedName name="L1D1">#REF!</definedName>
    <definedName name="L1DE">#REF!</definedName>
    <definedName name="L1DN">#REF!</definedName>
    <definedName name="L1L">#REF!</definedName>
    <definedName name="L2A1">#REF!</definedName>
    <definedName name="L2AE">#REF!</definedName>
    <definedName name="L2AN">#REF!</definedName>
    <definedName name="L2B1">#REF!</definedName>
    <definedName name="L2BE">#REF!</definedName>
    <definedName name="L2BN">#REF!</definedName>
    <definedName name="L2C1">#REF!</definedName>
    <definedName name="L2C2">#REF!</definedName>
    <definedName name="L2C3">#REF!</definedName>
    <definedName name="L2CE">#REF!</definedName>
    <definedName name="L2CN">#REF!</definedName>
    <definedName name="L2D1">#REF!</definedName>
    <definedName name="L2D2">#REF!</definedName>
    <definedName name="L2D3">#REF!</definedName>
    <definedName name="L2DE">#REF!</definedName>
    <definedName name="L2DN">#REF!</definedName>
    <definedName name="L2L">#REF!</definedName>
    <definedName name="L3AE">#REF!</definedName>
    <definedName name="L3AN">#REF!</definedName>
    <definedName name="L3BE">#REF!</definedName>
    <definedName name="L3BN">#REF!</definedName>
    <definedName name="L3C1">#REF!</definedName>
    <definedName name="L3CE">#REF!</definedName>
    <definedName name="L3CN">#REF!</definedName>
    <definedName name="L3D1">#REF!</definedName>
    <definedName name="L3DE">#REF!</definedName>
    <definedName name="L3DN">#REF!</definedName>
    <definedName name="L3L">#REF!</definedName>
    <definedName name="L4AE">#REF!</definedName>
    <definedName name="L4AN">#REF!</definedName>
    <definedName name="L4BE">#REF!</definedName>
    <definedName name="L4BN">#REF!</definedName>
    <definedName name="L4C1">#REF!</definedName>
    <definedName name="L4CE">#REF!</definedName>
    <definedName name="L4CN">#REF!</definedName>
    <definedName name="L4D1">#REF!</definedName>
    <definedName name="L4DE">#REF!</definedName>
    <definedName name="L4DN">#REF!</definedName>
    <definedName name="L4L">#REF!</definedName>
    <definedName name="L5AE">#REF!</definedName>
    <definedName name="L5AN">#REF!</definedName>
    <definedName name="L5BE">#REF!</definedName>
    <definedName name="L5BN">#REF!</definedName>
    <definedName name="L5CE">#REF!</definedName>
    <definedName name="L5CN">#REF!</definedName>
    <definedName name="L5DE">#REF!</definedName>
    <definedName name="L5DN">#REF!</definedName>
    <definedName name="L5SC">#REF!</definedName>
    <definedName name="La">#REF!</definedName>
    <definedName name="lambda">#REF!</definedName>
    <definedName name="LAMP">#REF!</definedName>
    <definedName name="lb">[28]통합!#REF!</definedName>
    <definedName name="lc">[9]설계조건!#REF!</definedName>
    <definedName name="LE1B">#REF!</definedName>
    <definedName name="LE1C">#REF!</definedName>
    <definedName name="LE1D">#REF!</definedName>
    <definedName name="LE2A">#REF!</definedName>
    <definedName name="LE2A1">#REF!</definedName>
    <definedName name="LE2B">#REF!</definedName>
    <definedName name="LE2C">#REF!</definedName>
    <definedName name="LE2C1">#REF!</definedName>
    <definedName name="LE2C2">#REF!</definedName>
    <definedName name="LE2C3">#REF!</definedName>
    <definedName name="LE2D">#REF!</definedName>
    <definedName name="LE2D1">#REF!</definedName>
    <definedName name="LE3A">#REF!</definedName>
    <definedName name="LE3B">#REF!</definedName>
    <definedName name="LE3C">#REF!</definedName>
    <definedName name="LE3D">#REF!</definedName>
    <definedName name="LE4A">#REF!</definedName>
    <definedName name="LE4B">#REF!</definedName>
    <definedName name="LE4C">#REF!</definedName>
    <definedName name="LE4D">#REF!</definedName>
    <definedName name="LE5C">#REF!</definedName>
    <definedName name="LE5D">#REF!</definedName>
    <definedName name="Len">#REF!</definedName>
    <definedName name="lf">#REF!</definedName>
    <definedName name="LfpCon">#REF!</definedName>
    <definedName name="LH">#REF!</definedName>
    <definedName name="LH.4">#REF!</definedName>
    <definedName name="LH.7">#REF!</definedName>
    <definedName name="LIST">[62]부하LOAD!$B$4:$P$163</definedName>
    <definedName name="LJ">#REF!</definedName>
    <definedName name="lj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K">#REF!,#REF!</definedName>
    <definedName name="LL">#REF!</definedName>
    <definedName name="LLL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L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llll">#REF!</definedName>
    <definedName name="LMO">#REF!</definedName>
    <definedName name="LOADT">#REF!</definedName>
    <definedName name="LP1A">#REF!</definedName>
    <definedName name="LP1B">#REF!</definedName>
    <definedName name="LP2A">#REF!</definedName>
    <definedName name="LP2B">#REF!</definedName>
    <definedName name="LP3A">#REF!</definedName>
    <definedName name="LP3B">#REF!</definedName>
    <definedName name="LPB">#REF!</definedName>
    <definedName name="LPBA">#REF!</definedName>
    <definedName name="LPBB">#REF!</definedName>
    <definedName name="LPI">#REF!</definedName>
    <definedName name="LPKA">#REF!</definedName>
    <definedName name="LPKB">#REF!</definedName>
    <definedName name="LPM">#REF!</definedName>
    <definedName name="LPMA">#REF!</definedName>
    <definedName name="LPO">#REF!</definedName>
    <definedName name="LPOA">#REF!</definedName>
    <definedName name="ls">#REF!</definedName>
    <definedName name="LSH">#REF!</definedName>
    <definedName name="LST">#REF!</definedName>
    <definedName name="Lt">'[37]H-pile(298x299)'!#REF!</definedName>
    <definedName name="LtCon">#REF!</definedName>
    <definedName name="Lu">#REF!</definedName>
    <definedName name="LULTIU">#REF!</definedName>
    <definedName name="LV02A">#REF!</definedName>
    <definedName name="LV02B">#REF!</definedName>
    <definedName name="LV04A">#REF!</definedName>
    <definedName name="LV04B">#REF!</definedName>
    <definedName name="M">#REF!</definedName>
    <definedName name="Macro10">[63]!Macro10</definedName>
    <definedName name="Macro11">[64]!Macro11</definedName>
    <definedName name="Macro12">[63]!Macro12</definedName>
    <definedName name="Macro13">[63]!Macro13</definedName>
    <definedName name="Macro14">[63]!Macro14</definedName>
    <definedName name="Macro2">[63]!Macro2</definedName>
    <definedName name="MACRO20">[65]!Macro2</definedName>
    <definedName name="Macro3">[64]!Macro3</definedName>
    <definedName name="Macro4">[64]!Macro4</definedName>
    <definedName name="Macro5">[63]!Macro5</definedName>
    <definedName name="Macro6">[63]!Macro6</definedName>
    <definedName name="Macro7">[63]!Macro7</definedName>
    <definedName name="Macro8">[63]!Macro8</definedName>
    <definedName name="Macro9">[63]!Macro9</definedName>
    <definedName name="MaH">#REF!</definedName>
    <definedName name="MAT">[66]piping!#REF!</definedName>
    <definedName name="Mb">#REF!</definedName>
    <definedName name="MB.1">#REF!</definedName>
    <definedName name="MB.2">#REF!</definedName>
    <definedName name="Mc">#REF!</definedName>
    <definedName name="MCB">#REF!</definedName>
    <definedName name="MCC3A">#REF!</definedName>
    <definedName name="MCC3B">#REF!</definedName>
    <definedName name="MCC3C">#REF!</definedName>
    <definedName name="MCC3D">#REF!</definedName>
    <definedName name="MCC4A">#REF!</definedName>
    <definedName name="MCC4B">#REF!</definedName>
    <definedName name="MCC4C">#REF!</definedName>
    <definedName name="MCC4D">#REF!</definedName>
    <definedName name="MCC5A">#REF!</definedName>
    <definedName name="MCC5B">#REF!</definedName>
    <definedName name="MCC5C">#REF!</definedName>
    <definedName name="MCC5D">#REF!</definedName>
    <definedName name="MCCC">#REF!</definedName>
    <definedName name="MCCCCN">[16]부하계산서!#REF!</definedName>
    <definedName name="MCCCN">[16]부하계산서!#REF!</definedName>
    <definedName name="MCCD">#REF!</definedName>
    <definedName name="MCCE">#REF!</definedName>
    <definedName name="MCCE1">#REF!</definedName>
    <definedName name="MCCE2">#REF!</definedName>
    <definedName name="MCCEA">#REF!</definedName>
    <definedName name="MCCEB">#REF!</definedName>
    <definedName name="MCCF">#REF!</definedName>
    <definedName name="MCCN">#REF!</definedName>
    <definedName name="MCCP">#REF!</definedName>
    <definedName name="MCCS">#REF!</definedName>
    <definedName name="MCCW">#REF!</definedName>
    <definedName name="MCH">#REF!</definedName>
    <definedName name="MCON">#REF!</definedName>
    <definedName name="MENU1">'[13]3.공통공사대비'!#REF!</definedName>
    <definedName name="MENU2">'[13]3.공통공사대비'!#REF!</definedName>
    <definedName name="mf">#REF!</definedName>
    <definedName name="MH">#REF!</definedName>
    <definedName name="MID">#REF!</definedName>
    <definedName name="MJU">#REF!</definedName>
    <definedName name="MKJIUCX">#REF!</definedName>
    <definedName name="mm" localSheetId="1" hidden="1">{#N/A,#N/A,TRUE,"토적및재료집계";#N/A,#N/A,TRUE,"토적및재료집계";#N/A,#N/A,TRUE,"단위량"}</definedName>
    <definedName name="mm" hidden="1">{#N/A,#N/A,TRUE,"토적및재료집계";#N/A,#N/A,TRUE,"토적및재료집계";#N/A,#N/A,TRUE,"단위량"}</definedName>
    <definedName name="mmm">[67]COPING!#REF!</definedName>
    <definedName name="MNHL">[64]Sheet1!$A$4:$H$5</definedName>
    <definedName name="MO">#REF!</definedName>
    <definedName name="Mone">#REF!</definedName>
    <definedName name="MONEY">#REF!,#REF!</definedName>
    <definedName name="MOO">#REF!</definedName>
    <definedName name="Mpf">#REF!</definedName>
    <definedName name="MpLower">#REF!</definedName>
    <definedName name="MpUpper">#REF!</definedName>
    <definedName name="MRD">#REF!</definedName>
    <definedName name="MRL">#REF!</definedName>
    <definedName name="MT">#REF!</definedName>
    <definedName name="mu">#REF!</definedName>
    <definedName name="MX">#REF!</definedName>
    <definedName name="MYB.1">#REF!</definedName>
    <definedName name="MYB.2">#REF!</definedName>
    <definedName name="MYH">#REF!</definedName>
    <definedName name="MZ">#REF!</definedName>
    <definedName name="M당무게">[68]DATE!$E$24:$E$85</definedName>
    <definedName name="n">#REF!</definedName>
    <definedName name="N1S">#REF!</definedName>
    <definedName name="N2S">#REF!</definedName>
    <definedName name="N3S">#REF!</definedName>
    <definedName name="NAME">#N/A</definedName>
    <definedName name="NDO">#REF!</definedName>
    <definedName name="ne">[46]옹벽!$H$322</definedName>
    <definedName name="NEW">#REF!</definedName>
    <definedName name="NEWNAME" localSheetId="1" hidden="1">{#N/A,#N/A,FALSE,"CCTV"}</definedName>
    <definedName name="NEWNAME" hidden="1">{#N/A,#N/A,FALSE,"CCTV"}</definedName>
    <definedName name="NF">#REF!</definedName>
    <definedName name="ngf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HL">[69]터널조도!$AR$19:$AT$25</definedName>
    <definedName name="NHM">#REF!</definedName>
    <definedName name="NN">#REF!</definedName>
    <definedName name="NNN">#REF!</definedName>
    <definedName name="NoCon">#REF!</definedName>
    <definedName name="NOMUBY">#REF!</definedName>
    <definedName name="NOT">#REF!</definedName>
    <definedName name="notch1">#REF!</definedName>
    <definedName name="notch2">#REF!</definedName>
    <definedName name="NP">#REF!</definedName>
    <definedName name="NPI">#REF!</definedName>
    <definedName name="NPZ">#REF!</definedName>
    <definedName name="NSH">#REF!</definedName>
    <definedName name="NSO">#REF!</definedName>
    <definedName name="n이">#REF!</definedName>
    <definedName name="n이_1">#REF!</definedName>
    <definedName name="n이_2">#REF!</definedName>
    <definedName name="n일">#REF!</definedName>
    <definedName name="N치">#REF!</definedName>
    <definedName name="O">#REF!</definedName>
    <definedName name="ocf" hidden="1">#REF!</definedName>
    <definedName name="OIO">#REF!</definedName>
    <definedName name="okpk">#REF!</definedName>
    <definedName name="oo">#REF!</definedName>
    <definedName name="OOO">#REF!</definedName>
    <definedName name="ooooo">#REF!</definedName>
    <definedName name="OP">#REF!</definedName>
    <definedName name="opo" localSheetId="1" hidden="1">{#N/A,#N/A,FALSE,"지침";#N/A,#N/A,FALSE,"환경분석";#N/A,#N/A,FALSE,"Sheet16"}</definedName>
    <definedName name="opo" hidden="1">{#N/A,#N/A,FALSE,"지침";#N/A,#N/A,FALSE,"환경분석";#N/A,#N/A,FALSE,"Sheet16"}</definedName>
    <definedName name="order2" hidden="1">0</definedName>
    <definedName name="P">[70]내역서!#REF!</definedName>
    <definedName name="P.S.C.BEAM">#REF!</definedName>
    <definedName name="P_H2">#REF!</definedName>
    <definedName name="P1X">#REF!</definedName>
    <definedName name="P1Z">#REF!</definedName>
    <definedName name="P2X">#REF!</definedName>
    <definedName name="P2Z">#REF!</definedName>
    <definedName name="pa">[28]통합!#REF!</definedName>
    <definedName name="pae">'[37]H-pile(298x299)'!#REF!</definedName>
    <definedName name="PAGE.1">#REF!</definedName>
    <definedName name="PAGE.2">#REF!</definedName>
    <definedName name="PAGE.3">#REF!</definedName>
    <definedName name="PAGE.4">#REF!</definedName>
    <definedName name="PAGE.5">#N/A</definedName>
    <definedName name="PAGE.6">#N/A</definedName>
    <definedName name="PAGE00">#REF!</definedName>
    <definedName name="PAGE1">#N/A</definedName>
    <definedName name="PAGE13">'[71]변품8-37'!#REF!</definedName>
    <definedName name="PAGE14">#N/A</definedName>
    <definedName name="PAGE15">#N/A</definedName>
    <definedName name="PAGE16">#N/A</definedName>
    <definedName name="PAGE2">#N/A</definedName>
    <definedName name="PAGE3">#REF!</definedName>
    <definedName name="PAGE4">#REF!</definedName>
    <definedName name="PAGE5">#REF!</definedName>
    <definedName name="PAGR5">#N/A</definedName>
    <definedName name="pah">'[37]H-pile(298x299)'!#REF!</definedName>
    <definedName name="pav">'[37]H-pile(298x299)'!#REF!</definedName>
    <definedName name="pa삼">#REF!</definedName>
    <definedName name="Pa오">#REF!</definedName>
    <definedName name="pb">[28]통합!#REF!</definedName>
    <definedName name="PBB">#REF!</definedName>
    <definedName name="pc">[28]통합!#REF!</definedName>
    <definedName name="PCO">#REF!</definedName>
    <definedName name="pd">'[37]H-pile(298x299)'!#REF!</definedName>
    <definedName name="pdh">'[37]H-pile(298x299)'!#REF!</definedName>
    <definedName name="pdv">'[37]H-pile(298x299)'!#REF!</definedName>
    <definedName name="PE">#REF!</definedName>
    <definedName name="PE100C">[31]단가!#REF!</definedName>
    <definedName name="PE16C">[31]단가!#REF!</definedName>
    <definedName name="PE22C">[31]단가!#REF!</definedName>
    <definedName name="PE28C">[31]단가!#REF!</definedName>
    <definedName name="PE36C">[31]단가!#REF!</definedName>
    <definedName name="PE42C">[31]단가!#REF!</definedName>
    <definedName name="PE54C">[31]단가!#REF!</definedName>
    <definedName name="PEA">#REF!</definedName>
    <definedName name="PEAK">#N/A</definedName>
    <definedName name="ped">'[37]H-pile(298x299)'!#REF!</definedName>
    <definedName name="PEE">[30]DATA!$N$4:$P$12</definedName>
    <definedName name="pel">'[37]H-pile(298x299)'!#REF!</definedName>
    <definedName name="PF">#REF!</definedName>
    <definedName name="PG">#REF!</definedName>
    <definedName name="PH">#REF!</definedName>
    <definedName name="phcl">[46]옹벽!$B$284</definedName>
    <definedName name="PHG">#REF!</definedName>
    <definedName name="phi">#REF!</definedName>
    <definedName name="phib">#REF!</definedName>
    <definedName name="PhiH">#REF!</definedName>
    <definedName name="PhiJ">#REF!</definedName>
    <definedName name="PhiT">#REF!</definedName>
    <definedName name="phiv">#REF!</definedName>
    <definedName name="PI">#REF!</definedName>
    <definedName name="PIBA">[72]설계조건!$I$41</definedName>
    <definedName name="pile_s">[38]말뚝지지력산정!$F$116</definedName>
    <definedName name="pileD">#REF!</definedName>
    <definedName name="PILEH">[73]통합!$M$5</definedName>
    <definedName name="pileL">#REF!</definedName>
    <definedName name="pile길이">#REF!</definedName>
    <definedName name="PJ">#REF!</definedName>
    <definedName name="PJ1CG">#REF!</definedName>
    <definedName name="PJ1CS">#REF!</definedName>
    <definedName name="PJ1D">#N/A</definedName>
    <definedName name="PJ1G">#REF!</definedName>
    <definedName name="PJ1J">#REF!</definedName>
    <definedName name="PK">#REF!</definedName>
    <definedName name="PL">[23]교각1!#REF!</definedName>
    <definedName name="plh">'[37]H-pile(298x299)'!#REF!</definedName>
    <definedName name="plv">'[37]H-pile(298x299)'!#REF!</definedName>
    <definedName name="PM">#REF!</definedName>
    <definedName name="PN">[23]교각1!#REF!</definedName>
    <definedName name="PNLW10">#REF!</definedName>
    <definedName name="PNLW8">#REF!</definedName>
    <definedName name="PO">#REF!</definedName>
    <definedName name="pp">#REF!</definedName>
    <definedName name="Ppf">#REF!</definedName>
    <definedName name="pphi">[74]옹벽!$M$3</definedName>
    <definedName name="PPP">#REF!</definedName>
    <definedName name="PQ">#REF!</definedName>
    <definedName name="PR">#REF!</definedName>
    <definedName name="PRC">#REF!</definedName>
    <definedName name="prin">#REF!</definedName>
    <definedName name="_xlnm.Print_Area" localSheetId="4">공종별내역서!$A$1:$M$479</definedName>
    <definedName name="_xlnm.Print_Area" localSheetId="3">공종별집계표!$A$1:$M$29</definedName>
    <definedName name="_xlnm.Print_Area" localSheetId="9">단가대비표!$A$1:$X$162</definedName>
    <definedName name="_xlnm.Print_Area" localSheetId="7">단가산출목록!$A$1:$L$5</definedName>
    <definedName name="_xlnm.Print_Area" localSheetId="8">단가산출서!$A$1:$F$53</definedName>
    <definedName name="_xlnm.Print_Area" localSheetId="6">일위대가!$A$1:$M$808</definedName>
    <definedName name="_xlnm.Print_Area" localSheetId="5">일위대가목록!$A$1:$M$136</definedName>
    <definedName name="_xlnm.Print_Area">#REF!</definedName>
    <definedName name="Print_Area_MI">#REF!</definedName>
    <definedName name="PRINT_AREA_MI1">#REF!</definedName>
    <definedName name="PRINT_TITEL">#REF!</definedName>
    <definedName name="PRINT_TITELS">#REF!</definedName>
    <definedName name="print_title">#REF!</definedName>
    <definedName name="_xlnm.Print_Titles" localSheetId="4">공종별내역서!$1:$4</definedName>
    <definedName name="_xlnm.Print_Titles" localSheetId="3">공종별집계표!$1:$4</definedName>
    <definedName name="_xlnm.Print_Titles" localSheetId="9">단가대비표!$1:$4</definedName>
    <definedName name="_xlnm.Print_Titles" localSheetId="7">단가산출목록!$1:$3</definedName>
    <definedName name="_xlnm.Print_Titles" localSheetId="8">단가산출서!$1:$3</definedName>
    <definedName name="_xlnm.Print_Titles" localSheetId="2">원가계산서!$1:$3</definedName>
    <definedName name="_xlnm.Print_Titles" localSheetId="6">일위대가!$1:$4</definedName>
    <definedName name="_xlnm.Print_Titles" localSheetId="5">일위대가목록!$1:$3</definedName>
    <definedName name="_xlnm.Print_Titles">[75]공량산출서!$1:$1</definedName>
    <definedName name="Print_Titles_MI">#REF!</definedName>
    <definedName name="printer">#REF!</definedName>
    <definedName name="PRINTER_AREA">#REF!</definedName>
    <definedName name="printer_Titles">#REF!</definedName>
    <definedName name="printer_ttitle">#REF!</definedName>
    <definedName name="PS">#REF!</definedName>
    <definedName name="PS2_1">#N/A</definedName>
    <definedName name="PS3_1">#N/A</definedName>
    <definedName name="PS5_1">#N/A</definedName>
    <definedName name="PS6_1">#N/A</definedName>
    <definedName name="PS6_2">#N/A</definedName>
    <definedName name="PS6_3">#N/A</definedName>
    <definedName name="PS7_1">#N/A</definedName>
    <definedName name="PS7_2">#N/A</definedName>
    <definedName name="PS7_3">#N/A</definedName>
    <definedName name="PS7_4">#N/A</definedName>
    <definedName name="PS8_1">#N/A</definedName>
    <definedName name="PSS">#REF!</definedName>
    <definedName name="PT">[23]교각1!#REF!</definedName>
    <definedName name="PTT">#REF!</definedName>
    <definedName name="PU">#REF!</definedName>
    <definedName name="PUU">#REF!</definedName>
    <definedName name="PV">#REF!</definedName>
    <definedName name="PWP">#REF!</definedName>
    <definedName name="PWW">#REF!</definedName>
    <definedName name="Q">#REF!</definedName>
    <definedName name="QA" localSheetId="1" hidden="1">{#N/A,#N/A,FALSE,"전력간선"}</definedName>
    <definedName name="QA" hidden="1">{#N/A,#N/A,FALSE,"전력간선"}</definedName>
    <definedName name="QAE">#REF!</definedName>
    <definedName name="QEL">[25]안정검토!#REF!</definedName>
    <definedName name="qet">[22]반중력식옹벽!#REF!</definedName>
    <definedName name="Qe앨">#REF!</definedName>
    <definedName name="qi">[9]설계조건!#REF!</definedName>
    <definedName name="QK">#REF!</definedName>
    <definedName name="qq">#REF!</definedName>
    <definedName name="qqqqqqqqqqqqqqqqqqq">#REF!</definedName>
    <definedName name="QTY">#N/A</definedName>
    <definedName name="qu">#REF!</definedName>
    <definedName name="qw">[76]단가!$C$3:$N$712</definedName>
    <definedName name="QWE" localSheetId="1" hidden="1">{#N/A,#N/A,FALSE,"이태원철근"}</definedName>
    <definedName name="QWE" hidden="1">{#N/A,#N/A,FALSE,"이태원철근"}</definedName>
    <definedName name="QWEQWQ">#REF!</definedName>
    <definedName name="QWER" localSheetId="1" hidden="1">{#N/A,#N/A,FALSE,"이태원철근"}</definedName>
    <definedName name="QWER" hidden="1">{#N/A,#N/A,FALSE,"이태원철근"}</definedName>
    <definedName name="QWT">'[60]3련 BOX'!#REF!</definedName>
    <definedName name="qwwq">#REF!</definedName>
    <definedName name="q디">#REF!</definedName>
    <definedName name="q앨">#REF!</definedName>
    <definedName name="Ra">[28]통합!#REF!</definedName>
    <definedName name="RAD">#REF!</definedName>
    <definedName name="Radius">#REF!</definedName>
    <definedName name="Rb">[28]통합!#REF!</definedName>
    <definedName name="Rcrown">#REF!</definedName>
    <definedName name="RD">#REF!</definedName>
    <definedName name="RDSE">#REF!</definedName>
    <definedName name="Re">#REF!</definedName>
    <definedName name="_xlnm.Recorder">#REF!</definedName>
    <definedName name="RECOUT">#N/A</definedName>
    <definedName name="refce">#REF!</definedName>
    <definedName name="refdsfee">#REF!</definedName>
    <definedName name="RF" localSheetId="1">BlankMacro1</definedName>
    <definedName name="RF">BlankMacro1</definedName>
    <definedName name="RFDZF">#REF!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frftw">#REF!</definedName>
    <definedName name="R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fdefgdf">#REF!</definedName>
    <definedName name="rgfet">#REF!</definedName>
    <definedName name="RGRG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H.4">#REF!</definedName>
    <definedName name="RH.7">#REF!</definedName>
    <definedName name="rho">#REF!</definedName>
    <definedName name="RJRJ" localSheetId="1">BlankMacro1</definedName>
    <definedName name="RJRJ">BlankMacro1</definedName>
    <definedName name="RJRKJRKJR" localSheetId="1">BlankMacro1</definedName>
    <definedName name="RJRKJRKJR">BlankMacro1</definedName>
    <definedName name="rkdkd" localSheetId="1" hidden="1">{#N/A,#N/A,FALSE,"2~8번"}</definedName>
    <definedName name="rkdkd" hidden="1">{#N/A,#N/A,FALSE,"2~8번"}</definedName>
    <definedName name="RL" localSheetId="1">BlankMacro1</definedName>
    <definedName name="RL">BlankMacro1</definedName>
    <definedName name="RL1D">#REF!</definedName>
    <definedName name="RL2D">#REF!</definedName>
    <definedName name="RL3D">#REF!</definedName>
    <definedName name="RL4D">#REF!</definedName>
    <definedName name="RL6D">#REF!</definedName>
    <definedName name="RL7D">#REF!</definedName>
    <definedName name="RLD">#REF!</definedName>
    <definedName name="RLTJD" localSheetId="1">BlankMacro1</definedName>
    <definedName name="RLTJD">BlankMacro1</definedName>
    <definedName name="Rl이">#REF!</definedName>
    <definedName name="Rl일">#REF!</definedName>
    <definedName name="RNJS" localSheetId="1" hidden="1">{#N/A,#N/A,FALSE,"현장 NCR 분석";#N/A,#N/A,FALSE,"현장품질감사";#N/A,#N/A,FALSE,"현장품질감사"}</definedName>
    <definedName name="RNJS" hidden="1">{#N/A,#N/A,FALSE,"현장 NCR 분석";#N/A,#N/A,FALSE,"현장품질감사";#N/A,#N/A,FALSE,"현장품질감사"}</definedName>
    <definedName name="ROCK_AUGER">[56]장비집계!#REF!</definedName>
    <definedName name="rog">#REF!</definedName>
    <definedName name="RR">#REF!</definedName>
    <definedName name="RRER">#REF!</definedName>
    <definedName name="RRR">#REF!</definedName>
    <definedName name="rrtrt">#REF!</definedName>
    <definedName name="rs">[28]통합!#REF!</definedName>
    <definedName name="rsub">[28]통합!#REF!</definedName>
    <definedName name="rt">[28]통합!#REF!</definedName>
    <definedName name="rt45r">#REF!</definedName>
    <definedName name="rtdtef">#REF!</definedName>
    <definedName name="RUD" localSheetId="1" hidden="1">{#N/A,#N/A,FALSE,"현장 NCR 분석";#N/A,#N/A,FALSE,"현장품질감사";#N/A,#N/A,FALSE,"현장품질감사"}</definedName>
    <definedName name="RUD" hidden="1">{#N/A,#N/A,FALSE,"현장 NCR 분석";#N/A,#N/A,FALSE,"현장품질감사";#N/A,#N/A,FALSE,"현장품질감사"}</definedName>
    <definedName name="RYU" localSheetId="1" hidden="1">{#N/A,#N/A,FALSE,"현장 NCR 분석";#N/A,#N/A,FALSE,"현장품질감사";#N/A,#N/A,FALSE,"현장품질감사"}</definedName>
    <definedName name="RYU" hidden="1">{#N/A,#N/A,FALSE,"현장 NCR 분석";#N/A,#N/A,FALSE,"현장품질감사";#N/A,#N/A,FALSE,"현장품질감사"}</definedName>
    <definedName name="s">[41]일위대가!#REF!</definedName>
    <definedName name="S_W_시험기사">#REF!</definedName>
    <definedName name="S1ITEM11">#REF!</definedName>
    <definedName name="S1ITEM12">#REF!</definedName>
    <definedName name="S1ITEM13">#REF!</definedName>
    <definedName name="S1ITEM14">#REF!</definedName>
    <definedName name="S1ITEM15">#REF!</definedName>
    <definedName name="S1ITEM21">#REF!</definedName>
    <definedName name="S1ITEM22">#REF!</definedName>
    <definedName name="S1ITEM23">#REF!</definedName>
    <definedName name="S1ITEM24">#REF!</definedName>
    <definedName name="S1ITEM25">#REF!</definedName>
    <definedName name="S1ITEM31">#REF!</definedName>
    <definedName name="S1ITEM32">#REF!</definedName>
    <definedName name="S1ITEM33">#REF!</definedName>
    <definedName name="S1ITEM34">#REF!</definedName>
    <definedName name="S1ITEM35">#REF!</definedName>
    <definedName name="S1ITEM41">#REF!</definedName>
    <definedName name="S1ITEM42">#REF!</definedName>
    <definedName name="S1ITEM43">#REF!</definedName>
    <definedName name="S1ITEM44">#REF!</definedName>
    <definedName name="S1ITEM45">#REF!</definedName>
    <definedName name="S1ITEM51">#REF!</definedName>
    <definedName name="S1ITEM52">#REF!</definedName>
    <definedName name="S1ITEM53">#REF!</definedName>
    <definedName name="S1ITEM54">#REF!</definedName>
    <definedName name="S1ITEM55">#REF!</definedName>
    <definedName name="S1ITEM61">#REF!</definedName>
    <definedName name="S1ITEM62">#REF!</definedName>
    <definedName name="S1ITEM63">#REF!</definedName>
    <definedName name="S1ITEM64">#REF!</definedName>
    <definedName name="S1ITEM65">#REF!</definedName>
    <definedName name="S1ITEM71">#REF!</definedName>
    <definedName name="S1ITEM72">#REF!</definedName>
    <definedName name="S1ITEM73">#REF!</definedName>
    <definedName name="S1ITEM74">#REF!</definedName>
    <definedName name="S1ITEM75">#REF!</definedName>
    <definedName name="S1견적기준">#REF!</definedName>
    <definedName name="S1공사명">#REF!</definedName>
    <definedName name="S1부지면적">#REF!</definedName>
    <definedName name="S1부지위치">#REF!</definedName>
    <definedName name="S1수신처">#REF!</definedName>
    <definedName name="S1연면적">#REF!</definedName>
    <definedName name="S2ADDCOST">#REF!</definedName>
    <definedName name="S2APT_AREA">#REF!</definedName>
    <definedName name="S2APT_TOTAREA">#REF!</definedName>
    <definedName name="S2BLDG_INFO">#REF!</definedName>
    <definedName name="S2CIVILPYCOST">#REF!</definedName>
    <definedName name="S2DONG">#REF!</definedName>
    <definedName name="S2FLOOR">#REF!</definedName>
    <definedName name="S2KINDER_AREA">#REF!</definedName>
    <definedName name="S2L">#REF!</definedName>
    <definedName name="S2MECH_AREA">#REF!</definedName>
    <definedName name="S2MGR_AREA">#REF!</definedName>
    <definedName name="S2PARK_AREA">#REF!</definedName>
    <definedName name="S2PYTYPE">#REF!</definedName>
    <definedName name="S2SHOP_AREA">#REF!</definedName>
    <definedName name="S2UNIT">#REF!</definedName>
    <definedName name="S2공기">#REF!</definedName>
    <definedName name="S2세대수">#REF!</definedName>
    <definedName name="S2연면적">#REF!</definedName>
    <definedName name="S2착공일">#REF!</definedName>
    <definedName name="S3KINDER">#REF!</definedName>
    <definedName name="S3MACH">#REF!</definedName>
    <definedName name="S3MANAGE">#REF!</definedName>
    <definedName name="S3PARK">#REF!</definedName>
    <definedName name="S3SEPTIC">#REF!</definedName>
    <definedName name="S3SHOP">#REF!</definedName>
    <definedName name="S3WATER">#REF!</definedName>
    <definedName name="S4APT_PYCOST">#REF!</definedName>
    <definedName name="S4APTBOX">#REF!</definedName>
    <definedName name="S4CIVIL_COST">#REF!</definedName>
    <definedName name="S4DONG">#REF!</definedName>
    <definedName name="S5SITE">#REF!</definedName>
    <definedName name="S5공기">#REF!</definedName>
    <definedName name="S5세대수">#REF!</definedName>
    <definedName name="S5연면적">#REF!</definedName>
    <definedName name="S5추가공사비">#REF!</definedName>
    <definedName name="S5층수">#REF!</definedName>
    <definedName name="S6견적금액">#REF!</definedName>
    <definedName name="S6견적자">#REF!</definedName>
    <definedName name="S6기타">#REF!</definedName>
    <definedName name="S6담장">#REF!</definedName>
    <definedName name="S6시설물">#REF!</definedName>
    <definedName name="S6연면적">#REF!</definedName>
    <definedName name="S6조경">#REF!</definedName>
    <definedName name="S6토목금액">#REF!</definedName>
    <definedName name="S7ARGUE_PYCOST">#REF!</definedName>
    <definedName name="S7ARGUE1">#REF!</definedName>
    <definedName name="S8ADD">#REF!</definedName>
    <definedName name="S8ARCHADD_BOX">#REF!</definedName>
    <definedName name="S9매입세율">#REF!</definedName>
    <definedName name="S9법정안전관리비">#REF!</definedName>
    <definedName name="S9보험료_기본">#REF!</definedName>
    <definedName name="S9비적용면적">#REF!</definedName>
    <definedName name="S9설비">#REF!</definedName>
    <definedName name="S9안전_경비율">#REF!</definedName>
    <definedName name="S9안전관리비공제">#REF!</definedName>
    <definedName name="S9연면적">#REF!</definedName>
    <definedName name="S9전기">#REF!</definedName>
    <definedName name="S9토목">#REF!</definedName>
    <definedName name="sadas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ada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angd">#REF!</definedName>
    <definedName name="sangEL">#REF!</definedName>
    <definedName name="sangL">#REF!</definedName>
    <definedName name="SASL">'[60]3련 BOX'!#REF!</definedName>
    <definedName name="sck">[77]INPUTDATA!$O$66</definedName>
    <definedName name="sd" localSheetId="1" hidden="1">{#N/A,#N/A,FALSE,"전력간선"}</definedName>
    <definedName name="sd" hidden="1">{#N/A,#N/A,FALSE,"전력간선"}</definedName>
    <definedName name="sdg" hidden="1">#REF!</definedName>
    <definedName name="sdwda">#REF!</definedName>
    <definedName name="SERVICE" localSheetId="1" hidden="1">{#N/A,#N/A,FALSE,"이태원철근"}</definedName>
    <definedName name="SERVICE" hidden="1">{#N/A,#N/A,FALSE,"이태원철근"}</definedName>
    <definedName name="seta">#REF!</definedName>
    <definedName name="seta3">#REF!</definedName>
    <definedName name="seta4">#REF!</definedName>
    <definedName name="seta5">#REF!</definedName>
    <definedName name="seta6">#REF!</definedName>
    <definedName name="SEVSE">#REF!</definedName>
    <definedName name="SfLower">#REF!</definedName>
    <definedName name="SfUpper">#REF!</definedName>
    <definedName name="sg">#REF!</definedName>
    <definedName name="SHDLAEKSRKTNWJD" localSheetId="1">예정공정표!SHDLAEKSRKTNWJD</definedName>
    <definedName name="SHDLAEKSRKTNWJD">[0]!SHDLAEKSRKTNWJD</definedName>
    <definedName name="SHE">#REF!</definedName>
    <definedName name="sheet" localSheetId="1" hidden="1">{#N/A,#N/A,FALSE,"골재소요량";#N/A,#N/A,FALSE,"골재소요량"}</definedName>
    <definedName name="sheet" hidden="1">{#N/A,#N/A,FALSE,"골재소요량";#N/A,#N/A,FALSE,"골재소요량"}</definedName>
    <definedName name="SHEET100" hidden="1">#REF!</definedName>
    <definedName name="SHT">#REF!</definedName>
    <definedName name="si">[25]단면설계!#REF!</definedName>
    <definedName name="sigma">#REF!</definedName>
    <definedName name="sigmac">#REF!</definedName>
    <definedName name="sigmack">[24]안정검토!$O$45</definedName>
    <definedName name="SigmaL">#REF!</definedName>
    <definedName name="sigmaLcon">#REF!</definedName>
    <definedName name="sigmas">#REF!</definedName>
    <definedName name="sigmay">[25]단면설계!#REF!</definedName>
    <definedName name="SIL">[47]데이타!$R$23:$S$32</definedName>
    <definedName name="sinchook">#REF!</definedName>
    <definedName name="SK">#REF!</definedName>
    <definedName name="SKE">#REF!</definedName>
    <definedName name="SKEW">#REF!</definedName>
    <definedName name="SKIN">#REF!</definedName>
    <definedName name="SLAB1">#REF!</definedName>
    <definedName name="SLAB2">#REF!</definedName>
    <definedName name="SLAB3">#REF!</definedName>
    <definedName name="slo">#REF!</definedName>
    <definedName name="SMP">#REF!</definedName>
    <definedName name="SOIL">#REF!</definedName>
    <definedName name="sort2" hidden="1">#REF!</definedName>
    <definedName name="SORTCODE">#N/A</definedName>
    <definedName name="SPA">#REF!</definedName>
    <definedName name="ss">#REF!</definedName>
    <definedName name="ssasa" localSheetId="1" hidden="1">{#N/A,#N/A,FALSE,"교리2"}</definedName>
    <definedName name="ssasa" hidden="1">{#N/A,#N/A,FALSE,"교리2"}</definedName>
    <definedName name="sss" localSheetId="1" hidden="1">{#N/A,#N/A,FALSE,"전력간선"}</definedName>
    <definedName name="sss" hidden="1">{#N/A,#N/A,FALSE,"전력간선"}</definedName>
    <definedName name="ssss" localSheetId="1">예정공정표!ssss</definedName>
    <definedName name="ssss">[0]!ssss</definedName>
    <definedName name="ST">#REF!</definedName>
    <definedName name="START">#REF!</definedName>
    <definedName name="STOT1">[78]HVAC!#REF!</definedName>
    <definedName name="STOT2">[78]HVAC!#REF!</definedName>
    <definedName name="STOT3">[78]HVAC!#REF!</definedName>
    <definedName name="STOT4">[78]HVAC!#REF!</definedName>
    <definedName name="STOWH">'[60]3련 BOX'!#REF!</definedName>
    <definedName name="SU">#REF!</definedName>
    <definedName name="sum">SUM('[79](A)내역서'!$C$148:$C$163)</definedName>
    <definedName name="SUMMARY" hidden="1">#REF!</definedName>
    <definedName name="SUMMARYT" hidden="1">#REF!</definedName>
    <definedName name="SUP">#REF!</definedName>
    <definedName name="SUWON" localSheetId="1" hidden="1">{#N/A,#N/A,FALSE,"현장 NCR 분석";#N/A,#N/A,FALSE,"현장품질감사";#N/A,#N/A,FALSE,"현장품질감사"}</definedName>
    <definedName name="SUWON" hidden="1">{#N/A,#N/A,FALSE,"현장 NCR 분석";#N/A,#N/A,FALSE,"현장품질감사";#N/A,#N/A,FALSE,"현장품질감사"}</definedName>
    <definedName name="SVSV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VS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WH.1">'[60]3련 BOX'!#REF!</definedName>
    <definedName name="SWH.2">'[60]3련 BOX'!#REF!</definedName>
    <definedName name="SWH.3">'[60]3련 BOX'!#REF!</definedName>
    <definedName name="SWL">#REF!</definedName>
    <definedName name="SWR">#REF!</definedName>
    <definedName name="SW시험사001">#REF!</definedName>
    <definedName name="SW시험사002">#REF!</definedName>
    <definedName name="SW시험사011">#REF!</definedName>
    <definedName name="SW시험사982">#REF!</definedName>
    <definedName name="SW시험사991">#REF!</definedName>
    <definedName name="SW시험사992">#REF!</definedName>
    <definedName name="SY">#REF!</definedName>
    <definedName name="T">[23]교각1!#REF!</definedName>
    <definedName name="T.B.M설치">#REF!</definedName>
    <definedName name="T_AMOUNT">#N/A</definedName>
    <definedName name="T_UPRICE">#N/A</definedName>
    <definedName name="T1S">#REF!</definedName>
    <definedName name="T2S">#REF!</definedName>
    <definedName name="T3S">#REF!</definedName>
    <definedName name="Ta">#REF!</definedName>
    <definedName name="TABLE">#REF!</definedName>
    <definedName name="TABLE_14">#REF!</definedName>
    <definedName name="TABLE_15">#REF!</definedName>
    <definedName name="TABLE_2">#REF!</definedName>
    <definedName name="TABLE_23">#REF!</definedName>
    <definedName name="TABLE_24">#REF!</definedName>
    <definedName name="TABLE_25">#REF!</definedName>
    <definedName name="TABLE_26">#REF!</definedName>
    <definedName name="TABLE_27">#REF!</definedName>
    <definedName name="TABLE_28">#REF!</definedName>
    <definedName name="TABLE_29">#REF!</definedName>
    <definedName name="TABLE_30">#REF!</definedName>
    <definedName name="TABLE_31">#REF!</definedName>
    <definedName name="TABLE_32">#REF!</definedName>
    <definedName name="TABLE_33">#REF!</definedName>
    <definedName name="TABLE_34">#REF!</definedName>
    <definedName name="TABLE_35">#REF!</definedName>
    <definedName name="TABLE_36">#REF!</definedName>
    <definedName name="TABLE_37">#REF!</definedName>
    <definedName name="TABLE_38">#REF!</definedName>
    <definedName name="TABLE_39">#REF!</definedName>
    <definedName name="TABLE_40">#REF!</definedName>
    <definedName name="TABLE_41">#REF!</definedName>
    <definedName name="TABLE_42">#REF!</definedName>
    <definedName name="TABLE_43">#REF!</definedName>
    <definedName name="TABLE_44">#REF!</definedName>
    <definedName name="TABLE_45">#REF!</definedName>
    <definedName name="TABLE_46">#REF!</definedName>
    <definedName name="TABLE_47">#REF!</definedName>
    <definedName name="TABLE_48">#REF!</definedName>
    <definedName name="TABLE_49">#REF!</definedName>
    <definedName name="TABLE_50">#REF!</definedName>
    <definedName name="TABLE_51">#REF!</definedName>
    <definedName name="TABLE_52">#REF!</definedName>
    <definedName name="TABLE_53">#REF!</definedName>
    <definedName name="TABLE_54">#REF!</definedName>
    <definedName name="TABLE_55">#REF!</definedName>
    <definedName name="TABLE_56">#REF!</definedName>
    <definedName name="TABLE_57">#REF!</definedName>
    <definedName name="TABLE_58">#REF!</definedName>
    <definedName name="TABLE_59">#REF!</definedName>
    <definedName name="TABLE_60">#REF!</definedName>
    <definedName name="TABLE_61">#REF!</definedName>
    <definedName name="TABLE_62">#REF!</definedName>
    <definedName name="TABLE_63">#REF!</definedName>
    <definedName name="TABLE_64">#REF!</definedName>
    <definedName name="TABLE_65">#REF!</definedName>
    <definedName name="TABLE_66">#REF!</definedName>
    <definedName name="TABLE_67">#REF!</definedName>
    <definedName name="TABLE_68">#REF!</definedName>
    <definedName name="TABLE_69">#REF!</definedName>
    <definedName name="TAK">#REF!</definedName>
    <definedName name="TANB">#REF!</definedName>
    <definedName name="Tb">#REF!</definedName>
    <definedName name="Tba">#REF!</definedName>
    <definedName name="TBM">'[80]용산1(해보)'!#REF!</definedName>
    <definedName name="tc">[49]말뚝물량!#REF!</definedName>
    <definedName name="TCA">#REF!</definedName>
    <definedName name="TCB">#REF!</definedName>
    <definedName name="TD">#REF!</definedName>
    <definedName name="TDcon">#REF!</definedName>
    <definedName name="Te">#REF!</definedName>
    <definedName name="Ted">#REF!</definedName>
    <definedName name="Tel">#REF!</definedName>
    <definedName name="text1">[81]가도공!#REF!</definedName>
    <definedName name="Tf">#REF!</definedName>
    <definedName name="tf4eafg">#REF!</definedName>
    <definedName name="titles">#REF!</definedName>
    <definedName name="TKH">'[60]3련 BOX'!#REF!</definedName>
    <definedName name="Tl">#REF!</definedName>
    <definedName name="TMO">#REF!</definedName>
    <definedName name="TNDNJS" localSheetId="1" hidden="1">{#N/A,#N/A,FALSE,"현장 NCR 분석";#N/A,#N/A,FALSE,"현장품질감사";#N/A,#N/A,FALSE,"현장품질감사"}</definedName>
    <definedName name="TNDNJS" hidden="1">{#N/A,#N/A,FALSE,"현장 NCR 분석";#N/A,#N/A,FALSE,"현장품질감사";#N/A,#N/A,FALSE,"현장품질감사"}</definedName>
    <definedName name="TOB">#REF!</definedName>
    <definedName name="TODLFJ" localSheetId="1" hidden="1">{"'별표'!$N$220"}</definedName>
    <definedName name="TODLFJ" hidden="1">{"'별표'!$N$220"}</definedName>
    <definedName name="TOH">#REF!</definedName>
    <definedName name="TOLB">#REF!</definedName>
    <definedName name="TOWB">#REF!</definedName>
    <definedName name="TOWH">#REF!</definedName>
    <definedName name="TR">#REF!</definedName>
    <definedName name="Tra">#REF!</definedName>
    <definedName name="tree수정" localSheetId="1" hidden="1">{#N/A,#N/A,FALSE,"지침";#N/A,#N/A,FALSE,"환경분석";#N/A,#N/A,FALSE,"Sheet16"}</definedName>
    <definedName name="tree수정" hidden="1">{#N/A,#N/A,FALSE,"지침";#N/A,#N/A,FALSE,"환경분석";#N/A,#N/A,FALSE,"Sheet16"}</definedName>
    <definedName name="TRETETT">#REF!</definedName>
    <definedName name="TREZSEF">#REF!</definedName>
    <definedName name="trhfhtrhgh">#REF!</definedName>
    <definedName name="trvrgr">#REF!</definedName>
    <definedName name="TRVRT">#REF!</definedName>
    <definedName name="TRY5RSF">#REF!</definedName>
    <definedName name="TS">#REF!</definedName>
    <definedName name="Tsa">#REF!</definedName>
    <definedName name="TSS">#REF!</definedName>
    <definedName name="TTT">#REF!</definedName>
    <definedName name="ttttt" localSheetId="1" hidden="1">{#N/A,#N/A,FALSE,"지침";#N/A,#N/A,FALSE,"환경분석";#N/A,#N/A,FALSE,"Sheet16"}</definedName>
    <definedName name="ttttt" hidden="1">{#N/A,#N/A,FALSE,"지침";#N/A,#N/A,FALSE,"환경분석";#N/A,#N/A,FALSE,"Sheet16"}</definedName>
    <definedName name="TU">#REF!</definedName>
    <definedName name="TV공량">#REF!</definedName>
    <definedName name="TW">[82]교대시점!#REF!</definedName>
    <definedName name="TWA">#REF!</definedName>
    <definedName name="TWI">[82]교대시점!#REF!</definedName>
    <definedName name="TWL">#REF!</definedName>
    <definedName name="TWR">#REF!</definedName>
    <definedName name="TWW">#REF!</definedName>
    <definedName name="Ty1H1">#REF!</definedName>
    <definedName name="Ty1H2">#REF!</definedName>
    <definedName name="Ty1H3">#REF!</definedName>
    <definedName name="Ty1Hun1">#REF!</definedName>
    <definedName name="Ty1Hun2">#REF!</definedName>
    <definedName name="Ty1K1">#REF!</definedName>
    <definedName name="Ty1K2">#REF!</definedName>
    <definedName name="Ty1L1">#REF!</definedName>
    <definedName name="Ty1L2">#REF!</definedName>
    <definedName name="Ty1L3">#REF!</definedName>
    <definedName name="Ty1L4">#REF!</definedName>
    <definedName name="Ty1L5">#REF!</definedName>
    <definedName name="Ty1L6">#REF!</definedName>
    <definedName name="Ty1TH">#REF!</definedName>
    <definedName name="Ty1TL">#REF!</definedName>
    <definedName name="Ty2H1">#REF!</definedName>
    <definedName name="Ty2H2">#REF!</definedName>
    <definedName name="Ty2H3">#REF!</definedName>
    <definedName name="Ty2Hun1">#REF!</definedName>
    <definedName name="Ty2Hun2">#REF!</definedName>
    <definedName name="Ty2K1">#REF!</definedName>
    <definedName name="Ty2K2">#REF!</definedName>
    <definedName name="Ty2L1">#REF!</definedName>
    <definedName name="Ty2L2">#REF!</definedName>
    <definedName name="Ty2L3">#REF!</definedName>
    <definedName name="Ty2L4">#REF!</definedName>
    <definedName name="Ty2L5">#REF!</definedName>
    <definedName name="Ty2L6">#REF!</definedName>
    <definedName name="Ty2TH">#REF!</definedName>
    <definedName name="Ty2TL">#REF!</definedName>
    <definedName name="TYB">'[60]3련 BOX'!#REF!</definedName>
    <definedName name="TYTY">#REF!</definedName>
    <definedName name="T값">#REF!</definedName>
    <definedName name="T자R10">[83]계수시트!$B$19</definedName>
    <definedName name="T자R15">[83]계수시트!$B$17</definedName>
    <definedName name="T자R20">[83]계수시트!$B$16</definedName>
    <definedName name="T자R5">[83]계수시트!$B$23</definedName>
    <definedName name="T자R6">[83]계수시트!$B$22</definedName>
    <definedName name="T자R7">[83]계수시트!$B$21</definedName>
    <definedName name="T자R8">[83]계수시트!$B$20</definedName>
    <definedName name="T자W0.3">[83]계수시트!$B$24</definedName>
    <definedName name="T자W0.4">[83]계수시트!$B$25</definedName>
    <definedName name="T자W0.5">[83]계수시트!$B$26</definedName>
    <definedName name="T자W0.6">[83]계수시트!$B$27</definedName>
    <definedName name="T자W0.8">[83]계수시트!$B$28</definedName>
    <definedName name="T자W1.0">[83]계수시트!$B$29</definedName>
    <definedName name="T자W1.2">[83]계수시트!$B$30</definedName>
    <definedName name="u">[46]옹벽!$K$316</definedName>
    <definedName name="U_VAR1">#REF!</definedName>
    <definedName name="ujdffdf" localSheetId="1" hidden="1">{#N/A,#N/A,FALSE,"단가표지"}</definedName>
    <definedName name="ujdffdf" hidden="1">{#N/A,#N/A,FALSE,"단가표지"}</definedName>
    <definedName name="UJI">[84]DATE!$I$24:$I$85</definedName>
    <definedName name="ul">[9]설계조건!#REF!</definedName>
    <definedName name="um">[9]설계조건!#REF!</definedName>
    <definedName name="UNITA">#REF!</definedName>
    <definedName name="UNITAA">#REF!</definedName>
    <definedName name="UNITB">#REF!</definedName>
    <definedName name="UNITBB">#REF!</definedName>
    <definedName name="UNITC">#REF!</definedName>
    <definedName name="UNITC1">#REF!</definedName>
    <definedName name="UNITCA">#REF!</definedName>
    <definedName name="UNITD">#REF!</definedName>
    <definedName name="UNITDA">#REF!</definedName>
    <definedName name="up" localSheetId="1" hidden="1">{#N/A,#N/A,FALSE,"지침";#N/A,#N/A,FALSE,"환경분석";#N/A,#N/A,FALSE,"Sheet16"}</definedName>
    <definedName name="up" hidden="1">{#N/A,#N/A,FALSE,"지침";#N/A,#N/A,FALSE,"환경분석";#N/A,#N/A,FALSE,"Sheet16"}</definedName>
    <definedName name="UPSR">#REF!</definedName>
    <definedName name="uu">[85]DATA!$B$4:$F$495</definedName>
    <definedName name="uw">[9]설계조건!#REF!</definedName>
    <definedName name="uy">'[61]안정검토(온1)'!#REF!</definedName>
    <definedName name="uy5f">#REF!</definedName>
    <definedName name="V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B" localSheetId="1" hidden="1">{#N/A,#N/A,FALSE,"이태원철근"}</definedName>
    <definedName name="VB" hidden="1">{#N/A,#N/A,FALSE,"이태원철근"}</definedName>
    <definedName name="VBN" localSheetId="1" hidden="1">{#N/A,#N/A,FALSE,"이태원철근"}</definedName>
    <definedName name="VBN" hidden="1">{#N/A,#N/A,FALSE,"이태원철근"}</definedName>
    <definedName name="vcdgr">#REF!</definedName>
    <definedName name="vd">'[37]H-pile(298x299)'!#REF!</definedName>
    <definedName name="vel">'[37]H-pile(298x299)'!#REF!</definedName>
    <definedName name="VGREFE">#REF!</definedName>
    <definedName name="vl">'[37]H-pile(298x299)'!#REF!</definedName>
    <definedName name="VRGSFG">#REF!</definedName>
    <definedName name="VSVS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SV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VV">#REF!</definedName>
    <definedName name="W">'[44]단락전류-A'!$Q$4</definedName>
    <definedName name="W1C">#REF!</definedName>
    <definedName name="W2C">#REF!</definedName>
    <definedName name="W3C">#REF!</definedName>
    <definedName name="WA">[23]교각1!#REF!</definedName>
    <definedName name="WALL">[9]설계조건!#REF!</definedName>
    <definedName name="WB">'[86]상 부'!#REF!</definedName>
    <definedName name="WB.1">#REF!</definedName>
    <definedName name="WB.2">#REF!</definedName>
    <definedName name="WB.3">#REF!</definedName>
    <definedName name="WC">[82]교대시점!#REF!</definedName>
    <definedName name="WCC">#REF!</definedName>
    <definedName name="Wcon">#REF!</definedName>
    <definedName name="WCP">#REF!</definedName>
    <definedName name="wdss">#REF!</definedName>
    <definedName name="wer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err" localSheetId="1" hidden="1">{#N/A,#N/A,FALSE,"운반시간"}</definedName>
    <definedName name="wererr" hidden="1">{#N/A,#N/A,FALSE,"운반시간"}</definedName>
    <definedName name="werewr" localSheetId="1" hidden="1">{#N/A,#N/A,FALSE,"골재소요량";#N/A,#N/A,FALSE,"골재소요량"}</definedName>
    <definedName name="werewr" hidden="1">{#N/A,#N/A,FALSE,"골재소요량";#N/A,#N/A,FALSE,"골재소요량"}</definedName>
    <definedName name="WERFE">#REF!</definedName>
    <definedName name="werg">#REF!</definedName>
    <definedName name="werq" localSheetId="1" hidden="1">{"'별표'!$N$220"}</definedName>
    <definedName name="werq" hidden="1">{"'별표'!$N$220"}</definedName>
    <definedName name="wert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F">[82]교대시점!#REF!</definedName>
    <definedName name="WFF">#REF!</definedName>
    <definedName name="WfpCon">#REF!</definedName>
    <definedName name="WFSD">#REF!</definedName>
    <definedName name="WH">[82]교대시점!#REF!</definedName>
    <definedName name="WH.1">#REF!</definedName>
    <definedName name="WH.2">#REF!</definedName>
    <definedName name="WH.3">#REF!</definedName>
    <definedName name="wind1">[28]통합!#REF!</definedName>
    <definedName name="wind2">[28]통합!#REF!</definedName>
    <definedName name="wing_l">#REF!</definedName>
    <definedName name="WING_T">#REF!</definedName>
    <definedName name="WL">[23]교각1!#REF!</definedName>
    <definedName name="wla">[9]설계조건!#REF!</definedName>
    <definedName name="wlqrp" hidden="1">0</definedName>
    <definedName name="Wm">[9]설계조건!#REF!</definedName>
    <definedName name="wm.조골재1" localSheetId="1" hidden="1">{#N/A,#N/A,FALSE,"조골재"}</definedName>
    <definedName name="wm.조골재1" hidden="1">{#N/A,#N/A,FALSE,"조골재"}</definedName>
    <definedName name="WN">[23]교각1!#REF!</definedName>
    <definedName name="woogi" hidden="1">#REF!</definedName>
    <definedName name="woogi2" hidden="1">#REF!</definedName>
    <definedName name="WPP">#REF!</definedName>
    <definedName name="WQW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Q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ITE" localSheetId="1" hidden="1">{#N/A,#N/A,FALSE,"CCTV"}</definedName>
    <definedName name="WRITE" hidden="1">{#N/A,#N/A,FALSE,"CCTV"}</definedName>
    <definedName name="wrn.0812ESC.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wrn.0812ESC.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wrn.2번." localSheetId="1" hidden="1">{#N/A,#N/A,FALSE,"2~8번"}</definedName>
    <definedName name="wrn.2번." hidden="1">{#N/A,#N/A,FALSE,"2~8번"}</definedName>
    <definedName name="wrn.34건물기초." localSheetId="1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wrn.34건물기초.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wrn.97." localSheetId="1" hidden="1">{#N/A,#N/A,FALSE,"지침";#N/A,#N/A,FALSE,"환경분석";#N/A,#N/A,FALSE,"Sheet16"}</definedName>
    <definedName name="wrn.97." hidden="1">{#N/A,#N/A,FALSE,"지침";#N/A,#N/A,FALSE,"환경분석";#N/A,#N/A,FALSE,"Sheet16"}</definedName>
    <definedName name="WRN.98." localSheetId="1" hidden="1">{#N/A,#N/A,FALSE,"지침";#N/A,#N/A,FALSE,"환경분석";#N/A,#N/A,FALSE,"Sheet16"}</definedName>
    <definedName name="WRN.98." hidden="1">{#N/A,#N/A,FALSE,"지침";#N/A,#N/A,FALSE,"환경분석";#N/A,#N/A,FALSE,"Sheet16"}</definedName>
    <definedName name="wrn.ac30prn." localSheetId="1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BM." localSheetId="1" hidden="1">{#N/A,#N/A,FALSE,"CCTV"}</definedName>
    <definedName name="wrn.BM." hidden="1">{#N/A,#N/A,FALSE,"CCTV"}</definedName>
    <definedName name="wrn.건물기초.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설기계사업소._.상반기보고." localSheetId="1" hidden="1">{#N/A,#N/A,FALSE,"사업총괄";#N/A,#N/A,FALSE,"장비사업";#N/A,#N/A,FALSE,"철구사업";#N/A,#N/A,FALSE,"준설사업"}</definedName>
    <definedName name="wrn.건설기계사업소._.상반기보고." hidden="1">{#N/A,#N/A,FALSE,"사업총괄";#N/A,#N/A,FALSE,"장비사업";#N/A,#N/A,FALSE,"철구사업";#N/A,#N/A,FALSE,"준설사업"}</definedName>
    <definedName name="wrn.고희석." localSheetId="1" hidden="1">{#N/A,#N/A,FALSE,"교리2"}</definedName>
    <definedName name="wrn.고희석." hidden="1">{#N/A,#N/A,FALSE,"교리2"}</definedName>
    <definedName name="wrn.골재소요량." localSheetId="1" hidden="1">{#N/A,#N/A,FALSE,"골재소요량";#N/A,#N/A,FALSE,"골재소요량"}</definedName>
    <definedName name="wrn.골재소요량." hidden="1">{#N/A,#N/A,FALSE,"골재소요량";#N/A,#N/A,FALSE,"골재소요량"}</definedName>
    <definedName name="wrn.교대구조계산.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교육청." localSheetId="1" hidden="1">{#N/A,#N/A,FALSE,"전력간선"}</definedName>
    <definedName name="wrn.교육청." hidden="1">{#N/A,#N/A,FALSE,"전력간선"}</definedName>
    <definedName name="wrn.구조2." localSheetId="1" hidden="1">{#N/A,#N/A,FALSE,"구조2"}</definedName>
    <definedName name="wrn.구조2." hidden="1">{#N/A,#N/A,FALSE,"구조2"}</definedName>
    <definedName name="wrn.기성." localSheetId="1" hidden="1">{#N/A,#N/A,FALSE,"신청통보";#N/A,#N/A,FALSE,"기성확인서";#N/A,#N/A,FALSE,"기성내역서"}</definedName>
    <definedName name="wrn.기성." hidden="1">{#N/A,#N/A,FALSE,"신청통보";#N/A,#N/A,FALSE,"기성확인서";#N/A,#N/A,FALSE,"기성내역서"}</definedName>
    <definedName name="wrn.기초." localSheetId="1" hidden="1">{#N/A,#N/A,FALSE,"터빈집계";#N/A,#N/A,FALSE,"터빈내역";#N/A,#N/A,FALSE,"보일러집계";#N/A,#N/A,FALSE,"보일러내역"}</definedName>
    <definedName name="wrn.기초." hidden="1">{#N/A,#N/A,FALSE,"터빈집계";#N/A,#N/A,FALSE,"터빈내역";#N/A,#N/A,FALSE,"보일러집계";#N/A,#N/A,FALSE,"보일러내역"}</definedName>
    <definedName name="wrn.단가표지." localSheetId="1" hidden="1">{#N/A,#N/A,FALSE,"단가표지"}</definedName>
    <definedName name="wrn.단가표지." hidden="1">{#N/A,#N/A,FALSE,"단가표지"}</definedName>
    <definedName name="wrn.배수1." localSheetId="1" hidden="1">{#N/A,#N/A,FALSE,"배수1"}</definedName>
    <definedName name="wrn.배수1." hidden="1">{#N/A,#N/A,FALSE,"배수1"}</definedName>
    <definedName name="wrn.배수2." localSheetId="1" hidden="1">{#N/A,#N/A,FALSE,"배수2"}</definedName>
    <definedName name="wrn.배수2." hidden="1">{#N/A,#N/A,FALSE,"배수2"}</definedName>
    <definedName name="wrn.변경예산." localSheetId="1" hidden="1">{#N/A,#N/A,FALSE,"변경관리예산";#N/A,#N/A,FALSE,"변경장비예산";#N/A,#N/A,FALSE,"변경준설예산";#N/A,#N/A,FALSE,"변경철구예산"}</definedName>
    <definedName name="wrn.변경예산." hidden="1">{#N/A,#N/A,FALSE,"변경관리예산";#N/A,#N/A,FALSE,"변경장비예산";#N/A,#N/A,FALSE,"변경준설예산";#N/A,#N/A,FALSE,"변경철구예산"}</definedName>
    <definedName name="wrn.보일러마감." localSheetId="1" hidden="1">{#N/A,#N/A,FALSE,"물가변동 (2)";#N/A,#N/A,FALSE,"공사비";#N/A,#N/A,FALSE,"사급";#N/A,#N/A,FALSE,"도급집계";#N/A,#N/A,FALSE,"재료비";#N/A,#N/A,FALSE,"노무비";#N/A,#N/A,FALSE,"경비"}</definedName>
    <definedName name="wrn.보일러마감." hidden="1">{#N/A,#N/A,FALSE,"물가변동 (2)";#N/A,#N/A,FALSE,"공사비";#N/A,#N/A,FALSE,"사급";#N/A,#N/A,FALSE,"도급집계";#N/A,#N/A,FALSE,"재료비";#N/A,#N/A,FALSE,"노무비";#N/A,#N/A,FALSE,"경비"}</definedName>
    <definedName name="wrn.부대1." localSheetId="1" hidden="1">{#N/A,#N/A,FALSE,"부대1"}</definedName>
    <definedName name="wrn.부대1." hidden="1">{#N/A,#N/A,FALSE,"부대1"}</definedName>
    <definedName name="wrn.부대2." localSheetId="1" hidden="1">{#N/A,#N/A,FALSE,"부대2"}</definedName>
    <definedName name="wrn.부대2." hidden="1">{#N/A,#N/A,FALSE,"부대2"}</definedName>
    <definedName name="wrn.부산주경기장.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사업현황." localSheetId="1" hidden="1">{#N/A,#N/A,FALSE,"표지";#N/A,#N/A,FALSE,"조직표";#N/A,#N/A,FALSE,"정직원인원";#N/A,#N/A,FALSE,"사업계획";#N/A,#N/A,FALSE,"부동산";#N/A,#N/A,FALSE,"장비현황";#N/A,#N/A,FALSE,"장비가동";#N/A,#N/A,FALSE,"매각장비";#N/A,#N/A,FALSE,"철구제작";#N/A,#N/A,FALSE,"철구수주";#N/A,#N/A,FALSE,"철구시설";#N/A,#N/A,FALSE,"준설장비";#N/A,#N/A,FALSE,"준설수량";#N/A,#N/A,FALSE,"골재인원";#N/A,#N/A,FALSE,"골재손익";#N/A,#N/A,FALSE,"노조현황"}</definedName>
    <definedName name="wrn.사업현황." hidden="1">{#N/A,#N/A,FALSE,"표지";#N/A,#N/A,FALSE,"조직표";#N/A,#N/A,FALSE,"정직원인원";#N/A,#N/A,FALSE,"사업계획";#N/A,#N/A,FALSE,"부동산";#N/A,#N/A,FALSE,"장비현황";#N/A,#N/A,FALSE,"장비가동";#N/A,#N/A,FALSE,"매각장비";#N/A,#N/A,FALSE,"철구제작";#N/A,#N/A,FALSE,"철구수주";#N/A,#N/A,FALSE,"철구시설";#N/A,#N/A,FALSE,"준설장비";#N/A,#N/A,FALSE,"준설수량";#N/A,#N/A,FALSE,"골재인원";#N/A,#N/A,FALSE,"골재손익";#N/A,#N/A,FALSE,"노조현황"}</definedName>
    <definedName name="wrn.속도." localSheetId="1" hidden="1">{#N/A,#N/A,FALSE,"속도"}</definedName>
    <definedName name="wrn.속도." hidden="1">{#N/A,#N/A,FALSE,"속도"}</definedName>
    <definedName name="wrn.손익보고." localSheetId="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송변전공종단가." localSheetId="1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시행결의." localSheetId="1" hidden="1">{#N/A,#N/A,FALSE,"도급대비시행율";#N/A,#N/A,FALSE,"결의서";#N/A,#N/A,FALSE,"내역서";#N/A,#N/A,FALSE,"도급예상"}</definedName>
    <definedName name="wrn.시행결의." hidden="1">{#N/A,#N/A,FALSE,"도급대비시행율";#N/A,#N/A,FALSE,"결의서";#N/A,#N/A,FALSE,"내역서";#N/A,#N/A,FALSE,"도급예상"}</definedName>
    <definedName name="wrn.신용찬." localSheetId="1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예상손익." localSheetId="1" hidden="1">{#N/A,#N/A,FALSE,"예상손익";#N/A,#N/A,FALSE,"관리분석";#N/A,#N/A,FALSE,"장비분석";#N/A,#N/A,FALSE,"준설분석";#N/A,#N/A,FALSE,"철구분석"}</definedName>
    <definedName name="wrn.예상손익." hidden="1">{#N/A,#N/A,FALSE,"예상손익";#N/A,#N/A,FALSE,"관리분석";#N/A,#N/A,FALSE,"장비분석";#N/A,#N/A,FALSE,"준설분석";#N/A,#N/A,FALSE,"철구분석"}</definedName>
    <definedName name="wrn.외주기성." localSheetId="1" hidden="1">{#N/A,#N/A,FALSE,"신청통보";#N/A,#N/A,FALSE,"기성확인서";#N/A,#N/A,FALSE,"기성내역서"}</definedName>
    <definedName name="wrn.외주기성." hidden="1">{#N/A,#N/A,FALSE,"신청통보";#N/A,#N/A,FALSE,"기성확인서";#N/A,#N/A,FALSE,"기성내역서"}</definedName>
    <definedName name="wrn.운반시간." localSheetId="1" hidden="1">{#N/A,#N/A,FALSE,"운반시간"}</definedName>
    <definedName name="wrn.운반시간." hidden="1">{#N/A,#N/A,FALSE,"운반시간"}</definedName>
    <definedName name="wrn.이정표." localSheetId="1" hidden="1">{#N/A,#N/A,FALSE,"이정표"}</definedName>
    <definedName name="wrn.이정표." hidden="1">{#N/A,#N/A,FALSE,"이정표"}</definedName>
    <definedName name="wrn.이태원._.철근." localSheetId="1" hidden="1">{#N/A,#N/A,FALSE,"이태원철근"}</definedName>
    <definedName name="wrn.이태원._.철근." hidden="1">{#N/A,#N/A,FALSE,"이태원철근"}</definedName>
    <definedName name="wrn.조골재." localSheetId="1" hidden="1">{#N/A,#N/A,FALSE,"조골재"}</definedName>
    <definedName name="wrn.조골재." hidden="1">{#N/A,#N/A,FALSE,"조골재"}</definedName>
    <definedName name="wrn.집기비품보고서._.품목별._.및._.현장별._.집계표." localSheetId="1" hidden="1">{#N/A,#N/A,FALSE,"Sheet6"}</definedName>
    <definedName name="wrn.집기비품보고서._.품목별._.및._.현장별._.집계표." hidden="1">{#N/A,#N/A,FALSE,"Sheet6"}</definedName>
    <definedName name="wrn.철골집계표._.5칸." localSheetId="1" hidden="1">{#N/A,#N/A,FALSE,"Sheet1"}</definedName>
    <definedName name="wrn.철골집계표._.5칸." hidden="1">{#N/A,#N/A,FALSE,"Sheet1"}</definedName>
    <definedName name="wrn.토공1." localSheetId="1" hidden="1">{#N/A,#N/A,FALSE,"구조1"}</definedName>
    <definedName name="wrn.토공1." hidden="1">{#N/A,#N/A,FALSE,"구조1"}</definedName>
    <definedName name="wrn.토공2." localSheetId="1" hidden="1">{#N/A,#N/A,FALSE,"토공2"}</definedName>
    <definedName name="wrn.토공2." hidden="1">{#N/A,#N/A,FALSE,"토공2"}</definedName>
    <definedName name="wrn.포장1." localSheetId="1" hidden="1">{#N/A,#N/A,FALSE,"포장1";#N/A,#N/A,FALSE,"포장1"}</definedName>
    <definedName name="wrn.포장1." hidden="1">{#N/A,#N/A,FALSE,"포장1";#N/A,#N/A,FALSE,"포장1"}</definedName>
    <definedName name="wrn.포장2." localSheetId="1" hidden="1">{#N/A,#N/A,FALSE,"포장2"}</definedName>
    <definedName name="wrn.포장2." hidden="1">{#N/A,#N/A,FALSE,"포장2"}</definedName>
    <definedName name="wrn.표준공종단가." localSheetId="1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지목차." localSheetId="1" hidden="1">{#N/A,#N/A,FALSE,"표지목차"}</definedName>
    <definedName name="wrn.표지목차." hidden="1">{#N/A,#N/A,FALSE,"표지목차"}</definedName>
    <definedName name="wrn.현장._.NCR._.분석." localSheetId="1" hidden="1">{#N/A,#N/A,FALSE,"현장 NCR 분석";#N/A,#N/A,FALSE,"현장품질감사";#N/A,#N/A,FALSE,"현장품질감사"}</definedName>
    <definedName name="wrn.현장._.NCR._.분석." hidden="1">{#N/A,#N/A,FALSE,"현장 NCR 분석";#N/A,#N/A,FALSE,"현장품질감사";#N/A,#N/A,FALSE,"현장품질감사"}</definedName>
    <definedName name="wrn.혼합골재." localSheetId="1" hidden="1">{#N/A,#N/A,FALSE,"혼합골재"}</definedName>
    <definedName name="wrn.혼합골재." hidden="1">{#N/A,#N/A,FALSE,"혼합골재"}</definedName>
    <definedName name="WS">#REF!</definedName>
    <definedName name="WSO">#REF!</definedName>
    <definedName name="WSUM">#REF!</definedName>
    <definedName name="Ws삼">#REF!</definedName>
    <definedName name="Ws이">#REF!</definedName>
    <definedName name="Ws일">#REF!</definedName>
    <definedName name="WT">#REF!</definedName>
    <definedName name="WW">#REF!</definedName>
    <definedName name="wwww" localSheetId="1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www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wwwwwwwwwwwwww">#REF!</definedName>
    <definedName name="X">#REF!</definedName>
    <definedName name="X9701D_일위대가_List">#REF!</definedName>
    <definedName name="xfe">#REF!</definedName>
    <definedName name="XSE">#REF!</definedName>
    <definedName name="XX">#REF!</definedName>
    <definedName name="xxx">#REF!</definedName>
    <definedName name="XXXX">[20]내역서!$P$3</definedName>
    <definedName name="y">#REF!</definedName>
    <definedName name="YA">#REF!</definedName>
    <definedName name="YC">#REF!</definedName>
    <definedName name="ych">[25]단면설계!#REF!</definedName>
    <definedName name="ygfdtrg">#REF!</definedName>
    <definedName name="YH">'[60]3련 BOX'!#REF!</definedName>
    <definedName name="YHJ">#REF!</definedName>
    <definedName name="yrtgftr">#REF!</definedName>
    <definedName name="ytbty">#REF!</definedName>
    <definedName name="yyy">[87]DATE!$I$24:$I$85</definedName>
    <definedName name="yyyy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yyy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Z">#REF!</definedName>
    <definedName name="Z_1F713D72_E6F4_11D3_8E1E_00A0244E179B_.wvu.Cols" hidden="1">#REF!</definedName>
    <definedName name="Z_1F713D72_E6F4_11D3_8E1E_00A0244E179B_.wvu.PrintArea" hidden="1">#REF!</definedName>
    <definedName name="Z_BFEEB821_E6AD_11D3_88E4_00E09870C276_.wvu.PrintArea" hidden="1">#REF!</definedName>
    <definedName name="Z_F6AB6A24_E5D5_11D3_B573_00104BA1686B_.wvu.Cols" hidden="1">#REF!,#REF!,#REF!</definedName>
    <definedName name="zigan">#REF!</definedName>
    <definedName name="ZP">#REF!</definedName>
    <definedName name="ZXC" localSheetId="1" hidden="1">{#N/A,#N/A,FALSE,"이태원철근"}</definedName>
    <definedName name="ZXC" hidden="1">{#N/A,#N/A,FALSE,"이태원철근"}</definedName>
    <definedName name="zzS11111">#REF!</definedName>
    <definedName name="zzz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zzz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α1">[25]안정검토!#REF!</definedName>
    <definedName name="α2">[25]안정검토!#REF!</definedName>
    <definedName name="γ1">[25]안정검토!#REF!</definedName>
    <definedName name="δ2">[25]안정검토!#REF!</definedName>
    <definedName name="θ2">[25]안정검토!#REF!</definedName>
    <definedName name="φ2">[25]안정검토!#REF!</definedName>
    <definedName name="ㄱ">#REF!</definedName>
    <definedName name="ㄱ1">#REF!</definedName>
    <definedName name="ㄱ2">#REF!</definedName>
    <definedName name="ㄱ34">'[61]안정검토(온1)'!#REF!</definedName>
    <definedName name="ㄱ4">#REF!</definedName>
    <definedName name="ㄱㄱ">[88]보건노!$A$14</definedName>
    <definedName name="ㄱㄱㄱㄱ" localSheetId="1" hidden="1">{#N/A,#N/A,FALSE,"지침";#N/A,#N/A,FALSE,"환경분석";#N/A,#N/A,FALSE,"Sheet16"}</definedName>
    <definedName name="ㄱㄱㄱㄱ" hidden="1">{#N/A,#N/A,FALSE,"지침";#N/A,#N/A,FALSE,"환경분석";#N/A,#N/A,FALSE,"Sheet16"}</definedName>
    <definedName name="ㄱㄷㅅ히ㅏ" localSheetId="1" hidden="1">{#N/A,#N/A,FALSE,"지침";#N/A,#N/A,FALSE,"환경분석";#N/A,#N/A,FALSE,"Sheet16"}</definedName>
    <definedName name="ㄱㄷㅅ히ㅏ" hidden="1">{#N/A,#N/A,FALSE,"지침";#N/A,#N/A,FALSE,"환경분석";#N/A,#N/A,FALSE,"Sheet16"}</definedName>
    <definedName name="ㄱ단가">[89]단가!#REF!</definedName>
    <definedName name="ㄱ쇼">#REF!</definedName>
    <definedName name="ㄱㅈㅎ" hidden="1">#REF!</definedName>
    <definedName name="가">[90]말고개터널조명전압강하!$P$11</definedName>
    <definedName name="가.건축공사">[91]공구원가계산!#REF!</definedName>
    <definedName name="가.공원시설물공">[91]공구원가계산!#REF!</definedName>
    <definedName name="가1">[92]수량산출!#REF!</definedName>
    <definedName name="가나" localSheetId="1" hidden="1">{#N/A,#N/A,FALSE,"지침";#N/A,#N/A,FALSE,"환경분석";#N/A,#N/A,FALSE,"Sheet16"}</definedName>
    <definedName name="가나" hidden="1">{#N/A,#N/A,FALSE,"지침";#N/A,#N/A,FALSE,"환경분석";#N/A,#N/A,FALSE,"Sheet16"}</definedName>
    <definedName name="가나다라">#REF!</definedName>
    <definedName name="가나다람ㅁㅁㅁ">#REF!</definedName>
    <definedName name="가노">#REF!</definedName>
    <definedName name="가라">#REF!</definedName>
    <definedName name="가설공사">#REF!</definedName>
    <definedName name="가설공사비">#REF!</definedName>
    <definedName name="가설사무소경">[93]시설물일위!#REF!</definedName>
    <definedName name="가설사무소노">[93]가설공사!#REF!</definedName>
    <definedName name="가설사무소재">[93]시설물일위!#REF!</definedName>
    <definedName name="가설창고경">[93]시설물일위!#REF!</definedName>
    <definedName name="가설창고노">[93]시설물일위!#REF!</definedName>
    <definedName name="가설창고재">[93]시설물일위!#REF!</definedName>
    <definedName name="가시나무5노무">#REF!</definedName>
    <definedName name="가시나무5재료">#REF!</definedName>
    <definedName name="가시나무6노무">#REF!</definedName>
    <definedName name="가시나무6재료">#REF!</definedName>
    <definedName name="가시나무H4.5">#REF!</definedName>
    <definedName name="가시나무R4">[94]데이타!$E$2</definedName>
    <definedName name="가시나무R5">[94]데이타!$E$3</definedName>
    <definedName name="가시나무R6">[94]데이타!$E$4</definedName>
    <definedName name="가시나무R8">[94]데이타!$E$5</definedName>
    <definedName name="가시나무노무8">#REF!</definedName>
    <definedName name="가시나무재료8">#REF!</definedName>
    <definedName name="가시설">#REF!</definedName>
    <definedName name="가이즈까">[53]단가!$A$94</definedName>
    <definedName name="가이즈까향1204">[94]데이타!$E$6</definedName>
    <definedName name="가이즈까향1505">[94]데이타!$E$7</definedName>
    <definedName name="가이즈까향2006">[94]데이타!$E$8</definedName>
    <definedName name="가이즈까향2008">[94]데이타!$E$9</definedName>
    <definedName name="가이즈까향2510">[94]데이타!$E$10</definedName>
    <definedName name="가중나무B10">[94]데이타!$E$19</definedName>
    <definedName name="가중나무B4">[94]데이타!$E$15</definedName>
    <definedName name="가중나무B5">[94]데이타!$E$16</definedName>
    <definedName name="가중나무B6">[94]데이타!$E$17</definedName>
    <definedName name="가중나무B8">[94]데이타!$E$18</definedName>
    <definedName name="각종함">#REF!</definedName>
    <definedName name="간">#REF!</definedName>
    <definedName name="간노">#REF!</definedName>
    <definedName name="간접노무비">#REF!</definedName>
    <definedName name="간접재료비">#REF!</definedName>
    <definedName name="간지" localSheetId="1">예정공정표!간지</definedName>
    <definedName name="간지">[0]!간지</definedName>
    <definedName name="갈15">[83]계수시트!#REF!</definedName>
    <definedName name="갈대">[53]단가!$A$149</definedName>
    <definedName name="갈대3">[95]단가조사!#REF!</definedName>
    <definedName name="갈대노">[96]식재!$H$209</definedName>
    <definedName name="갈대재">[96]식재!$F$209</definedName>
    <definedName name="감">[53]단가!$A$102</definedName>
    <definedName name="감R10">[94]데이타!$E$24</definedName>
    <definedName name="감R12">[94]데이타!$E$25</definedName>
    <definedName name="감R15">[94]데이타!$E$26</definedName>
    <definedName name="감R5">[94]데이타!$E$20</definedName>
    <definedName name="감R6">[94]데이타!$E$21</definedName>
    <definedName name="감R7">[94]데이타!$E$22</definedName>
    <definedName name="감R8">[94]데이타!$E$23</definedName>
    <definedName name="감나무">#REF!</definedName>
    <definedName name="감나무H2.5">#REF!</definedName>
    <definedName name="감나무H3.0">#REF!</definedName>
    <definedName name="감리상주" localSheetId="1" hidden="1">{#N/A,#N/A,FALSE,"지침";#N/A,#N/A,FALSE,"환경분석";#N/A,#N/A,FALSE,"Sheet16"}</definedName>
    <definedName name="감리상주" hidden="1">{#N/A,#N/A,FALSE,"지침";#N/A,#N/A,FALSE,"환경분석";#N/A,#N/A,FALSE,"Sheet16"}</definedName>
    <definedName name="갑지">#REF!</definedName>
    <definedName name="갑지1" hidden="1">#REF!</definedName>
    <definedName name="갑지2공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갑지2공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강_동바리">[97]수량산출!$R$87</definedName>
    <definedName name="강_비계">[97]수량산출!$R$78</definedName>
    <definedName name="강관동바리1">#REF!</definedName>
    <definedName name="강관동바리2">#REF!</definedName>
    <definedName name="강관철근131">#REF!</definedName>
    <definedName name="강관철근221">#REF!</definedName>
    <definedName name="강관파일132">#REF!</definedName>
    <definedName name="강관파일222">#REF!</definedName>
    <definedName name="강관파일공">#REF!</definedName>
    <definedName name="강교" localSheetId="1" hidden="1">{#N/A,#N/A,FALSE,"포장2"}</definedName>
    <definedName name="강교" hidden="1">{#N/A,#N/A,FALSE,"포장2"}</definedName>
    <definedName name="강구조물" localSheetId="1" hidden="1">{#N/A,#N/A,FALSE,"포장1";#N/A,#N/A,FALSE,"포장1"}</definedName>
    <definedName name="강구조물" hidden="1">{#N/A,#N/A,FALSE,"포장1";#N/A,#N/A,FALSE,"포장1"}</definedName>
    <definedName name="강릉토목임" hidden="1">#REF!</definedName>
    <definedName name="강탄성계수">#REF!</definedName>
    <definedName name="개나리">#REF!</definedName>
    <definedName name="개나리12">[94]데이타!$E$31</definedName>
    <definedName name="개나리3">[94]데이타!$E$27</definedName>
    <definedName name="개나리5">[94]데이타!$E$28</definedName>
    <definedName name="개나리7">[94]데이타!$E$29</definedName>
    <definedName name="개나리9">[94]데이타!$E$30</definedName>
    <definedName name="개산급">[98]내역서!$A$2:$D$1396</definedName>
    <definedName name="개산분">[20]내역서!#REF!</definedName>
    <definedName name="개쉬땅1204">[94]데이타!$E$32</definedName>
    <definedName name="개쉬땅1506">[94]데이타!$E$33</definedName>
    <definedName name="갯버들">[95]단가조사!#REF!</definedName>
    <definedName name="갯버들노">[96]식재!$H$156</definedName>
    <definedName name="갯버들재">[96]식재!$F$156</definedName>
    <definedName name="갱부">'[99]99노임기준'!#REF!</definedName>
    <definedName name="갱부001">#REF!</definedName>
    <definedName name="갱부002">#REF!</definedName>
    <definedName name="갱부011">#REF!</definedName>
    <definedName name="갱부982">#REF!</definedName>
    <definedName name="갱부991">#REF!</definedName>
    <definedName name="갱부992">#REF!</definedName>
    <definedName name="거_3">[100]수량산출!#REF!</definedName>
    <definedName name="거_4">[100]수량산출!#REF!</definedName>
    <definedName name="거_44">[97]수량산출!#REF!</definedName>
    <definedName name="거_6">[100]수량산출!#REF!</definedName>
    <definedName name="거리35">[101]토적표!#REF!</definedName>
    <definedName name="거푸집공">#REF!</definedName>
    <definedName name="건설교통부">#REF!</definedName>
    <definedName name="건설기계운전기사">[102]노무비단가!$B$7</definedName>
    <definedName name="건설기계운전기사001">#REF!</definedName>
    <definedName name="건설기계운전기사002">#REF!</definedName>
    <definedName name="건설기계운전기사011">#REF!</definedName>
    <definedName name="건설기계운전기사982">#REF!</definedName>
    <definedName name="건설기계운전기사991">#REF!</definedName>
    <definedName name="건설기계운전기사992">#REF!</definedName>
    <definedName name="건설기계운전조수">[102]노무비단가!$B$9</definedName>
    <definedName name="건설기계운전조수001">#REF!</definedName>
    <definedName name="건설기계운전조수002">#REF!</definedName>
    <definedName name="건설기계운전조수011">#REF!</definedName>
    <definedName name="건설기계운전조수982">#REF!</definedName>
    <definedName name="건설기계운전조수991">#REF!</definedName>
    <definedName name="건설기계운전조수992">#REF!</definedName>
    <definedName name="건설기계조장">[102]노무비단가!$B$8</definedName>
    <definedName name="건설기계조장001">#REF!</definedName>
    <definedName name="건설기계조장002">#REF!</definedName>
    <definedName name="건설기계조장011">#REF!</definedName>
    <definedName name="건설기계조장982">#REF!</definedName>
    <definedName name="건설기계조장991">#REF!</definedName>
    <definedName name="건설기계조장992">#REF!</definedName>
    <definedName name="건설부">#REF!</definedName>
    <definedName name="건축목공">[103]단가!$A$89</definedName>
    <definedName name="건축목공001">#REF!</definedName>
    <definedName name="건축목공002">#REF!</definedName>
    <definedName name="건축목공011">#REF!</definedName>
    <definedName name="건축목공982">#REF!</definedName>
    <definedName name="건축목공991">#REF!</definedName>
    <definedName name="건축목공992">#REF!</definedName>
    <definedName name="건축팀별" localSheetId="1" hidden="1">{#N/A,#N/A,FALSE,"지침";#N/A,#N/A,FALSE,"환경분석";#N/A,#N/A,FALSE,"Sheet16"}</definedName>
    <definedName name="건축팀별" hidden="1">{#N/A,#N/A,FALSE,"지침";#N/A,#N/A,FALSE,"환경분석";#N/A,#N/A,FALSE,"Sheet16"}</definedName>
    <definedName name="검___조___부">[104]노임단가!#REF!</definedName>
    <definedName name="게이트">[105]단가!$B$35</definedName>
    <definedName name="겨산">[106]철거산출근거!#REF!</definedName>
    <definedName name="겨울">#REF!</definedName>
    <definedName name="겨ㅑ">#REF!</definedName>
    <definedName name="견___출___공">#REF!</definedName>
    <definedName name="견적2" localSheetId="1" hidden="1">{#N/A,#N/A,FALSE,"현장 NCR 분석";#N/A,#N/A,FALSE,"현장품질감사";#N/A,#N/A,FALSE,"현장품질감사"}</definedName>
    <definedName name="견적2" hidden="1">{#N/A,#N/A,FALSE,"현장 NCR 분석";#N/A,#N/A,FALSE,"현장품질감사";#N/A,#N/A,FALSE,"현장품질감사"}</definedName>
    <definedName name="견적3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내역">[78]HVAC!#REF!</definedName>
    <definedName name="견적비교">#REF!</definedName>
    <definedName name="견적예가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예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출공001">#REF!</definedName>
    <definedName name="견출공002">#REF!</definedName>
    <definedName name="견출공011">#REF!</definedName>
    <definedName name="견출공982">#REF!</definedName>
    <definedName name="견출공991">#REF!</definedName>
    <definedName name="견출공992">#REF!</definedName>
    <definedName name="결" localSheetId="1" hidden="1">{#N/A,#N/A,FALSE,"지침";#N/A,#N/A,FALSE,"환경분석";#N/A,#N/A,FALSE,"Sheet16"}</definedName>
    <definedName name="결" hidden="1">{#N/A,#N/A,FALSE,"지침";#N/A,#N/A,FALSE,"환경분석";#N/A,#N/A,FALSE,"Sheet16"}</definedName>
    <definedName name="결속선">[103]단가!$A$18</definedName>
    <definedName name="결정치">#REF!</definedName>
    <definedName name="겹동백1002">[94]데이타!$E$145</definedName>
    <definedName name="겹동백1204">[94]데이타!$E$146</definedName>
    <definedName name="겹동백1506">[94]데이타!$E$147</definedName>
    <definedName name="겹벗R6">[94]데이타!$E$34</definedName>
    <definedName name="겹벗R8">[94]데이타!$E$35</definedName>
    <definedName name="겹철쭉">[53]단가!$A$143</definedName>
    <definedName name="겹철쭉0304">[94]데이타!$E$36</definedName>
    <definedName name="겹철쭉0506">[94]데이타!$E$37</definedName>
    <definedName name="겹철쭉0608">[94]데이타!$E$38</definedName>
    <definedName name="겹철쭉0810">[94]데이타!$E$39</definedName>
    <definedName name="겹철쭉0812">[94]데이타!$E$40</definedName>
    <definedName name="경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1">#REF!</definedName>
    <definedName name="경10">#REF!</definedName>
    <definedName name="경11">#REF!</definedName>
    <definedName name="경12">#REF!</definedName>
    <definedName name="경13">#REF!</definedName>
    <definedName name="경14">#REF!</definedName>
    <definedName name="경15">#REF!</definedName>
    <definedName name="경16">#REF!</definedName>
    <definedName name="경17">#REF!</definedName>
    <definedName name="경18">#REF!</definedName>
    <definedName name="경2">#REF!</definedName>
    <definedName name="경3">#REF!</definedName>
    <definedName name="경4">#REF!</definedName>
    <definedName name="경5">#REF!</definedName>
    <definedName name="경6">#REF!</definedName>
    <definedName name="경7">#REF!</definedName>
    <definedName name="경8">#REF!</definedName>
    <definedName name="경9">#REF!</definedName>
    <definedName name="경계석">'[107]단가(자재)'!$D$4:$O$55</definedName>
    <definedName name="경량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경량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경량공사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량공사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비">[108]일위대가표!#REF!</definedName>
    <definedName name="경비1" hidden="1">#REF!</definedName>
    <definedName name="경상비1">'[13]#REF'!#REF!</definedName>
    <definedName name="경수" localSheetId="1" hidden="1">{#N/A,#N/A,FALSE,"도급대비시행율";#N/A,#N/A,FALSE,"결의서";#N/A,#N/A,FALSE,"내역서";#N/A,#N/A,FALSE,"도급예상"}</definedName>
    <definedName name="경수" hidden="1">{#N/A,#N/A,FALSE,"도급대비시행율";#N/A,#N/A,FALSE,"결의서";#N/A,#N/A,FALSE,"내역서";#N/A,#N/A,FALSE,"도급예상"}</definedName>
    <definedName name="경수을지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수을지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유">[99]단가대비표!#REF!</definedName>
    <definedName name="계">#REF!</definedName>
    <definedName name="계___령___공">[104]노임단가!#REF!</definedName>
    <definedName name="계___장___공">#REF!</definedName>
    <definedName name="계_①___⑦">#REF!</definedName>
    <definedName name="계산서2" localSheetId="1">예정공정표!계산서2</definedName>
    <definedName name="계산서2">[0]!계산서2</definedName>
    <definedName name="계수B5">[94]데이타!$E$41</definedName>
    <definedName name="계수B6">[94]데이타!$E$42</definedName>
    <definedName name="계수B8">[94]데이타!$E$43</definedName>
    <definedName name="계수나무6노무">#REF!</definedName>
    <definedName name="계수나무6재료">#REF!</definedName>
    <definedName name="계수자료" localSheetId="1" hidden="1">{#N/A,#N/A,FALSE,"지침";#N/A,#N/A,FALSE,"환경분석";#N/A,#N/A,FALSE,"Sheet16"}</definedName>
    <definedName name="계수자료" hidden="1">{#N/A,#N/A,FALSE,"지침";#N/A,#N/A,FALSE,"환경분석";#N/A,#N/A,FALSE,"Sheet16"}</definedName>
    <definedName name="계약방법">#REF!</definedName>
    <definedName name="계장공001">#REF!</definedName>
    <definedName name="계장공002">#REF!</definedName>
    <definedName name="계장공011">#REF!</definedName>
    <definedName name="계장공982">#REF!</definedName>
    <definedName name="계장공991">#REF!</definedName>
    <definedName name="계장공992">#REF!</definedName>
    <definedName name="계전2" hidden="1">#REF!</definedName>
    <definedName name="계측기기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고_급__선_원">#REF!</definedName>
    <definedName name="고_압_호_스">[56]장비집계!#REF!</definedName>
    <definedName name="고광3">[94]데이타!$E$44</definedName>
    <definedName name="고광5">[94]데이타!$E$45</definedName>
    <definedName name="고급기술자노무비">'[109]용역비내역-진짜'!#REF!</definedName>
    <definedName name="고급선원001">#REF!</definedName>
    <definedName name="고급선원002">#REF!</definedName>
    <definedName name="고급선원011">#REF!</definedName>
    <definedName name="고급선원982">#REF!</definedName>
    <definedName name="고급선원991">#REF!</definedName>
    <definedName name="고급선원992">#REF!</definedName>
    <definedName name="고급원자력비파괴시험">#REF!</definedName>
    <definedName name="고급원자력비파괴시험공001">#REF!</definedName>
    <definedName name="고급원자력비파괴시험공002">#REF!</definedName>
    <definedName name="고급원자력비파괴시험공011">#REF!</definedName>
    <definedName name="고급원자력비파괴시험공982">#REF!</definedName>
    <definedName name="고급원자력비파괴시험공991">#REF!</definedName>
    <definedName name="고급원자력비파괴시험공992">#REF!</definedName>
    <definedName name="고압">#REF!</definedName>
    <definedName name="고압1">#REF!</definedName>
    <definedName name="고압2">#REF!</definedName>
    <definedName name="고압케이블전공">#REF!</definedName>
    <definedName name="고압케이블전공001">#REF!</definedName>
    <definedName name="고압케이블전공002">#REF!</definedName>
    <definedName name="고압케이블전공011">#REF!</definedName>
    <definedName name="고압케이블전공982">#REF!</definedName>
    <definedName name="고압케이블전공991">#REF!</definedName>
    <definedName name="고압케이블전공992">#REF!</definedName>
    <definedName name="고재">#REF!</definedName>
    <definedName name="고케">[110]인건비!$B$5</definedName>
    <definedName name="곰솔2508">[111]데이타!$E$46</definedName>
    <definedName name="곰솔3010">[94]데이타!$E$47</definedName>
    <definedName name="곰솔H3.0xW1.0">#REF!</definedName>
    <definedName name="곰솔H3.0xW1.2xR10">#REF!</definedName>
    <definedName name="곰솔H3.5xW1.5xR12">#REF!</definedName>
    <definedName name="곰솔R10">[94]데이타!$E$48</definedName>
    <definedName name="곰솔R12">[94]데이타!$E$49</definedName>
    <definedName name="곰솔R15">[94]데이타!$E$50</definedName>
    <definedName name="곱">[68]DATE!$I$24:$I$85</definedName>
    <definedName name="곱곱">[37]DATE!$I$24:$I$85</definedName>
    <definedName name="공_____종">[41]일위대가!#REF!</definedName>
    <definedName name="공_기_압_축_기">[56]장비집계!#REF!</definedName>
    <definedName name="공공도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구손료">#REF!</definedName>
    <definedName name="공기">#REF!</definedName>
    <definedName name="공기_배관물량">#REF!</definedName>
    <definedName name="공기_압축기">[56]장비집계!#REF!</definedName>
    <definedName name="공기_압축기__주간">[56]장비집계!#REF!</definedName>
    <definedName name="공기변실">#REF!</definedName>
    <definedName name="공내역2" localSheetId="1" hidden="1">{#N/A,#N/A,FALSE,"구조2"}</definedName>
    <definedName name="공내역2" hidden="1">{#N/A,#N/A,FALSE,"구조2"}</definedName>
    <definedName name="공명">[112]도급예산내역서봉투!$C$5</definedName>
    <definedName name="공비">#REF!</definedName>
    <definedName name="공사감독자">#REF!</definedName>
    <definedName name="공사금액">[14]평가데이터!$R$6:$R$8</definedName>
    <definedName name="공사내역서" hidden="1">#REF!</definedName>
    <definedName name="공사명">#REF!</definedName>
    <definedName name="공사비산출근거" localSheetId="1">예정공정표!공사비산출근거</definedName>
    <definedName name="공사비산출근거">[0]!공사비산출근거</definedName>
    <definedName name="공사원가">#REF!</definedName>
    <definedName name="공사원가계산서" localSheetId="1" hidden="1">{#N/A,#N/A,TRUE,"토적및재료집계";#N/A,#N/A,TRUE,"토적및재료집계";#N/A,#N/A,TRUE,"단위량"}</definedName>
    <definedName name="공사원가계산서" hidden="1">{#N/A,#N/A,TRUE,"토적및재료집계";#N/A,#N/A,TRUE,"토적및재료집계";#N/A,#N/A,TRUE,"단위량"}</definedName>
    <definedName name="공사원가계산서경비소계">[112]공사원가계산서!$C$22</definedName>
    <definedName name="공사원가계산서노무비">[112]공사원가계산서!$C$9</definedName>
    <definedName name="공사원가계산서재료비">[112]공사원가계산서!$C$6</definedName>
    <definedName name="공사책임자">#REF!</definedName>
    <definedName name="공압축3.5간재">'[113]기계경비(시간당)'!$H$248</definedName>
    <definedName name="공압축3.5노무">'[113]기계경비(시간당)'!$H$244</definedName>
    <definedName name="공압축3.5노무야간">'[113]기계경비(시간당)'!$H$245</definedName>
    <definedName name="공압축3.5손료">'[113]기계경비(시간당)'!$H$243</definedName>
    <definedName name="공압축7.1간재">'[113]기계경비(시간당)'!$H$256</definedName>
    <definedName name="공압축7.1노무">'[113]기계경비(시간당)'!$H$252</definedName>
    <definedName name="공압축7.1노무야간">'[113]기계경비(시간당)'!$H$253</definedName>
    <definedName name="공압축7.1손료">'[113]기계경비(시간당)'!$H$251</definedName>
    <definedName name="공원">[114]조명율표!$AC$8:$AJ$98</definedName>
    <definedName name="공원식재공">[91]공구원가계산!#REF!</definedName>
    <definedName name="공정" localSheetId="1" hidden="1">{#N/A,#N/A,FALSE,"지침";#N/A,#N/A,FALSE,"환경분석";#N/A,#N/A,FALSE,"Sheet16"}</definedName>
    <definedName name="공정" hidden="1">{#N/A,#N/A,FALSE,"지침";#N/A,#N/A,FALSE,"환경분석";#N/A,#N/A,FALSE,"Sheet16"}</definedName>
    <definedName name="공정표">#REF!</definedName>
    <definedName name="공종">'[115]효성CB 1P기초'!#REF!</definedName>
    <definedName name="공종간지" hidden="1">#REF!</definedName>
    <definedName name="공종명">#REF!</definedName>
    <definedName name="공종분류">OFFSET([116]파일의이용!$P$2,0,0,COUNTA([116]파일의이용!$P$2:$P$34),1)</definedName>
    <definedName name="공통가설" hidden="1">#REF!</definedName>
    <definedName name="공통가설현장" hidden="1">#REF!</definedName>
    <definedName name="과업명">#REF!</definedName>
    <definedName name="관">#REF!</definedName>
    <definedName name="관_상접">#REF!</definedName>
    <definedName name="관_상직">#REF!</definedName>
    <definedName name="관_주접">#REF!</definedName>
    <definedName name="관_지">[97]수량산출!#REF!</definedName>
    <definedName name="관_직주">#REF!</definedName>
    <definedName name="관경">'[108]토사(PE)'!#REF!</definedName>
    <definedName name="관경03">[117]계수시트!$B$67</definedName>
    <definedName name="관경06">[117]계수시트!$B$70</definedName>
    <definedName name="관경08">[117]계수시트!$B$71</definedName>
    <definedName name="관경1">'[118]토사(PE)'!#REF!</definedName>
    <definedName name="관경10">[117]계수시트!$B$63</definedName>
    <definedName name="관경15">[117]계수시트!$B$65</definedName>
    <definedName name="관경5">[117]계수시트!$B$59</definedName>
    <definedName name="관경6">[117]계수시트!$B$60</definedName>
    <definedName name="관경7">[117]계수시트!$B$61</definedName>
    <definedName name="관경8">[117]계수시트!$B$62</definedName>
    <definedName name="관계단노">[96]시설물!$H$294</definedName>
    <definedName name="관계단재">[96]시설물!$F$294</definedName>
    <definedName name="관급">#REF!,#REF!,#REF!</definedName>
    <definedName name="관급단가">#REF!</definedName>
    <definedName name="관급자재">#REF!,#REF!,#REF!</definedName>
    <definedName name="관급자재비">#REF!</definedName>
    <definedName name="관급자재집계표">#REF!</definedName>
    <definedName name="관노03">[117]계수시트!$B$39</definedName>
    <definedName name="관노06">[117]계수시트!$B$42</definedName>
    <definedName name="관노08">[117]계수시트!$B$43</definedName>
    <definedName name="관노10">[117]계수시트!$B$35</definedName>
    <definedName name="관노15">[117]계수시트!$B$37</definedName>
    <definedName name="관노5">[117]계수시트!$B$31</definedName>
    <definedName name="관노6">[117]계수시트!$B$32</definedName>
    <definedName name="관노7">[117]계수시트!$B$33</definedName>
    <definedName name="관노8">[117]계수시트!$B$34</definedName>
    <definedName name="관두께">'[108]토사(PE)'!#REF!</definedName>
    <definedName name="관리">#REF!</definedName>
    <definedName name="관리비2" localSheetId="1" hidden="1">{#N/A,#N/A,FALSE,"구조2"}</definedName>
    <definedName name="관리비2" hidden="1">{#N/A,#N/A,FALSE,"구조2"}</definedName>
    <definedName name="관목계">#REF!</definedName>
    <definedName name="관용접노무">#REF!</definedName>
    <definedName name="관용접노무비">#REF!</definedName>
    <definedName name="관용접재료">#REF!</definedName>
    <definedName name="관용접재료비">#REF!</definedName>
    <definedName name="관재03">[117]계수시트!$B$53</definedName>
    <definedName name="관재06">[117]계수시트!$B$56</definedName>
    <definedName name="관재08">[117]계수시트!$B$57</definedName>
    <definedName name="관재10">[117]계수시트!$B$49</definedName>
    <definedName name="관재15">[117]계수시트!$B$51</definedName>
    <definedName name="관재5">[117]계수시트!$B$45</definedName>
    <definedName name="관재6">[117]계수시트!$B$46</definedName>
    <definedName name="관재7">[117]계수시트!$B$47</definedName>
    <definedName name="관재8">[117]계수시트!$B$48</definedName>
    <definedName name="관지수판">[97]수량산출!#REF!</definedName>
    <definedName name="관찰4경">[96]시설물!$J$357</definedName>
    <definedName name="관찰4노">[96]시설물!$H$357</definedName>
    <definedName name="관찰4재">[96]시설물!$F$357</definedName>
    <definedName name="관찰다리노">[96]시설물!$H$383</definedName>
    <definedName name="관찰다리재">[96]시설물!$F$383</definedName>
    <definedName name="관찰로경">[96]시설물!$J$370</definedName>
    <definedName name="관찰로노">[96]시설물!$H$370</definedName>
    <definedName name="관찰로재">[96]시설물!$F$370</definedName>
    <definedName name="관토피">'[108]토사(PE)'!#REF!</definedName>
    <definedName name="괄">#REF!</definedName>
    <definedName name="광나무1003">[94]데이타!$E$51</definedName>
    <definedName name="광나무1203">[94]데이타!$E$52</definedName>
    <definedName name="광나무1506">[94]데이타!$E$53</definedName>
    <definedName name="광도">'[119]2. 공원조도'!#REF!</definedName>
    <definedName name="광섬유일위">#REF!</definedName>
    <definedName name="광케">'[111]인건비 '!$B$28</definedName>
    <definedName name="광케이블기사">#REF!</definedName>
    <definedName name="광케이블설치사001">#REF!</definedName>
    <definedName name="광케이블설치사002">#REF!</definedName>
    <definedName name="광케이블설치사011">#REF!</definedName>
    <definedName name="광케이블설치사982">#REF!</definedName>
    <definedName name="광케이블설치사991">#REF!</definedName>
    <definedName name="광케이블설치사992">#REF!</definedName>
    <definedName name="광케입블">#REF!</definedName>
    <definedName name="광통신__기사">#REF!</definedName>
    <definedName name="광통신설치사001">#REF!</definedName>
    <definedName name="광통신설치사002">#REF!</definedName>
    <definedName name="광통신설치사011">#REF!</definedName>
    <definedName name="광통신설치사982">#REF!</definedName>
    <definedName name="광통신설치사991">#REF!</definedName>
    <definedName name="광통신설치사992">#REF!</definedName>
    <definedName name="광편백0405">[94]데이타!$E$153</definedName>
    <definedName name="광편백0507">[94]데이타!$E$154</definedName>
    <definedName name="광편백0509">[94]데이타!$E$155</definedName>
    <definedName name="교">#REF!</definedName>
    <definedName name="교각자중">#REF!</definedName>
    <definedName name="교굑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대1">[120]슬래브!#REF!</definedName>
    <definedName name="교대접합공">#REF!</definedName>
    <definedName name="교동토목공사" localSheetId="1" hidden="1">{#N/A,#N/A,FALSE,"이태원철근"}</definedName>
    <definedName name="교동토목공사" hidden="1">{#N/A,#N/A,FALSE,"이태원철근"}</definedName>
    <definedName name="교량">[121]토공!$A$1:$IV$2</definedName>
    <definedName name="교량2">[121]토공!$A$1:$IV$2</definedName>
    <definedName name="교량철근량">#REF!</definedName>
    <definedName name="교면방수">#REF!</definedName>
    <definedName name="교면방수1">#REF!</definedName>
    <definedName name="교면방수2">#REF!</definedName>
    <definedName name="교명주1">#REF!</definedName>
    <definedName name="교명주2">#REF!</definedName>
    <definedName name="교명판1">#REF!</definedName>
    <definedName name="교명판2">#REF!</definedName>
    <definedName name="교명판및설명판">#REF!</definedName>
    <definedName name="교목계">#REF!</definedName>
    <definedName name="교육내용">[14]연결임시!#REF!</definedName>
    <definedName name="교좌" localSheetId="1" hidden="1">{#N/A,#N/A,FALSE,"포장2"}</definedName>
    <definedName name="교좌" hidden="1">{#N/A,#N/A,FALSE,"포장2"}</definedName>
    <definedName name="교좌받침공">#REF!</definedName>
    <definedName name="교통" hidden="1">#REF!</definedName>
    <definedName name="교통2">#REF!</definedName>
    <definedName name="교폭">#REF!</definedName>
    <definedName name="구">#REF!</definedName>
    <definedName name="구룡" localSheetId="1">예정공정표!구룡</definedName>
    <definedName name="구룡">[0]!구룡</definedName>
    <definedName name="구산갑지" hidden="1">#REF!</definedName>
    <definedName name="구상나무1505">[94]데이타!$E$69</definedName>
    <definedName name="구상나무2008">[94]데이타!$E$70</definedName>
    <definedName name="구상나무2510">[94]데이타!$E$71</definedName>
    <definedName name="구상나무3012">[94]데이타!$E$72</definedName>
    <definedName name="구자관" localSheetId="1" hidden="1">{#N/A,#N/A,FALSE,"신청통보";#N/A,#N/A,FALSE,"기성확인서";#N/A,#N/A,FALSE,"기성내역서"}</definedName>
    <definedName name="구자관" hidden="1">{#N/A,#N/A,FALSE,"신청통보";#N/A,#N/A,FALSE,"기성확인서";#N/A,#N/A,FALSE,"기성내역서"}</definedName>
    <definedName name="구조물공">[20]집계표!#REF!</definedName>
    <definedName name="구체콘">#REF!</definedName>
    <definedName name="권">[122]DATE!$I$24:$I$85</definedName>
    <definedName name="권권">[123]DATE!$I$24:$I$85</definedName>
    <definedName name="궤___도___공">#REF!</definedName>
    <definedName name="궤도공001">#REF!</definedName>
    <definedName name="궤도공002">#REF!</definedName>
    <definedName name="궤도공011">#REF!</definedName>
    <definedName name="궤도공982">#REF!</definedName>
    <definedName name="궤도공991">#REF!</definedName>
    <definedName name="궤도공992">#REF!</definedName>
    <definedName name="규격">[68]DATE!$C$24:$C$85</definedName>
    <definedName name="규준노">[96]시설물!#REF!</definedName>
    <definedName name="규준재">[96]시설물!#REF!</definedName>
    <definedName name="균열검토">#REF!</definedName>
    <definedName name="그대여" localSheetId="1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그대여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그라우팅_펌프">[56]장비집계!#REF!</definedName>
    <definedName name="그린네트" localSheetId="1" hidden="1">{#N/A,#N/A,FALSE,"현장 NCR 분석";#N/A,#N/A,FALSE,"현장품질감사";#N/A,#N/A,FALSE,"현장품질감사"}</definedName>
    <definedName name="그린네트" hidden="1">{#N/A,#N/A,FALSE,"현장 NCR 분석";#N/A,#N/A,FALSE,"현장품질감사";#N/A,#N/A,FALSE,"현장품질감사"}</definedName>
    <definedName name="근거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광추정" localSheetId="1" hidden="1">{#N/A,#N/A,FALSE,"포장2"}</definedName>
    <definedName name="금광추정" hidden="1">{#N/A,#N/A,FALSE,"포장2"}</definedName>
    <definedName name="금년계">#REF!</definedName>
    <definedName name="금마타리">#REF!</definedName>
    <definedName name="금송1006">[94]데이타!$E$73</definedName>
    <definedName name="금송1208">[94]데이타!$E$74</definedName>
    <definedName name="금송1510">[94]데이타!$E$75</definedName>
    <definedName name="금액대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액대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">#N/A</definedName>
    <definedName name="기___계___공">#REF!</definedName>
    <definedName name="기___와___공">[104]노임단가!#REF!</definedName>
    <definedName name="기_타__경_비__산_출_근_거">#REF!</definedName>
    <definedName name="기경">#REF!</definedName>
    <definedName name="기계">#REF!</definedName>
    <definedName name="기계__설치공">#REF!</definedName>
    <definedName name="기계3" localSheetId="1">BlankMacro1</definedName>
    <definedName name="기계3">BlankMacro1</definedName>
    <definedName name="기계5" localSheetId="1">BlankMacro1</definedName>
    <definedName name="기계5">BlankMacro1</definedName>
    <definedName name="기계공">#REF!</definedName>
    <definedName name="기계공001">#REF!</definedName>
    <definedName name="기계공002">#REF!</definedName>
    <definedName name="기계공011">#REF!</definedName>
    <definedName name="기계공982">#REF!</definedName>
    <definedName name="기계공991">#REF!</definedName>
    <definedName name="기계공992">#REF!</definedName>
    <definedName name="기계높이">'[108]토사(PE)'!#REF!</definedName>
    <definedName name="기계되경">#REF!</definedName>
    <definedName name="기계되노">#REF!</definedName>
    <definedName name="기계되재">#REF!</definedName>
    <definedName name="기계설치">#REF!</definedName>
    <definedName name="기계설치공">#REF!</definedName>
    <definedName name="기계설치공001">#REF!</definedName>
    <definedName name="기계설치공002">#REF!</definedName>
    <definedName name="기계설치공011">#REF!</definedName>
    <definedName name="기계설치공982">#REF!</definedName>
    <definedName name="기계설치공991">#REF!</definedName>
    <definedName name="기계설치공992">#REF!</definedName>
    <definedName name="기계운전">#REF!</definedName>
    <definedName name="기계운전기사">'[99]99노임기준'!#REF!</definedName>
    <definedName name="기계운전사">[102]노무비단가!$B$11</definedName>
    <definedName name="기계잔경">#REF!</definedName>
    <definedName name="기계잔노">#REF!</definedName>
    <definedName name="기계잔재">#REF!</definedName>
    <definedName name="기계집계">#REF!</definedName>
    <definedName name="기계터경">#REF!</definedName>
    <definedName name="기계터노">#REF!</definedName>
    <definedName name="기계터재">#REF!</definedName>
    <definedName name="기기">#REF!</definedName>
    <definedName name="기기신설">#REF!</definedName>
    <definedName name="기기철거">#REF!</definedName>
    <definedName name="기둥H">#REF!</definedName>
    <definedName name="기똥차" localSheetId="1" hidden="1">{#N/A,#N/A,FALSE,"현장 NCR 분석";#N/A,#N/A,FALSE,"현장품질감사";#N/A,#N/A,FALSE,"현장품질감사"}</definedName>
    <definedName name="기똥차" hidden="1">{#N/A,#N/A,FALSE,"현장 NCR 분석";#N/A,#N/A,FALSE,"현장품질감사";#N/A,#N/A,FALSE,"현장품질감사"}</definedName>
    <definedName name="기막혀" localSheetId="1" hidden="1">{#N/A,#N/A,FALSE,"현장 NCR 분석";#N/A,#N/A,FALSE,"현장품질감사";#N/A,#N/A,FALSE,"현장품질감사"}</definedName>
    <definedName name="기막혀" hidden="1">{#N/A,#N/A,FALSE,"현장 NCR 분석";#N/A,#N/A,FALSE,"현장품질감사";#N/A,#N/A,FALSE,"현장품질감사"}</definedName>
    <definedName name="기본">#REF!</definedName>
    <definedName name="기설">[124]임시전기공사설계서!#REF!</definedName>
    <definedName name="기성">#N/A</definedName>
    <definedName name="기성1">#N/A</definedName>
    <definedName name="기성투입" localSheetId="1" hidden="1">{#N/A,#N/A,FALSE,"지침";#N/A,#N/A,FALSE,"환경분석";#N/A,#N/A,FALSE,"Sheet16"}</definedName>
    <definedName name="기성투입" hidden="1">{#N/A,#N/A,FALSE,"지침";#N/A,#N/A,FALSE,"환경분석";#N/A,#N/A,FALSE,"Sheet16"}</definedName>
    <definedName name="기성품" localSheetId="1">BlankMacro1</definedName>
    <definedName name="기성품">BlankMacro1</definedName>
    <definedName name="기술" localSheetId="1" hidden="1">{#N/A,#N/A,FALSE,"부대1"}</definedName>
    <definedName name="기술" hidden="1">{#N/A,#N/A,FALSE,"부대1"}</definedName>
    <definedName name="기술자" localSheetId="1" hidden="1">{#N/A,#N/A,FALSE,"현장 NCR 분석";#N/A,#N/A,FALSE,"현장품질감사";#N/A,#N/A,FALSE,"현장품질감사"}</definedName>
    <definedName name="기술자" hidden="1">{#N/A,#N/A,FALSE,"현장 NCR 분석";#N/A,#N/A,FALSE,"현장품질감사";#N/A,#N/A,FALSE,"현장품질감사"}</definedName>
    <definedName name="기영미" localSheetId="1" hidden="1">{#N/A,#N/A,FALSE,"현장 NCR 분석";#N/A,#N/A,FALSE,"현장품질감사";#N/A,#N/A,FALSE,"현장품질감사"}</definedName>
    <definedName name="기영미" hidden="1">{#N/A,#N/A,FALSE,"현장 NCR 분석";#N/A,#N/A,FALSE,"현장품질감사";#N/A,#N/A,FALSE,"현장품질감사"}</definedName>
    <definedName name="기조일위대가">#REF!</definedName>
    <definedName name="기준">#REF!</definedName>
    <definedName name="기초">#REF!</definedName>
    <definedName name="기초교직">9</definedName>
    <definedName name="기초교축">9</definedName>
    <definedName name="기초높이">#REF!</definedName>
    <definedName name="기초단가">#REF!</definedName>
    <definedName name="기초단가1">#REF!</definedName>
    <definedName name="기초말뚝">[96]시설물!#REF!</definedName>
    <definedName name="기초일위">#REF!</definedName>
    <definedName name="기초일위대가">#REF!</definedName>
    <definedName name="기초일위대가1">#REF!</definedName>
    <definedName name="기초콘">#REF!</definedName>
    <definedName name="기초폭교직">9</definedName>
    <definedName name="기초폭교축">9</definedName>
    <definedName name="기초피복">0.1</definedName>
    <definedName name="기타">#REF!</definedName>
    <definedName name="기타경비">[112]설계산출기초!$G$15</definedName>
    <definedName name="길화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길화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길화건" localSheetId="1" hidden="1">{#N/A,#N/A,FALSE,"도급대비시행율";#N/A,#N/A,FALSE,"결의서";#N/A,#N/A,FALSE,"내역서";#N/A,#N/A,FALSE,"도급예상"}</definedName>
    <definedName name="길화건" hidden="1">{#N/A,#N/A,FALSE,"도급대비시행율";#N/A,#N/A,FALSE,"결의서";#N/A,#N/A,FALSE,"내역서";#N/A,#N/A,FALSE,"도급예상"}</definedName>
    <definedName name="길화건업" localSheetId="1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길화건업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김">#REF!</definedName>
    <definedName name="김1" localSheetId="1" hidden="1">{"'Firr(선)'!$AS$1:$AY$62","'Firr(사)'!$AS$1:$AY$62","'Firr(회)'!$AS$1:$AY$62","'Firr(선)'!$L$1:$V$62","'Firr(사)'!$L$1:$V$62","'Firr(회)'!$L$1:$V$62"}</definedName>
    <definedName name="김1" hidden="1">{"'Firr(선)'!$AS$1:$AY$62","'Firr(사)'!$AS$1:$AY$62","'Firr(회)'!$AS$1:$AY$62","'Firr(선)'!$L$1:$V$62","'Firr(사)'!$L$1:$V$62","'Firr(회)'!$L$1:$V$62"}</definedName>
    <definedName name="김봉만" localSheetId="1" hidden="1">{#N/A,#N/A,FALSE,"교리2"}</definedName>
    <definedName name="김봉만" hidden="1">{#N/A,#N/A,FALSE,"교리2"}</definedName>
    <definedName name="김용식">#REF!</definedName>
    <definedName name="김종현">#REF!</definedName>
    <definedName name="김혜경" localSheetId="1" hidden="1">{#N/A,#N/A,FALSE,"현장 NCR 분석";#N/A,#N/A,FALSE,"현장품질감사";#N/A,#N/A,FALSE,"현장품질감사"}</definedName>
    <definedName name="김혜경" hidden="1">{#N/A,#N/A,FALSE,"현장 NCR 분석";#N/A,#N/A,FALSE,"현장품질감사";#N/A,#N/A,FALSE,"현장품질감사"}</definedName>
    <definedName name="깊이">#REF!</definedName>
    <definedName name="깍기경">[117]계수시트!$B$88</definedName>
    <definedName name="깍기노">[117]계수시트!$B$86</definedName>
    <definedName name="깍기재">[117]계수시트!$B$87</definedName>
    <definedName name="꽃복숭아R3">[94]데이타!$E$58</definedName>
    <definedName name="꽃복숭아R4">[94]데이타!$E$59</definedName>
    <definedName name="꽃복숭아R5">[94]데이타!$E$60</definedName>
    <definedName name="꽃사과">[53]단가!$A$130</definedName>
    <definedName name="꽃사과10노무">#REF!</definedName>
    <definedName name="꽃사과10재료">#REF!</definedName>
    <definedName name="꽃사과6노무">#REF!</definedName>
    <definedName name="꽃사과6재료">#REF!</definedName>
    <definedName name="꽃사과8노무">#REF!</definedName>
    <definedName name="꽃사과8재료">#REF!</definedName>
    <definedName name="꽃사과R10">[94]데이타!$E$64</definedName>
    <definedName name="꽃사과R4">[94]데이타!$E$61</definedName>
    <definedName name="꽃사과R6">[94]데이타!$E$62</definedName>
    <definedName name="꽃사과R8">[94]데이타!$E$63</definedName>
    <definedName name="꽃아그배R10">[94]데이타!$E$68</definedName>
    <definedName name="꽃아그배R4">[94]데이타!$E$65</definedName>
    <definedName name="꽃아그배R6">[94]데이타!$E$66</definedName>
    <definedName name="꽃아그배R8">[94]데이타!$E$67</definedName>
    <definedName name="꽃창포">#REF!</definedName>
    <definedName name="꽃향유">#REF!</definedName>
    <definedName name="꽝꽝0304">[94]데이타!$E$54</definedName>
    <definedName name="꽝꽝0406">[94]데이타!$E$55</definedName>
    <definedName name="꽝꽝0508">[94]데이타!$E$56</definedName>
    <definedName name="꽝꽝0610">[94]데이타!$E$57</definedName>
    <definedName name="ㄴ">[20]입찰안!#REF!</definedName>
    <definedName name="ㄴ1">#REF!</definedName>
    <definedName name="ㄴ2">#REF!</definedName>
    <definedName name="ㄴㄱㄹ" hidden="1">#REF!</definedName>
    <definedName name="ㄴㄴㄴㄴㄴ" hidden="1">#REF!</definedName>
    <definedName name="ㄴㄹㄴ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ㄹㄴ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ㄴㅁ" hidden="1">#REF!</definedName>
    <definedName name="ㄴㅁㄹㅈㄹ" hidden="1">#REF!</definedName>
    <definedName name="ㄴ미ㅓㄴㄹ" localSheetId="1" hidden="1">{#N/A,#N/A,FALSE,"현장 NCR 분석";#N/A,#N/A,FALSE,"현장품질감사";#N/A,#N/A,FALSE,"현장품질감사"}</definedName>
    <definedName name="ㄴ미ㅓㄴㄹ" hidden="1">{#N/A,#N/A,FALSE,"현장 NCR 분석";#N/A,#N/A,FALSE,"현장품질감사";#N/A,#N/A,FALSE,"현장품질감사"}</definedName>
    <definedName name="ㄴㅇㄹ">#REF!</definedName>
    <definedName name="ㄴㅇㅀ">#REF!</definedName>
    <definedName name="ㄴㅇㅅ">#REF!</definedName>
    <definedName name="ㄴㅇㅇ">#REF!</definedName>
    <definedName name="ㄴㅇㅎㄴㅇㅎ">#REF!</definedName>
    <definedName name="나">[125]횡배수관!#REF!</definedName>
    <definedName name="나.주거공단완충녹지시설물공">[91]공구원가계산!#REF!</definedName>
    <definedName name="나그네" localSheetId="1" hidden="1">{#N/A,#N/A,FALSE,"구조2"}</definedName>
    <definedName name="나그네" hidden="1">{#N/A,#N/A,FALSE,"구조2"}</definedName>
    <definedName name="나나나" localSheetId="1">예정공정표!나나나</definedName>
    <definedName name="나나나">[0]!나나나</definedName>
    <definedName name="나나나나나" localSheetId="1">예정공정표!나나나나나</definedName>
    <definedName name="나나나나나">[0]!나나나나나</definedName>
    <definedName name="나무">#REF!</definedName>
    <definedName name="낙상홍1004">[94]데이타!$E$76</definedName>
    <definedName name="낙상홍1506">[94]데이타!$E$77</definedName>
    <definedName name="낙상홍1808">[94]데이타!$E$78</definedName>
    <definedName name="낙상홍2010">[94]데이타!$E$79</definedName>
    <definedName name="낙상홍2515">[94]데이타!$E$80</definedName>
    <definedName name="낙우송6노무">#REF!</definedName>
    <definedName name="낙우송6재료">#REF!</definedName>
    <definedName name="낙우송8노무">#REF!</definedName>
    <definedName name="낙우송8재료">#REF!</definedName>
    <definedName name="낙우송R10">[94]데이타!$E$84</definedName>
    <definedName name="낙우송R12">[94]데이타!$E$85</definedName>
    <definedName name="낙우송R5">[94]데이타!$E$81</definedName>
    <definedName name="낙우송R6">[94]데이타!$E$82</definedName>
    <definedName name="낙우송R8">[94]데이타!$E$83</definedName>
    <definedName name="낙찰가">#N/A</definedName>
    <definedName name="낙찰율적용가">#REF!</definedName>
    <definedName name="낙하물방지공">#REF!</definedName>
    <definedName name="난_경">[97]수량산출!#REF!</definedName>
    <definedName name="난_수">[97]수량산출!#REF!</definedName>
    <definedName name="난간">#REF!</definedName>
    <definedName name="날짜">[112]설계산출표지!$B$8</definedName>
    <definedName name="남">#REF!</definedName>
    <definedName name="남남" hidden="1">#REF!</definedName>
    <definedName name="남산" localSheetId="1">예정공정표!남산</definedName>
    <definedName name="남산">[0]!남산</definedName>
    <definedName name="남선초원가" localSheetId="1">BlankMacro1</definedName>
    <definedName name="남선초원가">BlankMacro1</definedName>
    <definedName name="남천H1.2">#REF!</definedName>
    <definedName name="내">#N/A</definedName>
    <definedName name="내___장___공">#REF!</definedName>
    <definedName name="내_선__전_공">#REF!</definedName>
    <definedName name="내공H">#REF!</definedName>
    <definedName name="내공V">#REF!</definedName>
    <definedName name="내공넓이">#REF!</definedName>
    <definedName name="내공높이">#REF!</definedName>
    <definedName name="내민식">[126]비탈면보호공수량산출!#REF!</definedName>
    <definedName name="내벽">[82]교대시점!#REF!</definedName>
    <definedName name="내선">'[125]인건비 '!$B$12</definedName>
    <definedName name="내선전공">'[127]96노임기준'!$A$67</definedName>
    <definedName name="내선전공001">#REF!</definedName>
    <definedName name="내선전공002">#REF!</definedName>
    <definedName name="내선전공011">#REF!</definedName>
    <definedName name="내선전공982">#REF!</definedName>
    <definedName name="내선전공991">#REF!</definedName>
    <definedName name="내선전공992">#REF!</definedName>
    <definedName name="내역">#REF!</definedName>
    <definedName name="내역1">#REF!</definedName>
    <definedName name="내역노무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서">#REF!</definedName>
    <definedName name="내역서1">#REF!</definedName>
    <definedName name="내역서2" hidden="1">#REF!</definedName>
    <definedName name="내역서갑지" localSheetId="1" hidden="1">{#N/A,#N/A,FALSE,"전력간선"}</definedName>
    <definedName name="내역서갑지" hidden="1">{#N/A,#N/A,FALSE,"전력간선"}</definedName>
    <definedName name="내역서갑지1" localSheetId="1" hidden="1">{#N/A,#N/A,FALSE,"전력간선"}</definedName>
    <definedName name="내역서갑지1" hidden="1">{#N/A,#N/A,FALSE,"전력간선"}</definedName>
    <definedName name="내역서갑지2" localSheetId="1" hidden="1">{#N/A,#N/A,FALSE,"전력간선"}</definedName>
    <definedName name="내역서갑지2" hidden="1">{#N/A,#N/A,FALSE,"전력간선"}</definedName>
    <definedName name="내역서갑지3" localSheetId="1" hidden="1">{#N/A,#N/A,FALSE,"전력간선"}</definedName>
    <definedName name="내역서갑지3" hidden="1">{#N/A,#N/A,FALSE,"전력간선"}</definedName>
    <definedName name="내역서갑지4" localSheetId="1" hidden="1">{#N/A,#N/A,FALSE,"전력간선"}</definedName>
    <definedName name="내역서갑지4" hidden="1">{#N/A,#N/A,FALSE,"전력간선"}</definedName>
    <definedName name="내역서갑지5" localSheetId="1" hidden="1">{#N/A,#N/A,FALSE,"전력간선"}</definedName>
    <definedName name="내역서갑지5" hidden="1">{#N/A,#N/A,FALSE,"전력간선"}</definedName>
    <definedName name="내역서갑지6" localSheetId="1" hidden="1">{#N/A,#N/A,FALSE,"전력간선"}</definedName>
    <definedName name="내역서갑지6" hidden="1">{#N/A,#N/A,FALSE,"전력간선"}</definedName>
    <definedName name="내역서갑지7" localSheetId="1" hidden="1">{#N/A,#N/A,FALSE,"전력간선"}</definedName>
    <definedName name="내역서갑지7" hidden="1">{#N/A,#N/A,FALSE,"전력간선"}</definedName>
    <definedName name="내역서갑지8" localSheetId="1" hidden="1">{#N/A,#N/A,FALSE,"전력간선"}</definedName>
    <definedName name="내역서갑지8" hidden="1">{#N/A,#N/A,FALSE,"전력간선"}</definedName>
    <definedName name="내역서갑지9" localSheetId="1" hidden="1">{#N/A,#N/A,FALSE,"전력간선"}</definedName>
    <definedName name="내역서갑지9" hidden="1">{#N/A,#N/A,FALSE,"전력간선"}</definedName>
    <definedName name="내역서을지">#REF!</definedName>
    <definedName name="내역서총괄">#REF!</definedName>
    <definedName name="내장공">[128]노임단가!$B$6</definedName>
    <definedName name="내장공001">#REF!</definedName>
    <definedName name="내장공002">#REF!</definedName>
    <definedName name="내장공011">#REF!</definedName>
    <definedName name="내장공982">#REF!</definedName>
    <definedName name="내장공991">#REF!</definedName>
    <definedName name="내장공992">#REF!</definedName>
    <definedName name="내전">[129]적용단가!$M$5</definedName>
    <definedName name="낵역4">#REF!</definedName>
    <definedName name="노___즐___공">#REF!</definedName>
    <definedName name="노__무__비">[53]시설물일위!#REF!</definedName>
    <definedName name="노1">#REF!</definedName>
    <definedName name="노10">#REF!</definedName>
    <definedName name="노11">#REF!</definedName>
    <definedName name="노12">#REF!</definedName>
    <definedName name="노13">#REF!</definedName>
    <definedName name="노14">#REF!</definedName>
    <definedName name="노15">#REF!</definedName>
    <definedName name="노16">#REF!</definedName>
    <definedName name="노2">#REF!</definedName>
    <definedName name="노3">#REF!</definedName>
    <definedName name="노4">#REF!</definedName>
    <definedName name="노5">#REF!</definedName>
    <definedName name="노6">#REF!</definedName>
    <definedName name="노7">#REF!</definedName>
    <definedName name="노8">#REF!</definedName>
    <definedName name="노9">#REF!</definedName>
    <definedName name="노노">#REF!</definedName>
    <definedName name="노르웨이R12">[94]데이타!$E$90</definedName>
    <definedName name="노르웨이R15">[94]데이타!$E$91</definedName>
    <definedName name="노르웨이R4">[94]데이타!$E$86</definedName>
    <definedName name="노르웨이R5">[94]데이타!$E$87</definedName>
    <definedName name="노르웨이R6">[94]데이타!$E$88</definedName>
    <definedName name="노르웨이R8">[94]데이타!$E$89</definedName>
    <definedName name="노무">#REF!</definedName>
    <definedName name="노무비">[130]코드표!#REF!</definedName>
    <definedName name="노무비계">#REF!</definedName>
    <definedName name="노무비내역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반경">#REF!</definedName>
    <definedName name="노반노무">#REF!</definedName>
    <definedName name="노반재료">#REF!</definedName>
    <definedName name="노부비">'[14]#REF'!$C$28:$C$31</definedName>
    <definedName name="노산3교집계표">#REF!</definedName>
    <definedName name="노상층">[125]횡배수관!#REF!</definedName>
    <definedName name="노원문화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>#REF!</definedName>
    <definedName name="노임단가">[131]노임단가!$B:$F</definedName>
    <definedName name="노임단가수정완료" localSheetId="1">예정공정표!노임단가수정완료</definedName>
    <definedName name="노임단가수정완료">[0]!노임단가수정완료</definedName>
    <definedName name="노즐공001">#REF!</definedName>
    <definedName name="노즐공002">#REF!</definedName>
    <definedName name="노즐공011">#REF!</definedName>
    <definedName name="노즐공982">#REF!</definedName>
    <definedName name="노즐공991">#REF!</definedName>
    <definedName name="노즐공992">#REF!</definedName>
    <definedName name="노체">[125]횡배수관!#REF!</definedName>
    <definedName name="노체공제">[125]횡배수관!#REF!</definedName>
    <definedName name="노출형">[47]DATA!$E$50:$F$59</definedName>
    <definedName name="녹지노">#REF!</definedName>
    <definedName name="녹지재">#REF!</definedName>
    <definedName name="논현동외" localSheetId="1" hidden="1">{#N/A,#N/A,FALSE,"Sheet6"}</definedName>
    <definedName name="논현동외" hidden="1">{#N/A,#N/A,FALSE,"Sheet6"}</definedName>
    <definedName name="농림수산부">#REF!</definedName>
    <definedName name="높">#REF!</definedName>
    <definedName name="높이">#REF!</definedName>
    <definedName name="눈주목">#REF!</definedName>
    <definedName name="눈주목H0.5">#REF!</definedName>
    <definedName name="눈향">[103]단가!$A$135</definedName>
    <definedName name="눈향L06">[94]데이타!$E$92</definedName>
    <definedName name="눈향L08">[94]데이타!$E$93</definedName>
    <definedName name="눈향L10">[94]데이타!$E$94</definedName>
    <definedName name="눈향L14">[94]데이타!$E$95</definedName>
    <definedName name="눈향L20">[94]데이타!$E$96</definedName>
    <definedName name="뉴일위대가">'[132]인건비 '!$B$12</definedName>
    <definedName name="느릅">[53]단가!$A$103</definedName>
    <definedName name="느릅R10">[94]데이타!$E$100</definedName>
    <definedName name="느릅R4">[94]데이타!$E$97</definedName>
    <definedName name="느릅R5">[94]데이타!$E$98</definedName>
    <definedName name="느릅R8">[111]데이타!$E$99</definedName>
    <definedName name="느릅나무10노무">#REF!</definedName>
    <definedName name="느릅나무10재료">#REF!</definedName>
    <definedName name="느릅나무5노무">#REF!</definedName>
    <definedName name="느릅나무5재료">#REF!</definedName>
    <definedName name="느릅나무8노무">#REF!</definedName>
    <definedName name="느릅나무8재료">#REF!</definedName>
    <definedName name="느티10">[53]단가!$A$106</definedName>
    <definedName name="느티15">[53]단가!$A$105</definedName>
    <definedName name="느티20">[53]단가!$A$104</definedName>
    <definedName name="느티8">[53]단가!$A$107</definedName>
    <definedName name="느티R10">[111]데이타!$E$104</definedName>
    <definedName name="느티R12">[94]데이타!$E$105</definedName>
    <definedName name="느티R15">[94]데이타!$E$106</definedName>
    <definedName name="느티R18">[94]데이타!$E$107</definedName>
    <definedName name="느티R20">[94]데이타!$E$108</definedName>
    <definedName name="느티R25">[94]데이타!$E$109</definedName>
    <definedName name="느티R30">[94]데이타!$E$110</definedName>
    <definedName name="느티R5">[94]데이타!$E$101</definedName>
    <definedName name="느티R6">[94]데이타!$E$102</definedName>
    <definedName name="느티R8">[94]데이타!$E$103</definedName>
    <definedName name="느티나무">#REF!</definedName>
    <definedName name="느티나무H4.0xR12">#REF!</definedName>
    <definedName name="느티나무H4.5xR20">#REF!</definedName>
    <definedName name="느티나무H4.5xR25">#REF!</definedName>
    <definedName name="능소화R2">[94]데이타!$E$111</definedName>
    <definedName name="능소화R4">[94]데이타!$E$112</definedName>
    <definedName name="능소화R6">[94]데이타!$E$113</definedName>
    <definedName name="니여">#REF!,#REF!</definedName>
    <definedName name="ㄷ">[33]수량산출!#REF!</definedName>
    <definedName name="ㄷ1">#REF!</definedName>
    <definedName name="ㄷ2">#REF!</definedName>
    <definedName name="ㄷ59">#REF!</definedName>
    <definedName name="ㄷ85">'[133]변압기 및 발전기 용량'!#REF!</definedName>
    <definedName name="ㄷㄱㄱ">[134]입찰안!#REF!</definedName>
    <definedName name="ㄷㄳ">#REF!</definedName>
    <definedName name="ㄷㄷ" hidden="1">#REF!</definedName>
    <definedName name="ㄷㄷㄷㄷ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ㄷㄷㄷㄷ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ㄷㄹㄴㅇㄹ">#REF!</definedName>
    <definedName name="ㄷㄹ햐" localSheetId="1" hidden="1">{#N/A,#N/A,FALSE,"지침";#N/A,#N/A,FALSE,"환경분석";#N/A,#N/A,FALSE,"Sheet16"}</definedName>
    <definedName name="ㄷㄹ햐" hidden="1">{#N/A,#N/A,FALSE,"지침";#N/A,#N/A,FALSE,"환경분석";#N/A,#N/A,FALSE,"Sheet16"}</definedName>
    <definedName name="ㄷㅅ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ㅅ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ㄹㅇ" hidden="1">#REF!</definedName>
    <definedName name="다">#REF!</definedName>
    <definedName name="다짐1경비">[53]시설물일위!#REF!</definedName>
    <definedName name="다짐1노무비">[53]시설물일위!#REF!</definedName>
    <definedName name="다짐1재료비">[53]시설물일위!#REF!</definedName>
    <definedName name="다짐경비">[53]시설물일위!#REF!</definedName>
    <definedName name="다짐노무비">[53]시설물일위!#REF!</definedName>
    <definedName name="닥___트___공">#REF!</definedName>
    <definedName name="닥트공">[135]단가비교표!#REF!</definedName>
    <definedName name="닥트공001">#REF!</definedName>
    <definedName name="닥트공002">#REF!</definedName>
    <definedName name="닥트공011">#REF!</definedName>
    <definedName name="닥트공982">#REF!</definedName>
    <definedName name="닥트공991">#REF!</definedName>
    <definedName name="닥트공992">#REF!</definedName>
    <definedName name="단1">#REF!</definedName>
    <definedName name="단가">#REF!</definedName>
    <definedName name="단가12">#REF!</definedName>
    <definedName name="단가만" localSheetId="1" hidden="1">{#N/A,#N/A,FALSE,"Sheet1"}</definedName>
    <definedName name="단가만" hidden="1">{#N/A,#N/A,FALSE,"Sheet1"}</definedName>
    <definedName name="단가비교표">#REF!,#REF!</definedName>
    <definedName name="단가산출">#REF!</definedName>
    <definedName name="단가산출서외곽선_L2">[136]Macro1!$A$1</definedName>
    <definedName name="단가산출선내부세로선">[137]Mc1!#REF!</definedName>
    <definedName name="단가적용표">#REF!</definedName>
    <definedName name="단가조사서">[138]일위대가목차!$D$3:$D$9</definedName>
    <definedName name="단가테이블">'[113]기계경비(시간당)'!$C$1:$F$58</definedName>
    <definedName name="단관M">[68]DATE!$H$24:$H$85</definedName>
    <definedName name="단빔플랜지">#REF!</definedName>
    <definedName name="단위">OFFSET(#REF!,0,0,COUNTA(#REF!),1)</definedName>
    <definedName name="단위중량">2.5</definedName>
    <definedName name="담쟁이L03">[94]데이타!$E$114</definedName>
    <definedName name="대___장___공">[104]노임단가!#REF!</definedName>
    <definedName name="대가">#REF!,#REF!</definedName>
    <definedName name="대구공항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기영역">#REF!</definedName>
    <definedName name="대나무">#REF!</definedName>
    <definedName name="대나무지주목">[96]식재출력용!#REF!</definedName>
    <definedName name="대두컨벤션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대두컨벤션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대왕참R10">[94]데이타!$E$118</definedName>
    <definedName name="대왕참R4">[94]데이타!$E$115</definedName>
    <definedName name="대왕참R6">[94]데이타!$E$116</definedName>
    <definedName name="대왕참R8">[94]데이타!$E$117</definedName>
    <definedName name="대전">#REF!</definedName>
    <definedName name="대전대" hidden="1">#REF!</definedName>
    <definedName name="대추">[53]단가!$A$108</definedName>
    <definedName name="대추R10">[94]데이타!$E$123</definedName>
    <definedName name="대추R4">[94]데이타!$E$119</definedName>
    <definedName name="대추R5">[94]데이타!$E$120</definedName>
    <definedName name="대추R6">[94]데이타!$E$121</definedName>
    <definedName name="대추R8">[94]데이타!$E$122</definedName>
    <definedName name="대표회의" localSheetId="1" hidden="1">{#N/A,#N/A,FALSE,"현장 NCR 분석";#N/A,#N/A,FALSE,"현장품질감사";#N/A,#N/A,FALSE,"현장품질감사"}</definedName>
    <definedName name="대표회의" hidden="1">{#N/A,#N/A,FALSE,"현장 NCR 분석";#N/A,#N/A,FALSE,"현장품질감사";#N/A,#N/A,FALSE,"현장품질감사"}</definedName>
    <definedName name="댈타5">#REF!</definedName>
    <definedName name="더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하기">[68]DATE!$J$24:$J$85</definedName>
    <definedName name="덕" localSheetId="1" hidden="1">{#N/A,#N/A,FALSE,"포장2"}</definedName>
    <definedName name="덕" hidden="1">{#N/A,#N/A,FALSE,"포장2"}</definedName>
    <definedName name="덕진" localSheetId="1" hidden="1">{#N/A,#N/A,FALSE,"포장2"}</definedName>
    <definedName name="덕진" hidden="1">{#N/A,#N/A,FALSE,"포장2"}</definedName>
    <definedName name="덕호" localSheetId="1" hidden="1">{#N/A,#N/A,FALSE,"포장2"}</definedName>
    <definedName name="덕호" hidden="1">{#N/A,#N/A,FALSE,"포장2"}</definedName>
    <definedName name="덤프15경">#REF!</definedName>
    <definedName name="덤프15노무">#REF!</definedName>
    <definedName name="덤프15재료">#REF!</definedName>
    <definedName name="덤프2.5경">#REF!</definedName>
    <definedName name="덤프2.5노무">#REF!</definedName>
    <definedName name="덤프2.5재료">#REF!</definedName>
    <definedName name="덤프트럭대기시간">[89]DT!$P$2:$Q$4</definedName>
    <definedName name="덤프트럭적하시간">[89]DT!$K$2:$L$19</definedName>
    <definedName name="덩굴장미">[103]단가!$A$148</definedName>
    <definedName name="덩굴장미3">[94]데이타!$E$128</definedName>
    <definedName name="덩굴장미4">[94]데이타!$E$129</definedName>
    <definedName name="덩굴장미5">[94]데이타!$E$130</definedName>
    <definedName name="뎡유">#REF!</definedName>
    <definedName name="도">#REF!</definedName>
    <definedName name="도___배___공">#REF!</definedName>
    <definedName name="도___장___공">#REF!</definedName>
    <definedName name="도___편___수">#REF!</definedName>
    <definedName name="도급4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급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급444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급44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급경비">#REF!</definedName>
    <definedName name="도급경비계">#REF!</definedName>
    <definedName name="도급공사비">'[139]2공구산출내역'!#REF!</definedName>
    <definedName name="도급단가">#REF!</definedName>
    <definedName name="도급분류">OFFSET([116]파일의이용!$O$2,0,0,COUNTA([116]파일의이용!$O$2:$O$3),1)</definedName>
    <definedName name="도급예산내역서총괄표공구손료">[112]도급예산내역서총괄표!$G$21</definedName>
    <definedName name="도급예산내역서총괄표공비">[112]도급예산내역서총괄표!$H$21</definedName>
    <definedName name="도급예산내역서총괄표재료비">[112]도급예산내역서총괄표!$F$21</definedName>
    <definedName name="도급재료비">#REF!</definedName>
    <definedName name="도급재료비계">#REF!</definedName>
    <definedName name="도료공">[128]노임단가!$B$8</definedName>
    <definedName name="도목수">[104]노임단가!#REF!</definedName>
    <definedName name="도배공">[128]노임단가!$B$9</definedName>
    <definedName name="도배공001">#REF!</definedName>
    <definedName name="도배공002">#REF!</definedName>
    <definedName name="도배공011">#REF!</definedName>
    <definedName name="도배공982">#REF!</definedName>
    <definedName name="도배공991">#REF!</definedName>
    <definedName name="도배공992">#REF!</definedName>
    <definedName name="도장">#REF!</definedName>
    <definedName name="도장공">#REF!</definedName>
    <definedName name="도장공001">#REF!</definedName>
    <definedName name="도장공002">#REF!</definedName>
    <definedName name="도장공011">#REF!</definedName>
    <definedName name="도장공982">#REF!</definedName>
    <definedName name="도장공991">#REF!</definedName>
    <definedName name="도장공992">#REF!</definedName>
    <definedName name="도편수001">#REF!</definedName>
    <definedName name="도편수002">#REF!</definedName>
    <definedName name="도편수011">#REF!</definedName>
    <definedName name="도편수982">#REF!</definedName>
    <definedName name="도편수991">#REF!</definedName>
    <definedName name="도편수992">#REF!</definedName>
    <definedName name="독일가문비1206">[94]데이타!$E$131</definedName>
    <definedName name="독일가문비1508">[94]데이타!$E$132</definedName>
    <definedName name="독일가문비2010">[94]데이타!$E$133</definedName>
    <definedName name="독일가문비2512">[94]데이타!$E$134</definedName>
    <definedName name="독일가문비3015">[94]데이타!$E$135</definedName>
    <definedName name="독일가문비3518">[94]데이타!$E$136</definedName>
    <definedName name="돈나무0504">[94]데이타!$E$137</definedName>
    <definedName name="돈나무0805">[94]데이타!$E$138</definedName>
    <definedName name="돈나무1007">[94]데이타!$E$139</definedName>
    <definedName name="돈나무1210">[94]데이타!$E$140</definedName>
    <definedName name="돋움체">#REF!</definedName>
    <definedName name="돌">#REF!</definedName>
    <definedName name="돌단풍">#REF!</definedName>
    <definedName name="돌멍">#REF!</definedName>
    <definedName name="동_발_공__터_널">#REF!</definedName>
    <definedName name="동바리">#REF!</definedName>
    <definedName name="동바리공">#REF!</definedName>
    <definedName name="동바리목재">'[80]용산1(해보)'!#REF!</definedName>
    <definedName name="동발공_터널">#REF!</definedName>
    <definedName name="동발공_터널001">#REF!</definedName>
    <definedName name="동발공_터널002">#REF!</definedName>
    <definedName name="동발공_터널011">#REF!</definedName>
    <definedName name="동발공_터널982">#REF!</definedName>
    <definedName name="동발공_터널991">#REF!</definedName>
    <definedName name="동발공_터널992">#REF!</definedName>
    <definedName name="동방층">#REF!</definedName>
    <definedName name="동백1002">[94]데이타!$E$141</definedName>
    <definedName name="동백1204">[94]데이타!$E$142</definedName>
    <definedName name="동백1506">[94]데이타!$E$143</definedName>
    <definedName name="동백1808">[94]데이타!$E$144</definedName>
    <definedName name="동백나무2노무">#REF!</definedName>
    <definedName name="동백나무2재료">#REF!</definedName>
    <definedName name="동백나무4노무">#REF!</definedName>
    <definedName name="동백나무4재료">#REF!</definedName>
    <definedName name="동백나무6노무">#REF!</definedName>
    <definedName name="동백나무6재료">#REF!</definedName>
    <definedName name="동백나무8노무">#REF!</definedName>
    <definedName name="동백나무8재료">#REF!</definedName>
    <definedName name="동백나무H2.0">#REF!</definedName>
    <definedName name="동부" localSheetId="1" hidden="1">{#N/A,#N/A,FALSE,"현장 NCR 분석";#N/A,#N/A,FALSE,"현장품질감사";#N/A,#N/A,FALSE,"현장품질감사"}</definedName>
    <definedName name="동부" hidden="1">{#N/A,#N/A,FALSE,"현장 NCR 분석";#N/A,#N/A,FALSE,"현장품질감사";#N/A,#N/A,FALSE,"현장품질감사"}</definedName>
    <definedName name="동상">#REF!</definedName>
    <definedName name="동상1">#REF!</definedName>
    <definedName name="동상2">#REF!</definedName>
    <definedName name="동원">#REF!</definedName>
    <definedName name="동원1">#REF!</definedName>
    <definedName name="동은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동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되다짐경비">[53]시설물일위!#REF!</definedName>
    <definedName name="되메우기">#REF!</definedName>
    <definedName name="되메우기경">#REF!</definedName>
    <definedName name="되메우기노">#REF!</definedName>
    <definedName name="되메우기다짐경비">[53]시설물일위!#REF!</definedName>
    <definedName name="되메우기다짐노무비">[53]시설물일위!#REF!</definedName>
    <definedName name="되메우기다짐재료비">[53]시설물일위!#REF!</definedName>
    <definedName name="되메우기재">#REF!</definedName>
    <definedName name="두겁노">#REF!</definedName>
    <definedName name="두겁재">#REF!</definedName>
    <definedName name="두께">'[108]토사(PE)'!#REF!</definedName>
    <definedName name="두부1">#REF!</definedName>
    <definedName name="두부2">#REF!</definedName>
    <definedName name="뒷굽">#REF!</definedName>
    <definedName name="드_잡_이__공">#REF!</definedName>
    <definedName name="드잡이공001">#REF!</definedName>
    <definedName name="드잡이공002">#REF!</definedName>
    <definedName name="드잡이공011">#REF!</definedName>
    <definedName name="드잡이공982">#REF!</definedName>
    <definedName name="드잡이공991">#REF!</definedName>
    <definedName name="드잡이공992">#REF!</definedName>
    <definedName name="등R2">[94]데이타!$E$156</definedName>
    <definedName name="등R4">[94]데이타!$E$157</definedName>
    <definedName name="등R6">[94]데이타!$E$158</definedName>
    <definedName name="등R8">[94]데이타!$E$159</definedName>
    <definedName name="등의자">[140]시설물기초!#REF!</definedName>
    <definedName name="때죽">[53]단가!$A$109</definedName>
    <definedName name="때죽R10">[94]데이타!$E$127</definedName>
    <definedName name="때죽R4">[94]데이타!$E$124</definedName>
    <definedName name="때죽R6">[94]데이타!$E$125</definedName>
    <definedName name="때죽R8">[94]데이타!$E$126</definedName>
    <definedName name="때죽나무H3.0">#REF!</definedName>
    <definedName name="ㄹ">[33]수량산출!$R$164</definedName>
    <definedName name="ㄹ1">#REF!</definedName>
    <definedName name="ㄹ2">#REF!</definedName>
    <definedName name="ㄹ221">#REF!</definedName>
    <definedName name="ㄹ62">#REF!</definedName>
    <definedName name="ㄹ88">#REF!</definedName>
    <definedName name="ㄹㄴㅇㄹㄴㅇㄹㄴㄱㄴㅇ" localSheetId="1" hidden="1">{#N/A,#N/A,FALSE,"지침";#N/A,#N/A,FALSE,"환경분석";#N/A,#N/A,FALSE,"Sheet16"}</definedName>
    <definedName name="ㄹㄴㅇㄹㄴㅇㄹㄴㄱㄴㅇ" hidden="1">{#N/A,#N/A,FALSE,"지침";#N/A,#N/A,FALSE,"환경분석";#N/A,#N/A,FALSE,"Sheet16"}</definedName>
    <definedName name="ㄹㄷ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" hidden="1">#REF!</definedName>
    <definedName name="ㄹㄹㄹ" hidden="1">#REF!</definedName>
    <definedName name="ㄹㄹㄹㄹ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ㅇㄱㄹ">#REF!</definedName>
    <definedName name="ㄹㅇㅅㄱㄷ">#REF!</definedName>
    <definedName name="ㄹ호" hidden="1">#REF!</definedName>
    <definedName name="ㄹ화ㅓ">#REF!</definedName>
    <definedName name="라__인__마__카">[56]장비집계!#REF!</definedName>
    <definedName name="램__________머">[56]장비집계!#REF!</definedName>
    <definedName name="램머Q간재">[113]램머!$D$20</definedName>
    <definedName name="램머Q간재10">[113]램머!$F$20</definedName>
    <definedName name="램머Q간재야간">[113]램머!$J$20</definedName>
    <definedName name="램머Q노무">[113]램머!$D$21</definedName>
    <definedName name="램머Q노무10">[113]램머!$F$21</definedName>
    <definedName name="램머Q노무야간">[113]램머!$J$21</definedName>
    <definedName name="램머Q손료">[113]램머!$D$22</definedName>
    <definedName name="램머Q손료10">[113]램머!$F$22</definedName>
    <definedName name="램머Q손료야간">[113]램머!$J$22</definedName>
    <definedName name="램머간재">'[113]기계경비(시간당)'!$H$170</definedName>
    <definedName name="램머경">#REF!</definedName>
    <definedName name="램머경비">[53]시설물일위!#REF!</definedName>
    <definedName name="램머노무">#REF!</definedName>
    <definedName name="램머노무비">[53]시설물일위!#REF!</definedName>
    <definedName name="램머노무야간">'[113]기계경비(시간당)'!$H$167</definedName>
    <definedName name="램머손료">'[113]기계경비(시간당)'!$H$165</definedName>
    <definedName name="램머재료">#REF!</definedName>
    <definedName name="램머재료비">[53]시설물일위!#REF!</definedName>
    <definedName name="러헐" localSheetId="1" hidden="1">{#N/A,#N/A,FALSE,"도급대비시행율";#N/A,#N/A,FALSE,"결의서";#N/A,#N/A,FALSE,"내역서";#N/A,#N/A,FALSE,"도급예상"}</definedName>
    <definedName name="러헐" hidden="1">{#N/A,#N/A,FALSE,"도급대비시행율";#N/A,#N/A,FALSE,"결의서";#N/A,#N/A,FALSE,"내역서";#N/A,#N/A,FALSE,"도급예상"}</definedName>
    <definedName name="러ㅏㄹ">'[13]#REF'!#REF!</definedName>
    <definedName name="레_무근">[100]수량산출!#REF!</definedName>
    <definedName name="레_무근1">[97]수량산출!#REF!</definedName>
    <definedName name="레_철근">[100]수량산출!#REF!</definedName>
    <definedName name="레미콘135">[53]단가!$A$49</definedName>
    <definedName name="레미콘150">[53]단가!$A$50</definedName>
    <definedName name="레미콘180">[53]단가!$A$51</definedName>
    <definedName name="레미콘210">[53]단가!$A$52</definedName>
    <definedName name="레미콘무노">#REF!</definedName>
    <definedName name="레미콘무재">#REF!</definedName>
    <definedName name="레미콘소노">#REF!</definedName>
    <definedName name="레미콘소재">#REF!</definedName>
    <definedName name="레미콘철">#REF!</definedName>
    <definedName name="레미콘철노">#REF!</definedName>
    <definedName name="레미콘철재">#REF!</definedName>
    <definedName name="려ㅛㄹ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로드머">[53]단가!$A$66</definedName>
    <definedName name="롤라경비">[53]시설물일위!#REF!</definedName>
    <definedName name="롤라노무비">[53]시설물일위!#REF!</definedName>
    <definedName name="롤라재료비">[53]시설물일위!#REF!</definedName>
    <definedName name="롤러유효다짐폭_다짐속도">[89]롤러!$S$14:$U$139</definedName>
    <definedName name="롤러작업효율">[89]롤러!$E$14:$F$89</definedName>
    <definedName name="루___핑___공">[104]노임단가!#REF!</definedName>
    <definedName name="리___벳___공">[104]노임단가!#REF!</definedName>
    <definedName name="ㅁ" hidden="1">'[20]#REF'!#REF!</definedName>
    <definedName name="ㅁ1">#REF!</definedName>
    <definedName name="ㅁ101">[141]철거산출근거!#REF!</definedName>
    <definedName name="ㅁ12">#REF!</definedName>
    <definedName name="ㅁ1382">#REF!</definedName>
    <definedName name="ㅁ2">#REF!</definedName>
    <definedName name="ㅁ201">[141]철거산출근거!#REF!</definedName>
    <definedName name="ㅁ270">#REF!</definedName>
    <definedName name="ㅁ30">#REF!</definedName>
    <definedName name="ㅁ309">#REF!</definedName>
    <definedName name="ㅁ450">'[142]내역서(삼호)'!#REF!</definedName>
    <definedName name="ㅁ500">'[142]내역서(삼호)'!#REF!</definedName>
    <definedName name="ㅁ545">#REF!</definedName>
    <definedName name="ㅁ63">#REF!</definedName>
    <definedName name="ㅁ636">#REF!</definedName>
    <definedName name="ㅁ8529">[14]일반공사!#REF!</definedName>
    <definedName name="ㅁㄱ235">#REF!</definedName>
    <definedName name="ㅁㄱ31">#REF!</definedName>
    <definedName name="ㅁㄴ" hidden="1">#REF!</definedName>
    <definedName name="ㅁㄴㄴㅇ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ㄴㄴ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ㄴㅇ">#REF!</definedName>
    <definedName name="ㅁㄹㅇㅁㄴㅇㄹ" localSheetId="1" hidden="1">{#N/A,#N/A,FALSE,"현장 NCR 분석";#N/A,#N/A,FALSE,"현장품질감사";#N/A,#N/A,FALSE,"현장품질감사"}</definedName>
    <definedName name="ㅁㄹㅇㅁㄴㅇㄹ" hidden="1">{#N/A,#N/A,FALSE,"현장 NCR 분석";#N/A,#N/A,FALSE,"현장품질감사";#N/A,#N/A,FALSE,"현장품질감사"}</definedName>
    <definedName name="ㅁㅁ" localSheetId="1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ㅁㅁ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ㅁㅁ158">#REF!</definedName>
    <definedName name="ㅁㅁ185">#REF!</definedName>
    <definedName name="ㅁㅁㅁ" hidden="1">#REF!</definedName>
    <definedName name="ㅁㅁㅁㅁㅁㅁ" hidden="1">#REF!</definedName>
    <definedName name="ㅁㅇ" localSheetId="1" hidden="1">{#N/A,#N/A,FALSE,"전력간선"}</definedName>
    <definedName name="ㅁㅇ" hidden="1">{#N/A,#N/A,FALSE,"전력간선"}</definedName>
    <definedName name="ㅁㅇㄴㅁ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ㅇㄴ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마">#REF!</definedName>
    <definedName name="마가목">[53]단가!$A$110</definedName>
    <definedName name="마가목R3">[94]데이타!$E$160</definedName>
    <definedName name="마가목R5">[94]데이타!$E$161</definedName>
    <definedName name="마가목R7">[94]데이타!$E$162</definedName>
    <definedName name="마감선">#REF!</definedName>
    <definedName name="마대">[53]단가!$A$65</definedName>
    <definedName name="마부_우마차포함">[104]노임단가!#REF!</definedName>
    <definedName name="마사토">[53]단가!$A$29</definedName>
    <definedName name="마음">#REF!,#REF!</definedName>
    <definedName name="마찰각">#REF!</definedName>
    <definedName name="마찰계수">#REF!</definedName>
    <definedName name="마케담경">#REF!</definedName>
    <definedName name="마케담노무">#REF!</definedName>
    <definedName name="마케담재료">#REF!</definedName>
    <definedName name="만득이" localSheetId="1" hidden="1">{#N/A,#N/A,FALSE,"2~8번"}</definedName>
    <definedName name="만득이" hidden="1">{#N/A,#N/A,FALSE,"2~8번"}</definedName>
    <definedName name="말뚝박기노">[96]시설물!#REF!</definedName>
    <definedName name="말뚝박기재">[96]시설물!#REF!</definedName>
    <definedName name="말발도리1003">[94]데이타!$E$163</definedName>
    <definedName name="말발도리1204">[94]데이타!$E$164</definedName>
    <definedName name="말발도리1506">[94]데이타!$E$165</definedName>
    <definedName name="매입개방">[47]DATA!$E$6:$F$15</definedName>
    <definedName name="매자0804">[94]데이타!$E$166</definedName>
    <definedName name="매자1005">[94]데이타!$E$167</definedName>
    <definedName name="매출3" localSheetId="1" hidden="1">{#N/A,#N/A,FALSE,"지침";#N/A,#N/A,FALSE,"환경분석";#N/A,#N/A,FALSE,"Sheet16"}</definedName>
    <definedName name="매출3" hidden="1">{#N/A,#N/A,FALSE,"지침";#N/A,#N/A,FALSE,"환경분석";#N/A,#N/A,FALSE,"Sheet16"}</definedName>
    <definedName name="매크로11">[143]!매크로11</definedName>
    <definedName name="매크로2">[144]Macro3!#REF!</definedName>
    <definedName name="매크로33">[136]Macro2!$B$1</definedName>
    <definedName name="매크로4">[143]!매크로4</definedName>
    <definedName name="매화4노무">#REF!</definedName>
    <definedName name="매화4재료">#REF!</definedName>
    <definedName name="매화6노무">#REF!</definedName>
    <definedName name="매화6재료">#REF!</definedName>
    <definedName name="매화8노무">#REF!</definedName>
    <definedName name="매화8재료">#REF!</definedName>
    <definedName name="매화R10">[94]데이타!$E$174</definedName>
    <definedName name="매화R4">[94]데이타!$E$171</definedName>
    <definedName name="매화R6">[94]데이타!$E$172</definedName>
    <definedName name="매화R8">[94]데이타!$E$173</definedName>
    <definedName name="맥문동">#REF!</definedName>
    <definedName name="맥문동1">[95]단가조사!#REF!</definedName>
    <definedName name="맨_두겅">[97]수량산출!$R$121</definedName>
    <definedName name="맨홀펌프장">#REF!</definedName>
    <definedName name="맨홀펌프장_배관">#REF!</definedName>
    <definedName name="머캐덤_로울러">[56]장비집계!#REF!</definedName>
    <definedName name="메1">[145]본체!#REF!</definedName>
    <definedName name="메2">'[146]#REF'!#REF!</definedName>
    <definedName name="메3">'[146]#REF'!#REF!</definedName>
    <definedName name="메4">'[146]#REF'!#REF!</definedName>
    <definedName name="메크로34">[136]Macro2!$B$1</definedName>
    <definedName name="메타">[53]단가!$A$111</definedName>
    <definedName name="메타10노무">#REF!</definedName>
    <definedName name="메타10재료">#REF!</definedName>
    <definedName name="메타5노무">#REF!</definedName>
    <definedName name="메타5재료">#REF!</definedName>
    <definedName name="메타6노무">#REF!</definedName>
    <definedName name="메타6재료">#REF!</definedName>
    <definedName name="메타8노무">#REF!</definedName>
    <definedName name="메타8재료">#REF!</definedName>
    <definedName name="메타B10">[94]데이타!$E$179</definedName>
    <definedName name="메타B12">[94]데이타!$E$180</definedName>
    <definedName name="메타B15">[94]데이타!$E$181</definedName>
    <definedName name="메타B18">[94]데이타!$E$182</definedName>
    <definedName name="메타B4">[94]데이타!$E$175</definedName>
    <definedName name="메타B5">[94]데이타!$E$176</definedName>
    <definedName name="메타B6">[94]데이타!$E$177</definedName>
    <definedName name="메타B8">[94]데이타!$E$178</definedName>
    <definedName name="면고르기">[96]식재출력용!$H$249</definedName>
    <definedName name="면고르기1">#REF!</definedName>
    <definedName name="면고르기2">#REF!</definedName>
    <definedName name="면벽높이">#REF!</definedName>
    <definedName name="면벽두께">#REF!</definedName>
    <definedName name="면적">#REF!</definedName>
    <definedName name="면적조서3구간" localSheetId="1" hidden="1">{#N/A,#N/A,FALSE,"표지목차"}</definedName>
    <definedName name="면적조서3구간" hidden="1">{#N/A,#N/A,FALSE,"표지목차"}</definedName>
    <definedName name="명일" localSheetId="1" hidden="1">{#N/A,#N/A,FALSE,"속도"}</definedName>
    <definedName name="명일" hidden="1">{#N/A,#N/A,FALSE,"속도"}</definedName>
    <definedName name="명자0604">[94]데이타!$E$183</definedName>
    <definedName name="명자0805">[94]데이타!$E$184</definedName>
    <definedName name="명자1006">[94]데이타!$E$185</definedName>
    <definedName name="명자1208">[94]데이타!$E$186</definedName>
    <definedName name="모">#REF!</definedName>
    <definedName name="모________터">[56]장비집계!#REF!</definedName>
    <definedName name="모21">#REF!</definedName>
    <definedName name="모감주">[53]단가!$A$124</definedName>
    <definedName name="모감주R10">[94]데이타!$E$190</definedName>
    <definedName name="모감주R4">[94]데이타!$E$187</definedName>
    <definedName name="모감주R6">[94]데이타!$E$188</definedName>
    <definedName name="모감주R8">[94]데이타!$E$189</definedName>
    <definedName name="모감주나무H3.0xR10">#REF!</definedName>
    <definedName name="모과10">[53]단가!$A$129</definedName>
    <definedName name="모과15">[53]단가!$A$128</definedName>
    <definedName name="모과2005">[94]데이타!$E$191</definedName>
    <definedName name="모과2507">[94]데이타!$E$192</definedName>
    <definedName name="모과R10">[94]데이타!$E$195</definedName>
    <definedName name="모과R12">[94]데이타!$E$196</definedName>
    <definedName name="모과R15">[94]데이타!$E$197</definedName>
    <definedName name="모과R20">[94]데이타!$E$198</definedName>
    <definedName name="모과R25">[94]데이타!$E$199</definedName>
    <definedName name="모과R5">[94]데이타!$E$193</definedName>
    <definedName name="모과R8">[94]데이타!$E$194</definedName>
    <definedName name="모과나무">#REF!</definedName>
    <definedName name="모과나무H2.5">#REF!</definedName>
    <definedName name="모과나무H3.5">#REF!</definedName>
    <definedName name="모란5가지">[94]데이타!$E$200</definedName>
    <definedName name="모란6가지">[94]데이타!$E$201</definedName>
    <definedName name="모래">[103]단가!$A$4</definedName>
    <definedName name="모래__분사공">[104]노임단가!#REF!</definedName>
    <definedName name="모래노">#REF!</definedName>
    <definedName name="모래막이노">#REF!</definedName>
    <definedName name="모래막이재">#REF!</definedName>
    <definedName name="모래사장노">#REF!</definedName>
    <definedName name="모래사장재">#REF!</definedName>
    <definedName name="모래재">#REF!</definedName>
    <definedName name="모래필터층경비">#REF!</definedName>
    <definedName name="모래필터층노무비">#REF!</definedName>
    <definedName name="모래필터층재료비">#REF!</definedName>
    <definedName name="모터경">#REF!</definedName>
    <definedName name="모터노무비">#REF!</definedName>
    <definedName name="모터재료">#REF!</definedName>
    <definedName name="목">#REF!</definedName>
    <definedName name="목________도">#REF!</definedName>
    <definedName name="목__조_각_공">#REF!</definedName>
    <definedName name="목도">[147]단위단가!$B$11</definedName>
    <definedName name="목도001">#REF!</definedName>
    <definedName name="목도002">#REF!</definedName>
    <definedName name="목도011">#REF!</definedName>
    <definedName name="목도982">#REF!</definedName>
    <definedName name="목도991">#REF!</definedName>
    <definedName name="목도992">#REF!</definedName>
    <definedName name="목련R10">[94]데이타!$E$206</definedName>
    <definedName name="목련R12">[94]데이타!$E$207</definedName>
    <definedName name="목련R15">[94]데이타!$E$208</definedName>
    <definedName name="목련R20">[94]데이타!$E$209</definedName>
    <definedName name="목련R4">[94]데이타!$E$202</definedName>
    <definedName name="목련R5">[94]데이타!$E$203</definedName>
    <definedName name="목련R6">[94]데이타!$E$204</definedName>
    <definedName name="목련R8">[94]데이타!$E$205</definedName>
    <definedName name="목록">#REF!</definedName>
    <definedName name="목록3">[148]대가목록!$D$3:$O$236</definedName>
    <definedName name="목백합">#REF!</definedName>
    <definedName name="목서1506">[94]데이타!$E$213</definedName>
    <definedName name="목서2012">[94]데이타!$E$214</definedName>
    <definedName name="목서2515">[94]데이타!$E$215</definedName>
    <definedName name="목수국1006">[94]데이타!$E$210</definedName>
    <definedName name="목수국1208">[94]데이타!$E$211</definedName>
    <definedName name="목수국1510">[94]데이타!$E$212</definedName>
    <definedName name="목재가공">#REF!</definedName>
    <definedName name="목재동바리1">#REF!</definedName>
    <definedName name="목재동바리2">#REF!</definedName>
    <definedName name="목조각공001">#REF!</definedName>
    <definedName name="목조각공002">#REF!</definedName>
    <definedName name="목조각공011">#REF!</definedName>
    <definedName name="목조각공982">#REF!</definedName>
    <definedName name="목조각공991">#REF!</definedName>
    <definedName name="목조각공992">#REF!</definedName>
    <definedName name="목차1">#REF!</definedName>
    <definedName name="몰탈노">#REF!</definedName>
    <definedName name="몰탈재">#REF!</definedName>
    <definedName name="못">[53]단가!$A$12</definedName>
    <definedName name="무궁화">#REF!</definedName>
    <definedName name="무궁화1003">[94]데이타!$E$216</definedName>
    <definedName name="무궁화1203">[94]데이타!$E$217</definedName>
    <definedName name="무궁화1504">[94]데이타!$E$218</definedName>
    <definedName name="무궁화1805">[94]데이타!$E$219</definedName>
    <definedName name="무궁화2006">[94]데이타!$E$220</definedName>
    <definedName name="무근">#REF!</definedName>
    <definedName name="무기질노">#REF!</definedName>
    <definedName name="무기질재">#REF!</definedName>
    <definedName name="무늬1">'[12]주현(영광)'!#REF!</definedName>
    <definedName name="무늬2">'[12]주현(해보)'!#REF!</definedName>
    <definedName name="무늬거푸집">'[149]용산3(영광)'!#REF!</definedName>
    <definedName name="무선안">[148]인건비!$B$18</definedName>
    <definedName name="무선안테나">#REF!</definedName>
    <definedName name="무선안테나공">#REF!</definedName>
    <definedName name="무선안테나공001">#REF!</definedName>
    <definedName name="무선안테나공002">#REF!</definedName>
    <definedName name="무선안테나공011">#REF!</definedName>
    <definedName name="무선안테나공982">#REF!</definedName>
    <definedName name="무선안테나공991">#REF!</definedName>
    <definedName name="무선안테나공992">#REF!</definedName>
    <definedName name="무수축콘크리트">#REF!</definedName>
    <definedName name="문서" localSheetId="1" hidden="1">{#N/A,#N/A,FALSE,"현장 NCR 분석";#N/A,#N/A,FALSE,"현장품질감사";#N/A,#N/A,FALSE,"현장품질감사"}</definedName>
    <definedName name="문서" hidden="1">{#N/A,#N/A,FALSE,"현장 NCR 분석";#N/A,#N/A,FALSE,"현장품질감사";#N/A,#N/A,FALSE,"현장품질감사"}</definedName>
    <definedName name="문서의_처음">#REF!</definedName>
    <definedName name="물">#REF!</definedName>
    <definedName name="물____탱____크">[56]장비집계!#REF!</definedName>
    <definedName name="물가" localSheetId="1" hidden="1">{#N/A,#N/A,FALSE,"이태원철근"}</definedName>
    <definedName name="물가" hidden="1">{#N/A,#N/A,FALSE,"이태원철근"}</definedName>
    <definedName name="물가자료">#REF!</definedName>
    <definedName name="물가지수">#REF!</definedName>
    <definedName name="물경">#REF!</definedName>
    <definedName name="물노무">#REF!</definedName>
    <definedName name="물량집계">#REF!</definedName>
    <definedName name="물량집계1">#REF!</definedName>
    <definedName name="물싸리노">[96]식재!$H$190</definedName>
    <definedName name="물싸리재">[96]식재!$F$190</definedName>
    <definedName name="물억새노">[96]식재!$H$151</definedName>
    <definedName name="물억새재">[96]식재!$F$151</definedName>
    <definedName name="물재료">#REF!</definedName>
    <definedName name="물푸기">#REF!</definedName>
    <definedName name="물푸레R5">[94]데이타!$E$221</definedName>
    <definedName name="물푸레R6">[94]데이타!$E$222</definedName>
    <definedName name="물푸레R8">[94]데이타!$E$223</definedName>
    <definedName name="뭐가이태원이야" localSheetId="1" hidden="1">{#N/A,#N/A,FALSE,"이태원철근"}</definedName>
    <definedName name="뭐가이태원이야" hidden="1">{#N/A,#N/A,FALSE,"이태원철근"}</definedName>
    <definedName name="뭐냐">[125]횡배수관!#REF!</definedName>
    <definedName name="뮤">#REF!</definedName>
    <definedName name="뮤2">#REF!</definedName>
    <definedName name="미___장___공">#REF!</definedName>
    <definedName name="미_장_공">#REF!</definedName>
    <definedName name="미선0804">[94]데이타!$E$224</definedName>
    <definedName name="미선1206">[94]데이타!$E$225</definedName>
    <definedName name="미송">[53]단가!$A$10</definedName>
    <definedName name="미송원목">#REF!</definedName>
    <definedName name="미송판재">[53]단가!$A$16</definedName>
    <definedName name="미장">[148]인건비!$B$22</definedName>
    <definedName name="미장공">#REF!</definedName>
    <definedName name="미장공001">#REF!</definedName>
    <definedName name="미장공002">#REF!</definedName>
    <definedName name="미장공011">#REF!</definedName>
    <definedName name="미장공982">#REF!</definedName>
    <definedName name="미장공991">#REF!</definedName>
    <definedName name="미장공992">#REF!</definedName>
    <definedName name="민원처리비" localSheetId="1" hidden="1">{#N/A,#N/A,FALSE,"지침";#N/A,#N/A,FALSE,"환경분석";#N/A,#N/A,FALSE,"Sheet16"}</definedName>
    <definedName name="민원처리비" hidden="1">{#N/A,#N/A,FALSE,"지침";#N/A,#N/A,FALSE,"환경분석";#N/A,#N/A,FALSE,"Sheet16"}</definedName>
    <definedName name="ㅂ">#REF!</definedName>
    <definedName name="ㅂ216">[25]단면설계!#REF!</definedName>
    <definedName name="ㅂㄷ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" localSheetId="1">예정공정표!ㅂㅂ</definedName>
    <definedName name="ㅂㅂ">[0]!ㅂㅂ</definedName>
    <definedName name="ㅂㅂㅂ">[150]단가목록!$1:$1048576</definedName>
    <definedName name="ㅂㅂㅂㅂ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ㅂ" localSheetId="1" hidden="1">{#N/A,#N/A,FALSE,"지침";#N/A,#N/A,FALSE,"환경분석";#N/A,#N/A,FALSE,"Sheet16"}</definedName>
    <definedName name="ㅂㅂㅂㅂㅂㅂ" hidden="1">{#N/A,#N/A,FALSE,"지침";#N/A,#N/A,FALSE,"환경분석";#N/A,#N/A,FALSE,"Sheet16"}</definedName>
    <definedName name="ㅂㅈㄷ" localSheetId="1" hidden="1">{#N/A,#N/A,FALSE,"전력간선"}</definedName>
    <definedName name="ㅂㅈㄷ" hidden="1">{#N/A,#N/A,FALSE,"전력간선"}</definedName>
    <definedName name="ㅂㅍ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바">#REF!</definedName>
    <definedName name="바니쉬산출">#REF!</definedName>
    <definedName name="바닥">'[108]토사(PE)'!#REF!</definedName>
    <definedName name="바닥몰">#REF!</definedName>
    <definedName name="바리">#REF!</definedName>
    <definedName name="바보" localSheetId="1">예정공정표!바보</definedName>
    <definedName name="바보">[0]!바보</definedName>
    <definedName name="바이_브레이트">[56]장비집계!#REF!</definedName>
    <definedName name="바이브레타공">[104]노임단가!#REF!</definedName>
    <definedName name="바이오">#REF!</definedName>
    <definedName name="박광민">#REF!</definedName>
    <definedName name="박리제">[53]단가!$A$13</definedName>
    <definedName name="박민민">#REF!</definedName>
    <definedName name="박병민">#REF!</definedName>
    <definedName name="박상열" localSheetId="1" hidden="1">{#N/A,#N/A,FALSE,"현장 NCR 분석";#N/A,#N/A,FALSE,"현장품질감사";#N/A,#N/A,FALSE,"현장품질감사"}</definedName>
    <definedName name="박상열" hidden="1">{#N/A,#N/A,FALSE,"현장 NCR 분석";#N/A,#N/A,FALSE,"현장품질감사";#N/A,#N/A,FALSE,"현장품질감사"}</definedName>
    <definedName name="박원흠" localSheetId="1" hidden="1">{#N/A,#N/A,FALSE,"현장 NCR 분석";#N/A,#N/A,FALSE,"현장품질감사";#N/A,#N/A,FALSE,"현장품질감사"}</definedName>
    <definedName name="박원흠" hidden="1">{#N/A,#N/A,FALSE,"현장 NCR 분석";#N/A,#N/A,FALSE,"현장품질감사";#N/A,#N/A,FALSE,"현장품질감사"}</definedName>
    <definedName name="박태기">#REF!</definedName>
    <definedName name="박피">#REF!</definedName>
    <definedName name="반송1012">[94]데이타!$E$148</definedName>
    <definedName name="반송1215">[94]데이타!$E$149</definedName>
    <definedName name="반송1518">[94]데이타!$E$150</definedName>
    <definedName name="반송1520">[94]데이타!$E$151</definedName>
    <definedName name="반송2022">[94]데이타!$E$152</definedName>
    <definedName name="반중력옹벽">#REF!</definedName>
    <definedName name="발____전____기">[56]장비집계!#REF!</definedName>
    <definedName name="발파암경">[151]시설물일위!#REF!</definedName>
    <definedName name="발파암노">[151]시설물일위!#REF!</definedName>
    <definedName name="발파암재">[151]시설물일위!#REF!</definedName>
    <definedName name="밤나무10노무">#REF!</definedName>
    <definedName name="밤나무10재료">#REF!</definedName>
    <definedName name="밤나무6노무">#REF!</definedName>
    <definedName name="밤나무6재료">#REF!</definedName>
    <definedName name="밤나무8노무">#REF!</definedName>
    <definedName name="밤나무8재료">#REF!</definedName>
    <definedName name="방">#REF!</definedName>
    <definedName name="방___수___공">#REF!</definedName>
    <definedName name="방_모">[97]수량산출!#REF!</definedName>
    <definedName name="방무늬1">'[152]화해(함평)'!$AL$488</definedName>
    <definedName name="방무늬2">'[152]화해(장성)'!$AL$488</definedName>
    <definedName name="방방호벽">#REF!</definedName>
    <definedName name="방부대형">[153]일위대가!#REF!</definedName>
    <definedName name="방송공량">#REF!</definedName>
    <definedName name="방송설비">#REF!</definedName>
    <definedName name="방수">[148]인건비!$B$21</definedName>
    <definedName name="방수1">#REF!</definedName>
    <definedName name="방수2">#REF!</definedName>
    <definedName name="방수공">'[99]99노임기준'!#REF!</definedName>
    <definedName name="방수공001">#REF!</definedName>
    <definedName name="방수공002">#REF!</definedName>
    <definedName name="방수공011">#REF!</definedName>
    <definedName name="방수공982">#REF!</definedName>
    <definedName name="방수공991">#REF!</definedName>
    <definedName name="방수공992">#REF!</definedName>
    <definedName name="방수몰탈">#REF!</definedName>
    <definedName name="방수시방1" localSheetId="1" hidden="1">{#N/A,#N/A,FALSE,"현장 NCR 분석";#N/A,#N/A,FALSE,"현장품질감사";#N/A,#N/A,FALSE,"현장품질감사"}</definedName>
    <definedName name="방수시방1" hidden="1">{#N/A,#N/A,FALSE,"현장 NCR 분석";#N/A,#N/A,FALSE,"현장품질감사";#N/A,#N/A,FALSE,"현장품질감사"}</definedName>
    <definedName name="방열기">[154]노무비단가!$B$75</definedName>
    <definedName name="방철">#REF!</definedName>
    <definedName name="방철1">'[152]화해(함평)'!$AR$482</definedName>
    <definedName name="방철131">'[152]화해(함평)'!$AL$480</definedName>
    <definedName name="방철132">'[152]화해(장성)'!$AL$480</definedName>
    <definedName name="방철161">'[152]화해(함평)'!$AL$478</definedName>
    <definedName name="방철162">'[152]화해(장성)'!$AL$478</definedName>
    <definedName name="방철2">'[152]화해(장성)'!$AR$483</definedName>
    <definedName name="방콘2">'[152]화해(장성)'!$AL$474</definedName>
    <definedName name="방콘2401">'[152]화해(함평)'!$AL$474</definedName>
    <definedName name="방콘2402">#REF!</definedName>
    <definedName name="방합3회1">#REF!</definedName>
    <definedName name="방합3회2">#REF!</definedName>
    <definedName name="방호벽">#REF!</definedName>
    <definedName name="방호벽1">#REF!</definedName>
    <definedName name="방호벽2">#REF!</definedName>
    <definedName name="방호벽철근">#REF!</definedName>
    <definedName name="배___관___공">#REF!</definedName>
    <definedName name="배_전__전_공">#REF!</definedName>
    <definedName name="배관공">'[127]96노임기준'!$A$28</definedName>
    <definedName name="배관공001">#REF!</definedName>
    <definedName name="배관공002">#REF!</definedName>
    <definedName name="배관공011">#REF!</definedName>
    <definedName name="배관공982">#REF!</definedName>
    <definedName name="배관공991">#REF!</definedName>
    <definedName name="배관공992">#REF!</definedName>
    <definedName name="배기">[154]노무비단가!$B$73</definedName>
    <definedName name="배롱">[53]단가!$A$132</definedName>
    <definedName name="배롱나무">#REF!</definedName>
    <definedName name="배롱나무H2.5xR7">#REF!</definedName>
    <definedName name="배롱나무H3.5xR20">#REF!</definedName>
    <definedName name="배면방수">#REF!</definedName>
    <definedName name="배수공및터널공사">#REF!</definedName>
    <definedName name="배수구">#REF!</definedName>
    <definedName name="배전">[129]적용단가!$M$7</definedName>
    <definedName name="배전반">#REF!</definedName>
    <definedName name="배전반1">#REF!</definedName>
    <definedName name="배전전공">#REF!</definedName>
    <definedName name="배전전공001">#REF!</definedName>
    <definedName name="배전전공002">#REF!</definedName>
    <definedName name="배전전공011">#REF!</definedName>
    <definedName name="배전전공982">#REF!</definedName>
    <definedName name="배전전공991">#REF!</definedName>
    <definedName name="배전전공992">#REF!</definedName>
    <definedName name="배전활선전공">#REF!</definedName>
    <definedName name="배전활선전공001">#REF!</definedName>
    <definedName name="배전활선전공002">#REF!</definedName>
    <definedName name="배전활선전공011">#REF!</definedName>
    <definedName name="배전활선전공982">#REF!</definedName>
    <definedName name="배전활선전공991">#REF!</definedName>
    <definedName name="배전활선전공992">#REF!</definedName>
    <definedName name="배토판19ton">"Picture 11"</definedName>
    <definedName name="배토판32ton">"Picture 10"</definedName>
    <definedName name="백02간재">'[113]기계경비(시간당)'!$H$161</definedName>
    <definedName name="백02간재티스제외">'[113]기계경비(시간당)'!$H$162</definedName>
    <definedName name="백02노무">'[113]기계경비(시간당)'!$H$153</definedName>
    <definedName name="백02노무야간">'[113]기계경비(시간당)'!$H$157</definedName>
    <definedName name="백02손료">'[113]기계경비(시간당)'!$H$149</definedName>
    <definedName name="백04간재">'[113]기계경비(시간당)'!$H$145</definedName>
    <definedName name="백04간재티스제외">'[113]기계경비(시간당)'!$H$146</definedName>
    <definedName name="백04노무">'[113]기계경비(시간당)'!$H$137</definedName>
    <definedName name="백04노무야간">'[113]기계경비(시간당)'!$H$141</definedName>
    <definedName name="백04손료">'[113]기계경비(시간당)'!$H$133</definedName>
    <definedName name="백07간재">'[113]기계경비(시간당)'!$H$129</definedName>
    <definedName name="백07노무">'[113]기계경비(시간당)'!$H$121</definedName>
    <definedName name="백07손료">'[113]기계경비(시간당)'!$H$117</definedName>
    <definedName name="백목련">[53]단가!$A$112</definedName>
    <definedName name="백업제">[53]단가!$A$60</definedName>
    <definedName name="백철쭉H0.3">#REF!</definedName>
    <definedName name="백호2경">#REF!</definedName>
    <definedName name="백호2노무">#REF!</definedName>
    <definedName name="백호2재료">#REF!</definedName>
    <definedName name="백호7경">#REF!</definedName>
    <definedName name="백호7노무">#REF!</definedName>
    <definedName name="백호7재료">#REF!</definedName>
    <definedName name="백호우작업효율">[89]BH!$E$2:$F$44</definedName>
    <definedName name="버림콘크리트">#REF!</definedName>
    <definedName name="버즘">[53]단가!$A$113</definedName>
    <definedName name="번호">#REF!</definedName>
    <definedName name="벌___목___부">#REF!</definedName>
    <definedName name="벌목공011">#REF!</definedName>
    <definedName name="벌목단가산출">#REF!</definedName>
    <definedName name="벌목부001">#REF!</definedName>
    <definedName name="벌목부002">#REF!</definedName>
    <definedName name="벌목부982">#REF!</definedName>
    <definedName name="벌목부991">#REF!</definedName>
    <definedName name="벌목부992">#REF!</definedName>
    <definedName name="법면보호블럭">#REF!</definedName>
    <definedName name="벨트컨베이어작업공">[104]노임단가!#REF!</definedName>
    <definedName name="벽_돌__블_럭__제_작_공">#REF!</definedName>
    <definedName name="벽높이">#REF!</definedName>
    <definedName name="벽돌">#REF!</definedName>
    <definedName name="벽돌_블럭_제작공">#REF!</definedName>
    <definedName name="벽돌_블럭_제작공011">#REF!</definedName>
    <definedName name="벽돌_블록_제작공001">#REF!</definedName>
    <definedName name="벽돌_블록_제작공002">#REF!</definedName>
    <definedName name="벽돌_블록_제작공982">#REF!</definedName>
    <definedName name="벽돌_블록_제작공991">#REF!</definedName>
    <definedName name="벽돌_블록_제작공992">#REF!</definedName>
    <definedName name="벽체">#REF!</definedName>
    <definedName name="벽체1" localSheetId="1" hidden="1">{#N/A,#N/A,FALSE,"혼합골재"}</definedName>
    <definedName name="벽체1" hidden="1">{#N/A,#N/A,FALSE,"혼합골재"}</definedName>
    <definedName name="벽체공사" localSheetId="1" hidden="1">{#N/A,#N/A,FALSE,"예상손익";#N/A,#N/A,FALSE,"관리분석";#N/A,#N/A,FALSE,"장비분석";#N/A,#N/A,FALSE,"준설분석";#N/A,#N/A,FALSE,"철구분석"}</definedName>
    <definedName name="벽체공사" hidden="1">{#N/A,#N/A,FALSE,"예상손익";#N/A,#N/A,FALSE,"관리분석";#N/A,#N/A,FALSE,"장비분석";#N/A,#N/A,FALSE,"준설분석";#N/A,#N/A,FALSE,"철구분석"}</definedName>
    <definedName name="변경수량집계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압기1">#REF!</definedName>
    <definedName name="변전전공001">#REF!</definedName>
    <definedName name="변전전공002">#REF!</definedName>
    <definedName name="변전전공011">#REF!</definedName>
    <definedName name="변전전공982">#REF!</definedName>
    <definedName name="변전전공991">#REF!</definedName>
    <definedName name="변전전공992">#REF!</definedName>
    <definedName name="보">[155]단가!$A$26</definedName>
    <definedName name="보___안___공">#REF!</definedName>
    <definedName name="보___온___공">#REF!</definedName>
    <definedName name="보_일_러__공">#REF!</definedName>
    <definedName name="보_통__선_원">#REF!</definedName>
    <definedName name="보_통__인_부">#REF!</definedName>
    <definedName name="보도노">#REF!</definedName>
    <definedName name="보도재">#REF!</definedName>
    <definedName name="보링" localSheetId="1" hidden="1">{#N/A,#N/A,FALSE,"포장2"}</definedName>
    <definedName name="보링" hidden="1">{#N/A,#N/A,FALSE,"포장2"}</definedName>
    <definedName name="보링공_지질조사">#REF!</definedName>
    <definedName name="보링공_지질조사001">#REF!</definedName>
    <definedName name="보링공_지질조사002">#REF!</definedName>
    <definedName name="보링공_지질조사011">#REF!</definedName>
    <definedName name="보링공_지질조사982">#REF!</definedName>
    <definedName name="보링공_지질조사991">#REF!</definedName>
    <definedName name="보링공_지질조사992">#REF!</definedName>
    <definedName name="보습제">#REF!</definedName>
    <definedName name="보안" localSheetId="1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보안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보안공001">#REF!</definedName>
    <definedName name="보안공002">#REF!</definedName>
    <definedName name="보안공011">#REF!</definedName>
    <definedName name="보안공982">#REF!</definedName>
    <definedName name="보안공991">#REF!</definedName>
    <definedName name="보안공992">#REF!</definedName>
    <definedName name="보오링_기계_JSP용">[56]장비집계!#REF!</definedName>
    <definedName name="보오링그라우팅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온공001">#REF!</definedName>
    <definedName name="보온공002">#REF!</definedName>
    <definedName name="보온공011">#REF!</definedName>
    <definedName name="보온공982">#REF!</definedName>
    <definedName name="보온공991">#REF!</definedName>
    <definedName name="보온공992">#REF!</definedName>
    <definedName name="보완자료복사">#REF!</definedName>
    <definedName name="보인">[129]적용단가!$M$18</definedName>
    <definedName name="보일러공">[135]단가비교표!#REF!</definedName>
    <definedName name="보일러공001">#REF!</definedName>
    <definedName name="보일러공002">#REF!</definedName>
    <definedName name="보일러공011">#REF!</definedName>
    <definedName name="보일러공982">#REF!</definedName>
    <definedName name="보일러공991">#REF!</definedName>
    <definedName name="보일러공992">#REF!</definedName>
    <definedName name="보조">#REF!</definedName>
    <definedName name="보조1">#REF!</definedName>
    <definedName name="보조2">#REF!</definedName>
    <definedName name="보조기층">#REF!</definedName>
    <definedName name="보조기층부설">#REF!</definedName>
    <definedName name="보차도경계석">[53]단가!$A$67</definedName>
    <definedName name="보통">[95]단가조사!#REF!</definedName>
    <definedName name="보통선원001">#REF!</definedName>
    <definedName name="보통선원002">#REF!</definedName>
    <definedName name="보통선원011">#REF!</definedName>
    <definedName name="보통선원982">#REF!</definedName>
    <definedName name="보통선원991">#REF!</definedName>
    <definedName name="보통선원992">#REF!</definedName>
    <definedName name="보통인">[128]노임단가!$B$14</definedName>
    <definedName name="보통인부">#REF!</definedName>
    <definedName name="보통인부001">#REF!</definedName>
    <definedName name="보통인부002">#REF!</definedName>
    <definedName name="보통인부011">#REF!</definedName>
    <definedName name="보통인부1">[95]단가조사!#REF!</definedName>
    <definedName name="보통인부982">#REF!</definedName>
    <definedName name="보통인부991">#REF!</definedName>
    <definedName name="보통인부992">#REF!</definedName>
    <definedName name="보통인부B10">[94]식재인부!$C$24</definedName>
    <definedName name="보통인부B4이하">[94]식재인부!$C$18</definedName>
    <definedName name="보통인부B5">[94]식재인부!$C$19</definedName>
    <definedName name="보통인부B6">[94]식재인부!$C$20</definedName>
    <definedName name="보통인부B8">[94]식재인부!$C$22</definedName>
    <definedName name="보통인부R10">[94]식재인부!$C$54</definedName>
    <definedName name="보통인부R12">[94]식재인부!$C$56</definedName>
    <definedName name="보통인부R15">[94]식재인부!$C$59</definedName>
    <definedName name="보통인부R4이하">[94]식재인부!$C$48</definedName>
    <definedName name="보통인부R5">[94]식재인부!$C$49</definedName>
    <definedName name="보통인부R6">[94]식재인부!$C$50</definedName>
    <definedName name="보통인부R7">[94]식재인부!$C$51</definedName>
    <definedName name="보통인부R8">[94]식재인부!$C$52</definedName>
    <definedName name="보호몰탈1">#REF!</definedName>
    <definedName name="보호몰탈2">#REF!</definedName>
    <definedName name="보호몰탈3">#REF!</definedName>
    <definedName name="보호상">#REF!</definedName>
    <definedName name="보호측">#REF!</definedName>
    <definedName name="보호하">#REF!</definedName>
    <definedName name="복">#REF!</definedName>
    <definedName name="복지" hidden="1">#REF!</definedName>
    <definedName name="복토">#REF!</definedName>
    <definedName name="볼트">[53]단가!$A$15</definedName>
    <definedName name="봄가을">#REF!</definedName>
    <definedName name="부" localSheetId="1" hidden="1">{#N/A,#N/A,FALSE,"현장 NCR 분석";#N/A,#N/A,FALSE,"현장품질감사";#N/A,#N/A,FALSE,"현장품질감사"}</definedName>
    <definedName name="부" hidden="1">{#N/A,#N/A,FALSE,"현장 NCR 분석";#N/A,#N/A,FALSE,"현장품질감사";#N/A,#N/A,FALSE,"현장품질감사"}</definedName>
    <definedName name="부15">[83]계수시트!#REF!</definedName>
    <definedName name="부가가치세">#REF!</definedName>
    <definedName name="부대공">#REF!</definedName>
    <definedName name="부대비산출내역1">#REF!</definedName>
    <definedName name="부대원가" localSheetId="1" hidden="1">{#N/A,#N/A,FALSE,"배수2"}</definedName>
    <definedName name="부대원가" hidden="1">{#N/A,#N/A,FALSE,"배수2"}</definedName>
    <definedName name="부대원본" localSheetId="1" hidden="1">{#N/A,#N/A,FALSE,"토공2"}</definedName>
    <definedName name="부대원본" hidden="1">{#N/A,#N/A,FALSE,"토공2"}</definedName>
    <definedName name="부들노">[96]식재!$H$180</definedName>
    <definedName name="부들재">[96]식재!$F$180</definedName>
    <definedName name="부산2">'[13]#REF'!#REF!</definedName>
    <definedName name="부서">#REF!</definedName>
    <definedName name="부손익" localSheetId="1" hidden="1">{#N/A,#N/A,FALSE,"현장 NCR 분석";#N/A,#N/A,FALSE,"현장품질감사";#N/A,#N/A,FALSE,"현장품질감사"}</definedName>
    <definedName name="부손익" hidden="1">{#N/A,#N/A,FALSE,"현장 NCR 분석";#N/A,#N/A,FALSE,"현장품질감사";#N/A,#N/A,FALSE,"현장품질감사"}</definedName>
    <definedName name="부지매입비">[156]공비대비!#REF!</definedName>
    <definedName name="부직포">[103]단가!$A$73</definedName>
    <definedName name="부직포노">#REF!</definedName>
    <definedName name="부직포재">#REF!</definedName>
    <definedName name="분" localSheetId="1" hidden="1">{#N/A,#N/A,FALSE,"이태원철근"}</definedName>
    <definedName name="분" hidden="1">{#N/A,#N/A,FALSE,"이태원철근"}</definedName>
    <definedName name="분당협조" localSheetId="1" hidden="1">{#N/A,#N/A,FALSE,"이태원철근"}</definedName>
    <definedName name="분당협조" hidden="1">{#N/A,#N/A,FALSE,"이태원철근"}</definedName>
    <definedName name="분배기">[154]노무비단가!$B$76</definedName>
    <definedName name="분석변경" localSheetId="1" hidden="1">{#N/A,#N/A,FALSE,"변경관리예산";#N/A,#N/A,FALSE,"변경장비예산";#N/A,#N/A,FALSE,"변경준설예산";#N/A,#N/A,FALSE,"변경철구예산"}</definedName>
    <definedName name="분석변경" hidden="1">{#N/A,#N/A,FALSE,"변경관리예산";#N/A,#N/A,FALSE,"변경장비예산";#N/A,#N/A,FALSE,"변경준설예산";#N/A,#N/A,FALSE,"변경철구예산"}</definedName>
    <definedName name="분수경">#REF!</definedName>
    <definedName name="분수노">#REF!</definedName>
    <definedName name="분수재">#REF!</definedName>
    <definedName name="분전함신설합계">[157]분전함신설!$S$29</definedName>
    <definedName name="불도우저">[56]장비집계!#REF!</definedName>
    <definedName name="불도자15경">#REF!</definedName>
    <definedName name="불도자15노무">#REF!</definedName>
    <definedName name="불도자15재료">#REF!</definedName>
    <definedName name="붉은병꽃">[53]단가!$A$145</definedName>
    <definedName name="브02간재구조물">'[113]기계경비(시간당)'!$H$112</definedName>
    <definedName name="브02노무">'[113]기계경비(시간당)'!$H$110</definedName>
    <definedName name="브02노무야간">'[113]기계경비(시간당)'!$H$111</definedName>
    <definedName name="브02손료">'[113]기계경비(시간당)'!$H$109</definedName>
    <definedName name="브04간재구조물">'[113]기계경비(시간당)'!$H$105</definedName>
    <definedName name="브04노무">'[113]기계경비(시간당)'!$H$103</definedName>
    <definedName name="브04노무야간">'[113]기계경비(시간당)'!$H$104</definedName>
    <definedName name="브04손료">'[113]기계경비(시간당)'!$H$102</definedName>
    <definedName name="브라켓길이1">#REF!</definedName>
    <definedName name="브라켓길이2">#REF!</definedName>
    <definedName name="브라켓높이1">#REF!</definedName>
    <definedName name="브라켓높이2">#REF!</definedName>
    <definedName name="브라켓폭">#REF!</definedName>
    <definedName name="브레이드">'[113]기계경비(시간당)'!$D$28</definedName>
    <definedName name="브이c">#REF!</definedName>
    <definedName name="블라인더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블라인더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블레이드">[53]단가!$A$64</definedName>
    <definedName name="블록H">#REF!</definedName>
    <definedName name="블록V">#REF!</definedName>
    <definedName name="비___계___공">#REF!</definedName>
    <definedName name="비_계_공">#REF!</definedName>
    <definedName name="비계">#REF!</definedName>
    <definedName name="비계1">#REF!</definedName>
    <definedName name="비계2">#REF!</definedName>
    <definedName name="비계공001">#REF!</definedName>
    <definedName name="비계공002">#REF!</definedName>
    <definedName name="비계공011">#REF!</definedName>
    <definedName name="비계공982">#REF!</definedName>
    <definedName name="비계공991">#REF!</definedName>
    <definedName name="비계공992">#REF!</definedName>
    <definedName name="비계노">[96]시설물!#REF!</definedName>
    <definedName name="비계재">[96]시설물!#REF!</definedName>
    <definedName name="비교표" localSheetId="1">예정공정표!비교표</definedName>
    <definedName name="비교표">[0]!비교표</definedName>
    <definedName name="비료">[158]단가!$A$5:$Q$2083</definedName>
    <definedName name="비목1">#REF!</definedName>
    <definedName name="비목2">#REF!</definedName>
    <definedName name="비목3">#REF!</definedName>
    <definedName name="비목4">#REF!</definedName>
    <definedName name="비비추">#REF!</definedName>
    <definedName name="비율">#REF!</definedName>
    <definedName name="빔간격">#REF!</definedName>
    <definedName name="빔공사" localSheetId="1" hidden="1">{#N/A,#N/A,FALSE,"현장 NCR 분석";#N/A,#N/A,FALSE,"현장품질감사";#N/A,#N/A,FALSE,"현장품질감사"}</definedName>
    <definedName name="빔공사" hidden="1">{#N/A,#N/A,FALSE,"현장 NCR 분석";#N/A,#N/A,FALSE,"현장품질감사";#N/A,#N/A,FALSE,"현장품질감사"}</definedName>
    <definedName name="빔높이">#REF!</definedName>
    <definedName name="ㅄ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ㅅ1">#REF!</definedName>
    <definedName name="ㅅ2">#REF!</definedName>
    <definedName name="ㅅ3">#REF!</definedName>
    <definedName name="ㅅ4">#REF!</definedName>
    <definedName name="사" localSheetId="1" hidden="1">{#N/A,#N/A,FALSE,"지침";#N/A,#N/A,FALSE,"환경분석";#N/A,#N/A,FALSE,"Sheet16"}</definedName>
    <definedName name="사" hidden="1">{#N/A,#N/A,FALSE,"지침";#N/A,#N/A,FALSE,"환경분석";#N/A,#N/A,FALSE,"Sheet16"}</definedName>
    <definedName name="사1" localSheetId="1" hidden="1">{#N/A,#N/A,FALSE,"지침";#N/A,#N/A,FALSE,"환경분석";#N/A,#N/A,FALSE,"Sheet16"}</definedName>
    <definedName name="사1" hidden="1">{#N/A,#N/A,FALSE,"지침";#N/A,#N/A,FALSE,"환경분석";#N/A,#N/A,FALSE,"Sheet16"}</definedName>
    <definedName name="사각정자">[140]시설물기초!#REF!</definedName>
    <definedName name="사공_배포함">[104]노임단가!#REF!</definedName>
    <definedName name="사공구기계경비">[83]원가계산서!#REF!</definedName>
    <definedName name="사공구부가가치세">[159]산출내역서!#REF!</definedName>
    <definedName name="사공구직영비">[159]산출내역서!#REF!</definedName>
    <definedName name="사공구직접노무비">[83]원가계산서!#REF!</definedName>
    <definedName name="사공구직접재료비">[83]원가계산서!#REF!</definedName>
    <definedName name="사급">#REF!</definedName>
    <definedName name="사급경비계">#REF!</definedName>
    <definedName name="사급재료비">#REF!</definedName>
    <definedName name="사급재료비계">#REF!</definedName>
    <definedName name="사랑">'[107]단가(자재)'!$D$4:$O$55</definedName>
    <definedName name="사리도경">#REF!</definedName>
    <definedName name="사리도노무">#REF!</definedName>
    <definedName name="사리도재료">#REF!</definedName>
    <definedName name="사이지">#REF!</definedName>
    <definedName name="사차직접노무비">'[160]4차원가계산서'!$H$3</definedName>
    <definedName name="사철나무H1.2">#REF!</definedName>
    <definedName name="사하중1">#REF!</definedName>
    <definedName name="사하중2">#REF!</definedName>
    <definedName name="사하중3">#REF!</definedName>
    <definedName name="사하중4">#REF!</definedName>
    <definedName name="사후관리비" localSheetId="1" hidden="1">{#N/A,#N/A,FALSE,"지침";#N/A,#N/A,FALSE,"환경분석";#N/A,#N/A,FALSE,"Sheet16"}</definedName>
    <definedName name="사후관리비" hidden="1">{#N/A,#N/A,FALSE,"지침";#N/A,#N/A,FALSE,"환경분석";#N/A,#N/A,FALSE,"Sheet16"}</definedName>
    <definedName name="산근">#REF!</definedName>
    <definedName name="산벗">[53]단가!$A$114</definedName>
    <definedName name="산소">[53]단가!$A$58</definedName>
    <definedName name="산재보험료">[112]설계산출기초!$G$13</definedName>
    <definedName name="산철쭉">#REF!</definedName>
    <definedName name="산출근거">#N/A</definedName>
    <definedName name="산출근거1">#REF!</definedName>
    <definedName name="산출내역">#REF!</definedName>
    <definedName name="삼.관리및편익시설물공">[91]공구원가계산!#REF!</definedName>
    <definedName name="삼각">[155]단가!$A$24</definedName>
    <definedName name="삼각노">[99]일위대가!#REF!</definedName>
    <definedName name="삼각재">[99]일위대가!#REF!</definedName>
    <definedName name="삼노">#REF!</definedName>
    <definedName name="삼발">[155]단가!$A$22</definedName>
    <definedName name="삼발이대노">[99]일위대가!#REF!</definedName>
    <definedName name="삼발이대재">[99]일위대가!#REF!</definedName>
    <definedName name="삼발이소노">[99]일위대가!#REF!</definedName>
    <definedName name="삼발이소재">[99]일위대가!#REF!</definedName>
    <definedName name="삼재">#REF!</definedName>
    <definedName name="삼차선슈활하중">#REF!</definedName>
    <definedName name="삼척군">#REF!</definedName>
    <definedName name="삼호" localSheetId="1" hidden="1">{#N/A,#N/A,FALSE,"배수2"}</definedName>
    <definedName name="삼호" hidden="1">{#N/A,#N/A,FALSE,"배수2"}</definedName>
    <definedName name="상급원자력기술자">#REF!</definedName>
    <definedName name="상급원자력기술자001">#REF!</definedName>
    <definedName name="상급원자력기술자002">#REF!</definedName>
    <definedName name="상급원자력기술자011">#REF!</definedName>
    <definedName name="상급원자력기술자982">#REF!</definedName>
    <definedName name="상급원자력기술자991">#REF!</definedName>
    <definedName name="상급원자력기술자992">#REF!</definedName>
    <definedName name="상부">#REF!</definedName>
    <definedName name="상부1">#REF!</definedName>
    <definedName name="상부2">#REF!</definedName>
    <definedName name="상부슬라브">#REF!</definedName>
    <definedName name="상주" localSheetId="1" hidden="1">{#N/A,#N/A,FALSE,"지침";#N/A,#N/A,FALSE,"환경분석";#N/A,#N/A,FALSE,"Sheet16"}</definedName>
    <definedName name="상주" hidden="1">{#N/A,#N/A,FALSE,"지침";#N/A,#N/A,FALSE,"환경분석";#N/A,#N/A,FALSE,"Sheet16"}</definedName>
    <definedName name="상주감리" localSheetId="1" hidden="1">{#N/A,#N/A,FALSE,"지침";#N/A,#N/A,FALSE,"환경분석";#N/A,#N/A,FALSE,"Sheet16"}</definedName>
    <definedName name="상주감리" hidden="1">{#N/A,#N/A,FALSE,"지침";#N/A,#N/A,FALSE,"환경분석";#N/A,#N/A,FALSE,"Sheet16"}</definedName>
    <definedName name="상진이">#REF!</definedName>
    <definedName name="새N">#REF!</definedName>
    <definedName name="새공통" localSheetId="1" hidden="1">{#N/A,#N/A,FALSE,"이태원철근"}</definedName>
    <definedName name="새공통" hidden="1">{#N/A,#N/A,FALSE,"이태원철근"}</definedName>
    <definedName name="새마을" localSheetId="1" hidden="1">{#N/A,#N/A,FALSE,"현장 NCR 분석";#N/A,#N/A,FALSE,"현장품질감사";#N/A,#N/A,FALSE,"현장품질감사"}</definedName>
    <definedName name="새마을" hidden="1">{#N/A,#N/A,FALSE,"현장 NCR 분석";#N/A,#N/A,FALSE,"현장품질감사";#N/A,#N/A,FALSE,"현장품질감사"}</definedName>
    <definedName name="색인">#REF!</definedName>
    <definedName name="샘플">[161]내역서!$1:$4</definedName>
    <definedName name="생B10">[93]단가결정!$B$472</definedName>
    <definedName name="생B12">[93]단가결정!$B$471</definedName>
    <definedName name="생B20">[93]단가결정!$B$469</definedName>
    <definedName name="생B6">[93]단가결정!$B$475</definedName>
    <definedName name="생B8">[93]단가결정!$B$473</definedName>
    <definedName name="생H1.5">[93]단가결정!$B$450</definedName>
    <definedName name="생H2.0">[93]단가결정!$B$448</definedName>
    <definedName name="생H2.5">[93]단가결정!$B$447</definedName>
    <definedName name="생H3.0">[93]단가결정!$B$446</definedName>
    <definedName name="생H3.5">[93]단가결정!$B$445</definedName>
    <definedName name="생R10">[93]단가결정!$B$459</definedName>
    <definedName name="생R12">[93]단가결정!$B$458</definedName>
    <definedName name="생R15">[93]단가결정!$B$457</definedName>
    <definedName name="생R4">[93]단가결정!$B$464</definedName>
    <definedName name="생R5">[93]단가결정!$B$463</definedName>
    <definedName name="생R6">[93]단가결정!$B$462</definedName>
    <definedName name="생R8">[93]단가결정!$B$460</definedName>
    <definedName name="생관0.4">[93]단가결정!$B$490</definedName>
    <definedName name="생관0.5">[93]단가결정!$B$489</definedName>
    <definedName name="생관0.6">[93]단가결정!$B$488</definedName>
    <definedName name="생관1.0">[93]단가결정!$B$486</definedName>
    <definedName name="생관1.2">[93]단가결정!$B$485</definedName>
    <definedName name="생관1.5">[93]단가결정!$B$483</definedName>
    <definedName name="생관2.0">[93]단가결정!$B$481</definedName>
    <definedName name="생지">[93]단가결정!$B$493</definedName>
    <definedName name="샷_시_공">#REF!</definedName>
    <definedName name="샷시공">#REF!</definedName>
    <definedName name="샷시공001">#REF!</definedName>
    <definedName name="샷시공002">#REF!</definedName>
    <definedName name="샷시공011">#REF!</definedName>
    <definedName name="샷시공982">#REF!</definedName>
    <definedName name="샷시공991">#REF!</definedName>
    <definedName name="샷시공992">#REF!</definedName>
    <definedName name="서양측백H3.0">#REF!</definedName>
    <definedName name="서정석">#REF!</definedName>
    <definedName name="서카니">#REF!</definedName>
    <definedName name="석" localSheetId="1" hidden="1">{#N/A,#N/A,FALSE,"지침";#N/A,#N/A,FALSE,"환경분석";#N/A,#N/A,FALSE,"Sheet16"}</definedName>
    <definedName name="석" hidden="1">{#N/A,#N/A,FALSE,"지침";#N/A,#N/A,FALSE,"환경분석";#N/A,#N/A,FALSE,"Sheet16"}</definedName>
    <definedName name="석__조_각_공">#REF!</definedName>
    <definedName name="석_공">#REF!</definedName>
    <definedName name="석공">[103]단가!$A$30</definedName>
    <definedName name="석공001">#REF!</definedName>
    <definedName name="석공002">#REF!</definedName>
    <definedName name="석공011">#REF!</definedName>
    <definedName name="석공982">#REF!</definedName>
    <definedName name="석공991">#REF!</definedName>
    <definedName name="석공992">#REF!</definedName>
    <definedName name="석재받은의뢰업체" hidden="1">255</definedName>
    <definedName name="석재타일">[53]단가!$A$62</definedName>
    <definedName name="석재타일경">#REF!</definedName>
    <definedName name="석재타일노">#REF!</definedName>
    <definedName name="석재타일재">#REF!</definedName>
    <definedName name="석조각공001">#REF!</definedName>
    <definedName name="석조각공002">#REF!</definedName>
    <definedName name="석조각공011">#REF!</definedName>
    <definedName name="석조각공982">#REF!</definedName>
    <definedName name="석조각공991">#REF!</definedName>
    <definedName name="석조각공992">#REF!</definedName>
    <definedName name="석축">#REF!</definedName>
    <definedName name="석축수량산출">#REF!</definedName>
    <definedName name="선________부">#REF!</definedName>
    <definedName name="선___반___공">[104]노임단가!#REF!</definedName>
    <definedName name="선로신설">#REF!</definedName>
    <definedName name="선로철거">#REF!</definedName>
    <definedName name="선부001">#REF!</definedName>
    <definedName name="선부002">#REF!</definedName>
    <definedName name="선부011">#REF!</definedName>
    <definedName name="선부982">#REF!</definedName>
    <definedName name="선부991">#REF!</definedName>
    <definedName name="선부992">#REF!</definedName>
    <definedName name="선택" localSheetId="1" hidden="1">{#N/A,#N/A,FALSE,"지침";#N/A,#N/A,FALSE,"환경분석";#N/A,#N/A,FALSE,"Sheet16"}</definedName>
    <definedName name="선택" hidden="1">{#N/A,#N/A,FALSE,"지침";#N/A,#N/A,FALSE,"환경분석";#N/A,#N/A,FALSE,"Sheet16"}</definedName>
    <definedName name="설계">#REF!</definedName>
    <definedName name="설계가">#N/A</definedName>
    <definedName name="설계내역">#REF!</definedName>
    <definedName name="설계내역서" localSheetId="1" hidden="1">{"'별표'!$N$220"}</definedName>
    <definedName name="설계내역서" hidden="1">{"'별표'!$N$220"}</definedName>
    <definedName name="설계서간지">#REF!</definedName>
    <definedName name="설계서표지">#REF!</definedName>
    <definedName name="설계설">#REF!</definedName>
    <definedName name="설계설명서">#REF!</definedName>
    <definedName name="설계설명서2" localSheetId="1" hidden="1">{#N/A,#N/A,FALSE,"전력간선"}</definedName>
    <definedName name="설계설명서2" hidden="1">{#N/A,#N/A,FALSE,"전력간선"}</definedName>
    <definedName name="설계설명서3" localSheetId="1" hidden="1">{#N/A,#N/A,FALSE,"전력간선"}</definedName>
    <definedName name="설계설명서3" hidden="1">{#N/A,#N/A,FALSE,"전력간선"}</definedName>
    <definedName name="설계설명서4" localSheetId="1" hidden="1">{#N/A,#N/A,FALSE,"전력간선"}</definedName>
    <definedName name="설계설명서4" hidden="1">{#N/A,#N/A,FALSE,"전력간선"}</definedName>
    <definedName name="설계속도">#REF!</definedName>
    <definedName name="설명서" localSheetId="1" hidden="1">{#N/A,#N/A,FALSE,"포장1";#N/A,#N/A,FALSE,"포장1"}</definedName>
    <definedName name="설명서" hidden="1">{#N/A,#N/A,FALSE,"포장1";#N/A,#N/A,FALSE,"포장1"}</definedName>
    <definedName name="설명판1">#REF!</definedName>
    <definedName name="설명판2">#REF!</definedName>
    <definedName name="설문지" hidden="1">#REF!</definedName>
    <definedName name="설비기초일위">#REF!</definedName>
    <definedName name="섬잣">[53]단가!$A$95</definedName>
    <definedName name="성___명">#REF!</definedName>
    <definedName name="성토">#REF!</definedName>
    <definedName name="세">#REF!</definedName>
    <definedName name="세전익익" localSheetId="1" hidden="1">{#N/A,#N/A,FALSE,"지침";#N/A,#N/A,FALSE,"환경분석";#N/A,#N/A,FALSE,"Sheet16"}</definedName>
    <definedName name="세전익익" hidden="1">{#N/A,#N/A,FALSE,"지침";#N/A,#N/A,FALSE,"환경분석";#N/A,#N/A,FALSE,"Sheet16"}</definedName>
    <definedName name="섹스">'[107]단가(노임)'!$B$3:$I$28</definedName>
    <definedName name="셧터공">[104]노임단가!#REF!</definedName>
    <definedName name="소">[162]단가목록!$1:$1048576</definedName>
    <definedName name="소_계">[163]품셈!#REF!</definedName>
    <definedName name="소계">#REF!</definedName>
    <definedName name="소나무">#REF!</definedName>
    <definedName name="소나무10">[103]단가!$A$98</definedName>
    <definedName name="소나무15">[103]단가!$A$97</definedName>
    <definedName name="소나무20">[103]단가!$A$96</definedName>
    <definedName name="소나무H2.5">#REF!</definedName>
    <definedName name="소나무H3.0">#REF!</definedName>
    <definedName name="소나무H4.0">#REF!</definedName>
    <definedName name="소나무H5.0">#REF!</definedName>
    <definedName name="소방">[162]단가목록!$1:$1048576</definedName>
    <definedName name="소석회">[53]단가!$A$161</definedName>
    <definedName name="소일위대가1">#REF!</definedName>
    <definedName name="소켓무게">[164]DATE!$G$24:$G$79</definedName>
    <definedName name="소형B손료">'[113]기계경비(시간당)'!$H$240</definedName>
    <definedName name="소화갑지" localSheetId="1" hidden="1">{#N/A,#N/A,FALSE,"CCTV"}</definedName>
    <definedName name="소화갑지" hidden="1">{#N/A,#N/A,FALSE,"CCTV"}</definedName>
    <definedName name="소화기">[154]노무비단가!$B$74</definedName>
    <definedName name="속채움1">#REF!</definedName>
    <definedName name="속채움2">#REF!</definedName>
    <definedName name="손익변경" localSheetId="1" hidden="1">{#N/A,#N/A,FALSE,"지침";#N/A,#N/A,FALSE,"환경분석";#N/A,#N/A,FALSE,"Sheet16"}</definedName>
    <definedName name="손익변경" hidden="1">{#N/A,#N/A,FALSE,"지침";#N/A,#N/A,FALSE,"환경분석";#N/A,#N/A,FALSE,"Sheet16"}</definedName>
    <definedName name="솔">#REF!</definedName>
    <definedName name="송_전__전__공">#REF!</definedName>
    <definedName name="송강">#REF!</definedName>
    <definedName name="송전전공001">#REF!</definedName>
    <definedName name="송전전공002">#REF!</definedName>
    <definedName name="송전전공011">#REF!</definedName>
    <definedName name="송전전공982">#REF!</definedName>
    <definedName name="송전전공991">#REF!</definedName>
    <definedName name="송전전공992">#REF!</definedName>
    <definedName name="송전환선전공011">#REF!</definedName>
    <definedName name="송전활선전공">#REF!</definedName>
    <definedName name="송전활선전공001">#REF!</definedName>
    <definedName name="송전활선전공002">#REF!</definedName>
    <definedName name="송전활선전공982">#REF!</definedName>
    <definedName name="송전활선전공991">#REF!</definedName>
    <definedName name="송전활선전공992">#REF!</definedName>
    <definedName name="쇠흙손경비">#REF!</definedName>
    <definedName name="쇠흙손노무비">#REF!</definedName>
    <definedName name="쇠흙손재료비">#REF!</definedName>
    <definedName name="쇼트변경">#REF!</definedName>
    <definedName name="쇼트변경암">#REF!</definedName>
    <definedName name="수" hidden="1">#REF!</definedName>
    <definedName name="수________조">[56]장비집계!#REF!</definedName>
    <definedName name="수____종">#REF!</definedName>
    <definedName name="수간6노">[96]유지관리!#REF!</definedName>
    <definedName name="수간6재">[96]유지관리!#REF!</definedName>
    <definedName name="수간8노">[96]유지관리!#REF!</definedName>
    <definedName name="수간8재">[96]유지관리!#REF!</definedName>
    <definedName name="수경단가">#REF!</definedName>
    <definedName name="수경단가1">#REF!</definedName>
    <definedName name="수경일위">#REF!</definedName>
    <definedName name="수급인상호">#REF!</definedName>
    <definedName name="수급인성명">#REF!</definedName>
    <definedName name="수급인주소">#REF!</definedName>
    <definedName name="수량">#REF!</definedName>
    <definedName name="수량계산">#REF!</definedName>
    <definedName name="수량산출">#REF!</definedName>
    <definedName name="수량산출2" hidden="1">#REF!</definedName>
    <definedName name="수량산출서">[165]단가산출!#REF!</definedName>
    <definedName name="수목">#REF!</definedName>
    <definedName name="수목공통대가">#REF!</definedName>
    <definedName name="수목단가">#REF!</definedName>
    <definedName name="수목목록">[166]일위대가표!#REF!</definedName>
    <definedName name="수목수량">#REF!</definedName>
    <definedName name="수목일위대가">#REF!</definedName>
    <definedName name="수소_및_탄산가스창고">#REF!</definedName>
    <definedName name="수수꽃다리">#REF!</definedName>
    <definedName name="수수꽃다리H1.8">#REF!</definedName>
    <definedName name="수압1">#REF!</definedName>
    <definedName name="수압2">#REF!</definedName>
    <definedName name="수압3">#REF!</definedName>
    <definedName name="수양3">[155]단가!$A$14</definedName>
    <definedName name="수양5노">[96]식재!$H$49</definedName>
    <definedName name="수양5재">[96]식재!$F$49</definedName>
    <definedName name="수양6">[155]단가!$A$12</definedName>
    <definedName name="수원민자" localSheetId="1" hidden="1">{#N/A,#N/A,FALSE,"현장 NCR 분석";#N/A,#N/A,FALSE,"현장품질감사";#N/A,#N/A,FALSE,"현장품질감사"}</definedName>
    <definedName name="수원민자" hidden="1">{#N/A,#N/A,FALSE,"현장 NCR 분석";#N/A,#N/A,FALSE,"현장품질감사";#N/A,#N/A,FALSE,"현장품질감사"}</definedName>
    <definedName name="수작업__반장">[104]노임단가!#REF!</definedName>
    <definedName name="수중토사p1">#REF!</definedName>
    <definedName name="수직">#REF!</definedName>
    <definedName name="수직규준틀노무비">#REF!</definedName>
    <definedName name="수직규준틀재료비">#REF!</definedName>
    <definedName name="수직기준틀노무비">#REF!</definedName>
    <definedName name="수직기준틀재료비">#REF!</definedName>
    <definedName name="수축이음">#REF!</definedName>
    <definedName name="수축줄눈경비">#REF!</definedName>
    <definedName name="수축줄눈노무비">#REF!</definedName>
    <definedName name="수축줄눈재료비">#REF!</definedName>
    <definedName name="수토1">#REF!</definedName>
    <definedName name="수평">#REF!</definedName>
    <definedName name="수평규준틀노무비">#REF!</definedName>
    <definedName name="수평규준틀재료비">#REF!</definedName>
    <definedName name="수평연결재">#REF!</definedName>
    <definedName name="숫자노무비">#REF!</definedName>
    <definedName name="쉬트상">#REF!</definedName>
    <definedName name="쉬트시">#REF!</definedName>
    <definedName name="쉬트측">#REF!</definedName>
    <definedName name="쉬트하">#REF!</definedName>
    <definedName name="슈사하중">#REF!</definedName>
    <definedName name="슈활하중">#REF!</definedName>
    <definedName name="스치로폴설치">#REF!</definedName>
    <definedName name="스트로브잣12노무">#REF!</definedName>
    <definedName name="스트로브잣12재료">#REF!</definedName>
    <definedName name="스트로브잣15노무">#REF!</definedName>
    <definedName name="스트로브잣15재료">#REF!</definedName>
    <definedName name="스트로브잣18노무">#REF!</definedName>
    <definedName name="스트로브잣18재료">#REF!</definedName>
    <definedName name="스트로브잣20노무">#REF!</definedName>
    <definedName name="스트로브잣20재료">#REF!</definedName>
    <definedName name="스트로브잣40노무">#REF!</definedName>
    <definedName name="스트로브잣40재료">#REF!</definedName>
    <definedName name="스티로폴">'[167]대창(장성)'!$AR$450</definedName>
    <definedName name="스페이서설치">#REF!</definedName>
    <definedName name="스페이서수직1">#REF!</definedName>
    <definedName name="스페이서수직2">#REF!</definedName>
    <definedName name="스페이서수평1">#REF!</definedName>
    <definedName name="스페이서수평2">#REF!</definedName>
    <definedName name="슬래브">#REF!</definedName>
    <definedName name="슬레이트__공">[104]노임단가!#REF!</definedName>
    <definedName name="습윤">#REF!</definedName>
    <definedName name="승" localSheetId="1" hidden="1">{#N/A,#N/A,FALSE,"지침";#N/A,#N/A,FALSE,"환경분석";#N/A,#N/A,FALSE,"Sheet16"}</definedName>
    <definedName name="승" hidden="1">{#N/A,#N/A,FALSE,"지침";#N/A,#N/A,FALSE,"환경분석";#N/A,#N/A,FALSE,"Sheet16"}</definedName>
    <definedName name="승용교" localSheetId="1" hidden="1">{#N/A,#N/A,FALSE,"2~8번"}</definedName>
    <definedName name="승용교" hidden="1">{#N/A,#N/A,FALSE,"2~8번"}</definedName>
    <definedName name="시_이음">[100]수량산출!#REF!</definedName>
    <definedName name="시_험_사_1급">#REF!</definedName>
    <definedName name="시_험_사_2급">#REF!</definedName>
    <definedName name="시_험_사_3급">#REF!</definedName>
    <definedName name="시_험_사_4급">[104]노임단가!#REF!</definedName>
    <definedName name="시공__측량사">#REF!</definedName>
    <definedName name="시공이음">#REF!</definedName>
    <definedName name="시공측량사001">#REF!</definedName>
    <definedName name="시공측량사002">#REF!</definedName>
    <definedName name="시공측량사011">#REF!</definedName>
    <definedName name="시공측량사982">#REF!</definedName>
    <definedName name="시공측량사991">#REF!</definedName>
    <definedName name="시공측량사992">#REF!</definedName>
    <definedName name="시공측량사조수">#REF!</definedName>
    <definedName name="시공측량사조수001">#REF!</definedName>
    <definedName name="시공측량사조수002">#REF!</definedName>
    <definedName name="시공측량사조수011">#REF!</definedName>
    <definedName name="시공측량사조수982">#REF!</definedName>
    <definedName name="시공측량사조수991">#REF!</definedName>
    <definedName name="시공측량사조수992">#REF!</definedName>
    <definedName name="시동">#REF!</definedName>
    <definedName name="시멘트" localSheetId="1">BlankMacro1</definedName>
    <definedName name="시멘트">BlankMacro1</definedName>
    <definedName name="시멘트1">[53]단가!$A$48</definedName>
    <definedName name="시멘트6" localSheetId="1">BlankMacro1</definedName>
    <definedName name="시멘트6">BlankMacro1</definedName>
    <definedName name="시비1노">[96]유지관리!$H$100</definedName>
    <definedName name="시비1재">[96]유지관리!$F$100</definedName>
    <definedName name="시비경">[117]계수시트!$B$92</definedName>
    <definedName name="시비관노">[96]유지관리!$H$105</definedName>
    <definedName name="시비관재">[96]유지관리!$F$105</definedName>
    <definedName name="시비노">[117]계수시트!$B$90</definedName>
    <definedName name="시비재">[117]계수시트!$B$91</definedName>
    <definedName name="시설물수량">#REF!</definedName>
    <definedName name="시설수량">#REF!</definedName>
    <definedName name="시설일위">#REF!</definedName>
    <definedName name="시설일위1">#REF!</definedName>
    <definedName name="시설일위금액">#REF!</definedName>
    <definedName name="시설일위대가">#REF!</definedName>
    <definedName name="시성">#REF!</definedName>
    <definedName name="시중노임">#REF!</definedName>
    <definedName name="시중노임1">#N/A</definedName>
    <definedName name="시행" localSheetId="1" hidden="1">{#N/A,#N/A,FALSE,"이태원철근"}</definedName>
    <definedName name="시행" hidden="1">{#N/A,#N/A,FALSE,"이태원철근"}</definedName>
    <definedName name="시행청">[112]설계산출표지!$B$21</definedName>
    <definedName name="시험__보조수">[104]노임단가!#REF!</definedName>
    <definedName name="시험관련기사_시험사1급001">#REF!</definedName>
    <definedName name="시험관련기사_시험사1급002">#REF!</definedName>
    <definedName name="시험관련기사_시험사1급011">#REF!</definedName>
    <definedName name="시험관련기사_시험사1급982">#REF!</definedName>
    <definedName name="시험관련기사_시험사1급991">#REF!</definedName>
    <definedName name="시험관련기사_시험사1급992">#REF!</definedName>
    <definedName name="시험관련산업기사_2급001">#REF!</definedName>
    <definedName name="시험관련산업기사_2급002">#REF!</definedName>
    <definedName name="시험관련산업기사_2급011">#REF!</definedName>
    <definedName name="시험관련산업기사_2급982">#REF!</definedName>
    <definedName name="시험관련산업기사_2급991">#REF!</definedName>
    <definedName name="시험관련산업기사_2급992">#REF!</definedName>
    <definedName name="시험보조수001">#REF!</definedName>
    <definedName name="시험보조수002">#REF!</definedName>
    <definedName name="시험보조수011">#REF!</definedName>
    <definedName name="시험보조수982">#REF!</definedName>
    <definedName name="시험보조수991">#REF!</definedName>
    <definedName name="시험보조수992">#REF!</definedName>
    <definedName name="식재">#REF!</definedName>
    <definedName name="식재공">[91]공구원가계산!#REF!</definedName>
    <definedName name="식재공사97">#REF!</definedName>
    <definedName name="식재단가">#REF!</definedName>
    <definedName name="식재단가1">#REF!</definedName>
    <definedName name="식재수량">#REF!</definedName>
    <definedName name="식재수량표">#REF!</definedName>
    <definedName name="식재일위">#REF!</definedName>
    <definedName name="신나">[53]단가!$A$56</definedName>
    <definedName name="신상">#REF!</definedName>
    <definedName name="신안" localSheetId="1" hidden="1">{#N/A,#N/A,FALSE,"현장 NCR 분석";#N/A,#N/A,FALSE,"현장품질감사";#N/A,#N/A,FALSE,"현장품질감사"}</definedName>
    <definedName name="신안" hidden="1">{#N/A,#N/A,FALSE,"현장 NCR 분석";#N/A,#N/A,FALSE,"현장품질감사";#N/A,#N/A,FALSE,"현장품질감사"}</definedName>
    <definedName name="신축이음">#REF!</definedName>
    <definedName name="신축이음각도">#REF!</definedName>
    <definedName name="신축이음갯수">#REF!</definedName>
    <definedName name="신축이음장치">#REF!</definedName>
    <definedName name="신호">[168]인건비!$B$23</definedName>
    <definedName name="신호공">#REF!</definedName>
    <definedName name="실경상">'[13]#REF'!#REF!</definedName>
    <definedName name="실란">[53]단가!$A$152</definedName>
    <definedName name="실링제">[53]단가!$A$61</definedName>
    <definedName name="실적">#REF!</definedName>
    <definedName name="실적자료" localSheetId="1" hidden="1">{#N/A,#N/A,FALSE,"지침";#N/A,#N/A,FALSE,"환경분석";#N/A,#N/A,FALSE,"Sheet16"}</definedName>
    <definedName name="실적자료" hidden="1">{#N/A,#N/A,FALSE,"지침";#N/A,#N/A,FALSE,"환경분석";#N/A,#N/A,FALSE,"Sheet16"}</definedName>
    <definedName name="실적자료1" localSheetId="1" hidden="1">{#N/A,#N/A,FALSE,"지침";#N/A,#N/A,FALSE,"환경분석";#N/A,#N/A,FALSE,"Sheet16"}</definedName>
    <definedName name="실적자료1" hidden="1">{#N/A,#N/A,FALSE,"지침";#N/A,#N/A,FALSE,"환경분석";#N/A,#N/A,FALSE,"Sheet16"}</definedName>
    <definedName name="실제" localSheetId="1">예정공정표!실제</definedName>
    <definedName name="실제">[0]!실제</definedName>
    <definedName name="실편백10노무">#REF!</definedName>
    <definedName name="실편백10재료">#REF!</definedName>
    <definedName name="실편백15노무">#REF!</definedName>
    <definedName name="실편백15재료">#REF!</definedName>
    <definedName name="실행">#REF!</definedName>
    <definedName name="실행75.5" localSheetId="1">예정공정표!실행75.5</definedName>
    <definedName name="실행75.5">[0]!실행75.5</definedName>
    <definedName name="실행총괄" localSheetId="1">예정공정표!실행총괄</definedName>
    <definedName name="실행총괄">[0]!실행총괄</definedName>
    <definedName name="씨">#REF!</definedName>
    <definedName name="씨그마ck">#REF!</definedName>
    <definedName name="씨그마y">#REF!</definedName>
    <definedName name="ㅇ">#N/A</definedName>
    <definedName name="ㅇ1">[33]수량산출!#REF!</definedName>
    <definedName name="ㅇ560">#REF!</definedName>
    <definedName name="ㅇㄷㄷ">#REF!</definedName>
    <definedName name="ㅇㄹㄹ" hidden="1">#REF!</definedName>
    <definedName name="ㅇㄹㅇ">#REF!</definedName>
    <definedName name="ㅇㄹㅇㄹ" hidden="1">#REF!</definedName>
    <definedName name="ㅇㄹ호">#REF!</definedName>
    <definedName name="ㅇㄹ호ㅓ">#REF!</definedName>
    <definedName name="ㅇㄹ호ㅗㅓ">#REF!</definedName>
    <definedName name="ㅇㄻㄴㅇㄻㄴㅇㄻㄴㅇㄹㅇ">#REF!</definedName>
    <definedName name="ㅇㅀ">[169]단가목록!$1:$1048576</definedName>
    <definedName name="ㅇㅀㄴ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ㅀ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" hidden="1">#REF!</definedName>
    <definedName name="ㅇㅇㄹ" hidden="1">#REF!</definedName>
    <definedName name="ㅇㅇㅇ">#REF!</definedName>
    <definedName name="ㅇㅇㅇㅇㅇㅇ" localSheetId="1" hidden="1">{#N/A,#N/A,FALSE,"지침";#N/A,#N/A,FALSE,"환경분석";#N/A,#N/A,FALSE,"Sheet16"}</definedName>
    <definedName name="ㅇㅇㅇㅇㅇㅇ" hidden="1">{#N/A,#N/A,FALSE,"지침";#N/A,#N/A,FALSE,"환경분석";#N/A,#N/A,FALSE,"Sheet16"}</definedName>
    <definedName name="ㅇ아ㅏㄹ" localSheetId="1" hidden="1">{#N/A,#N/A,FALSE,"지침";#N/A,#N/A,FALSE,"환경분석";#N/A,#N/A,FALSE,"Sheet16"}</definedName>
    <definedName name="ㅇ아ㅏㄹ" hidden="1">{#N/A,#N/A,FALSE,"지침";#N/A,#N/A,FALSE,"환경분석";#N/A,#N/A,FALSE,"Sheet16"}</definedName>
    <definedName name="ㅇ이리" localSheetId="1" hidden="1">{#N/A,#N/A,FALSE,"지침";#N/A,#N/A,FALSE,"환경분석";#N/A,#N/A,FALSE,"Sheet16"}</definedName>
    <definedName name="ㅇ이리" hidden="1">{#N/A,#N/A,FALSE,"지침";#N/A,#N/A,FALSE,"환경분석";#N/A,#N/A,FALSE,"Sheet16"}</definedName>
    <definedName name="아" hidden="1">#REF!</definedName>
    <definedName name="아공">'[79](A)내역서'!$E$4:$L$197,'[79](A)내역서'!$K$198:$K$225,'[79](A)내역서'!$I$216:$J$219,'[79](A)내역서'!$E$242:$L$281</definedName>
    <definedName name="아무" localSheetId="1" hidden="1">{#N/A,#N/A,FALSE,"배수2"}</definedName>
    <definedName name="아무" hidden="1">{#N/A,#N/A,FALSE,"배수2"}</definedName>
    <definedName name="아무거나" hidden="1">#REF!</definedName>
    <definedName name="아사">[93]내역아!#REF!</definedName>
    <definedName name="아세틸렌">[53]단가!$A$59</definedName>
    <definedName name="아스콘">#REF!</definedName>
    <definedName name="아스콘1">#REF!</definedName>
    <definedName name="아스콘2">#REF!</definedName>
    <definedName name="아스타일__공">[104]노임단가!#REF!</definedName>
    <definedName name="아스팔트">#REF!</definedName>
    <definedName name="아스팔트_페이버">[56]장비집계!#REF!</definedName>
    <definedName name="아스팔트디스트리뷰터">[56]장비집계!#REF!</definedName>
    <definedName name="아왜나무12노무">#REF!</definedName>
    <definedName name="아왜나무12재료">#REF!</definedName>
    <definedName name="아왜나무H2.5">#REF!</definedName>
    <definedName name="아운">[93]내역아!#REF!</definedName>
    <definedName name="아카노">[96]식재!$H$83</definedName>
    <definedName name="아카시아">[53]단가!$A$131</definedName>
    <definedName name="아카재">[96]식재!$F$83</definedName>
    <definedName name="아ㅓ림" localSheetId="1" hidden="1">{#N/A,#N/A,FALSE,"포장1";#N/A,#N/A,FALSE,"포장1"}</definedName>
    <definedName name="아ㅓ림" hidden="1">{#N/A,#N/A,FALSE,"포장1";#N/A,#N/A,FALSE,"포장1"}</definedName>
    <definedName name="안">#REF!</definedName>
    <definedName name="안벽">#REF!</definedName>
    <definedName name="안전">#REF!</definedName>
    <definedName name="안전관리">[170]원가서!$D$9</definedName>
    <definedName name="안전관리기사1급">[104]노임단가!#REF!</definedName>
    <definedName name="안전관리기사2급">[104]노임단가!#REF!</definedName>
    <definedName name="안전관리비">[112]설계산출기초!$G$11</definedName>
    <definedName name="안전점검내역" localSheetId="1" hidden="1">{#N/A,#N/A,FALSE,"현장 NCR 분석";#N/A,#N/A,FALSE,"현장품질감사";#N/A,#N/A,FALSE,"현장품질감사"}</definedName>
    <definedName name="안전점검내역" hidden="1">{#N/A,#N/A,FALSE,"현장 NCR 분석";#N/A,#N/A,FALSE,"현장품질감사";#N/A,#N/A,FALSE,"현장품질감사"}</definedName>
    <definedName name="알d">#REF!</definedName>
    <definedName name="알파" localSheetId="1" hidden="1">{#N/A,#N/A,FALSE,"이태원철근"}</definedName>
    <definedName name="알파" hidden="1">{#N/A,#N/A,FALSE,"이태원철근"}</definedName>
    <definedName name="알파1">#REF!</definedName>
    <definedName name="알파2">#REF!</definedName>
    <definedName name="암거구체수량산출_1연">#REF!</definedName>
    <definedName name="암거구체수량산출1연_형식1">#REF!</definedName>
    <definedName name="암거구체수량산출1연_형식2">#REF!</definedName>
    <definedName name="암거구체수량산출2연_형식1">#REF!</definedName>
    <definedName name="암거구체수량산출2연_형식2">#REF!</definedName>
    <definedName name="암거구체수량산출3연_형식1">#REF!</definedName>
    <definedName name="암거구체수량산출3연_형식2">#REF!</definedName>
    <definedName name="앞굽">#REF!</definedName>
    <definedName name="앞굽높이">#REF!</definedName>
    <definedName name="앞성토">#REF!</definedName>
    <definedName name="애경백화점" localSheetId="1" hidden="1">{#N/A,#N/A,FALSE,"현장 NCR 분석";#N/A,#N/A,FALSE,"현장품질감사";#N/A,#N/A,FALSE,"현장품질감사"}</definedName>
    <definedName name="애경백화점" hidden="1">{#N/A,#N/A,FALSE,"현장 NCR 분석";#N/A,#N/A,FALSE,"현장품질감사";#N/A,#N/A,FALSE,"현장품질감사"}</definedName>
    <definedName name="앨c">#REF!</definedName>
    <definedName name="앨e">#REF!</definedName>
    <definedName name="앨보1">[105]단가!$B$36</definedName>
    <definedName name="앵커볼트">#REF!</definedName>
    <definedName name="야간" localSheetId="1" hidden="1">{#N/A,#N/A,FALSE,"지침";#N/A,#N/A,FALSE,"환경분석";#N/A,#N/A,FALSE,"Sheet16"}</definedName>
    <definedName name="야간" hidden="1">{#N/A,#N/A,FALSE,"지침";#N/A,#N/A,FALSE,"환경분석";#N/A,#N/A,FALSE,"Sheet16"}</definedName>
    <definedName name="야자노">[96]유지관리!$H$82</definedName>
    <definedName name="야자재">[96]유지관리!$F$82</definedName>
    <definedName name="양___생___공">[104]노임단가!#REF!</definedName>
    <definedName name="양매자0403">[94]데이타!$E$168</definedName>
    <definedName name="양매자0505">[94]데이타!$E$169</definedName>
    <definedName name="양매자0606">[94]데이타!$E$170</definedName>
    <definedName name="양생1">#REF!</definedName>
    <definedName name="양생2">#REF!</definedName>
    <definedName name="양생경비">#REF!</definedName>
    <definedName name="양생노무비">#REF!</definedName>
    <definedName name="양생재료비">#REF!</definedName>
    <definedName name="양수기_건설용펌프">[56]장비집계!#REF!</definedName>
    <definedName name="양식">#REF!</definedName>
    <definedName name="어떤거" localSheetId="1" hidden="1">{#N/A,#N/A,FALSE,"이정표"}</definedName>
    <definedName name="어떤거" hidden="1">{#N/A,#N/A,FALSE,"이정표"}</definedName>
    <definedName name="어러리" localSheetId="1" hidden="1">{#N/A,#N/A,FALSE,"지침";#N/A,#N/A,FALSE,"환경분석";#N/A,#N/A,FALSE,"Sheet16"}</definedName>
    <definedName name="어러리" hidden="1">{#N/A,#N/A,FALSE,"지침";#N/A,#N/A,FALSE,"환경분석";#N/A,#N/A,FALSE,"Sheet16"}</definedName>
    <definedName name="어ㅓㄹ" localSheetId="1" hidden="1">{#N/A,#N/A,FALSE,"지침";#N/A,#N/A,FALSE,"환경분석";#N/A,#N/A,FALSE,"Sheet16"}</definedName>
    <definedName name="어ㅓㄹ" hidden="1">{#N/A,#N/A,FALSE,"지침";#N/A,#N/A,FALSE,"환경분석";#N/A,#N/A,FALSE,"Sheet16"}</definedName>
    <definedName name="억이상" localSheetId="1" hidden="1">{#N/A,#N/A,FALSE,"2~8번"}</definedName>
    <definedName name="억이상" hidden="1">{#N/A,#N/A,FALSE,"2~8번"}</definedName>
    <definedName name="업" localSheetId="1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업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업종" localSheetId="1" hidden="1">{#N/A,#N/A,FALSE,"포장2"}</definedName>
    <definedName name="업종" hidden="1">{#N/A,#N/A,FALSE,"포장2"}</definedName>
    <definedName name="업체" hidden="1">#REF!</definedName>
    <definedName name="업체단가">[171]자재단가!$A$6:$M$156</definedName>
    <definedName name="업체순위" localSheetId="1" hidden="1">{#N/A,#N/A,FALSE,"배수2"}</definedName>
    <definedName name="업체순위" hidden="1">{#N/A,#N/A,FALSE,"배수2"}</definedName>
    <definedName name="에_어_호_스">[56]장비집계!#REF!</definedName>
    <definedName name="에멀전페인트">[53]단가!$A$71</definedName>
    <definedName name="여름">#REF!</definedName>
    <definedName name="연___돌___공">[104]노임단가!#REF!</definedName>
    <definedName name="연___마___공">#REF!</definedName>
    <definedName name="연간">[172]입찰안!#REF!</definedName>
    <definedName name="연마공">'[99]99노임기준'!#REF!</definedName>
    <definedName name="연마공001">#REF!</definedName>
    <definedName name="연마공002">#REF!</definedName>
    <definedName name="연마공011">#REF!</definedName>
    <definedName name="연마공982">#REF!</definedName>
    <definedName name="연마공991">#REF!</definedName>
    <definedName name="연마공992">#REF!</definedName>
    <definedName name="연마지">[53]단가!$A$72</definedName>
    <definedName name="연습9">#REF!</definedName>
    <definedName name="연습99">#REF!</definedName>
    <definedName name="연장">#REF!</definedName>
    <definedName name="영_림__기_사">[104]노임단가!#REF!</definedName>
    <definedName name="영산홍">#REF!</definedName>
    <definedName name="영산홍H0.3">#REF!</definedName>
    <definedName name="영업" localSheetId="1" hidden="1">{#N/A,#N/A,FALSE,"지침";#N/A,#N/A,FALSE,"환경분석";#N/A,#N/A,FALSE,"Sheet16"}</definedName>
    <definedName name="영업" hidden="1">{#N/A,#N/A,FALSE,"지침";#N/A,#N/A,FALSE,"환경분석";#N/A,#N/A,FALSE,"Sheet16"}</definedName>
    <definedName name="영업이익" localSheetId="1" hidden="1">{#N/A,#N/A,FALSE,"지침";#N/A,#N/A,FALSE,"환경분석";#N/A,#N/A,FALSE,"Sheet16"}</definedName>
    <definedName name="영업이익" hidden="1">{#N/A,#N/A,FALSE,"지침";#N/A,#N/A,FALSE,"환경분석";#N/A,#N/A,FALSE,"Sheet16"}</definedName>
    <definedName name="영업현금" localSheetId="1" hidden="1">{#N/A,#N/A,FALSE,"지침";#N/A,#N/A,FALSE,"환경분석";#N/A,#N/A,FALSE,"Sheet16"}</definedName>
    <definedName name="영업현금" hidden="1">{#N/A,#N/A,FALSE,"지침";#N/A,#N/A,FALSE,"환경분석";#N/A,#N/A,FALSE,"Sheet16"}</definedName>
    <definedName name="예산서2" hidden="1">[173]본댐설계!#REF!</definedName>
    <definedName name="예정">#REF!</definedName>
    <definedName name="예정공정표">#REF!</definedName>
    <definedName name="오나멘트">[53]단가!$A$54</definedName>
    <definedName name="오옹벽">#REF!</definedName>
    <definedName name="오지영">#REF!</definedName>
    <definedName name="오케이">#REF!</definedName>
    <definedName name="옥계1교">#REF!</definedName>
    <definedName name="옥외공사" localSheetId="1" hidden="1">{#N/A,#N/A,FALSE,"이태원철근"}</definedName>
    <definedName name="옥외공사" hidden="1">{#N/A,#N/A,FALSE,"이태원철근"}</definedName>
    <definedName name="옥외대비" localSheetId="1" hidden="1">{#N/A,#N/A,FALSE,"이태원철근"}</definedName>
    <definedName name="옥외대비" hidden="1">{#N/A,#N/A,FALSE,"이태원철근"}</definedName>
    <definedName name="옥외등철거공구손료">#REF!</definedName>
    <definedName name="옥외등철거공비">#REF!</definedName>
    <definedName name="옥향">[103]단가!$A$136</definedName>
    <definedName name="옥향H0.5">#REF!</definedName>
    <definedName name="온___돌___공">[104]노임단가!#REF!</definedName>
    <definedName name="온수보일러">[154]노무비단가!$B$72</definedName>
    <definedName name="옹" localSheetId="1" hidden="1">{#N/A,#N/A,FALSE,"골재소요량";#N/A,#N/A,FALSE,"골재소요량"}</definedName>
    <definedName name="옹" hidden="1">{#N/A,#N/A,FALSE,"골재소요량";#N/A,#N/A,FALSE,"골재소요량"}</definedName>
    <definedName name="옹2되">#REF!</definedName>
    <definedName name="옹2부">#REF!</definedName>
    <definedName name="옹2블캡">#REF!</definedName>
    <definedName name="옹2블표">#REF!</definedName>
    <definedName name="옹2상">#REF!</definedName>
    <definedName name="옹2속">#REF!</definedName>
    <definedName name="옹2잔">#REF!</definedName>
    <definedName name="옹2잡">#REF!</definedName>
    <definedName name="옹2지1">#REF!</definedName>
    <definedName name="옹2지2">#REF!</definedName>
    <definedName name="옹2지3">#REF!</definedName>
    <definedName name="옹2터">#REF!</definedName>
    <definedName name="옹2합">#REF!</definedName>
    <definedName name="옹되">#REF!</definedName>
    <definedName name="옹벽">#REF!</definedName>
    <definedName name="옹벽수량집계표" localSheetId="1" hidden="1">{#N/A,#N/A,FALSE,"2~8번"}</definedName>
    <definedName name="옹벽수량집계표" hidden="1">{#N/A,#N/A,FALSE,"2~8번"}</definedName>
    <definedName name="옹벽수량집계표총괄" localSheetId="1" hidden="1">{#N/A,#N/A,FALSE,"혼합골재"}</definedName>
    <definedName name="옹벽수량집계표총괄" hidden="1">{#N/A,#N/A,FALSE,"혼합골재"}</definedName>
    <definedName name="옹부">#REF!</definedName>
    <definedName name="옹블캡">#REF!</definedName>
    <definedName name="옹블표">#REF!</definedName>
    <definedName name="옹상">#REF!</definedName>
    <definedName name="옹속">#REF!</definedName>
    <definedName name="옹잔">#REF!</definedName>
    <definedName name="옹잡">#REF!</definedName>
    <definedName name="옹지1">#REF!</definedName>
    <definedName name="옹지2">#REF!</definedName>
    <definedName name="옹지3">#REF!</definedName>
    <definedName name="옹터">#REF!</definedName>
    <definedName name="옹합">#REF!</definedName>
    <definedName name="와이어메쉬">[103]단가!$A$53</definedName>
    <definedName name="완도" localSheetId="1" hidden="1">{#N/A,#N/A,FALSE,"포장2"}</definedName>
    <definedName name="완도" hidden="1">{#N/A,#N/A,FALSE,"포장2"}</definedName>
    <definedName name="왕벗">[53]단가!$A$115</definedName>
    <definedName name="왕벚나무">#REF!</definedName>
    <definedName name="왕벚나무H4.5">#REF!</definedName>
    <definedName name="왜성도라지">#REF!</definedName>
    <definedName name="외">#REF!</definedName>
    <definedName name="외경높이">#REF!</definedName>
    <definedName name="외경폭">#REF!</definedName>
    <definedName name="외벽">#REF!</definedName>
    <definedName name="외벽1">#REF!</definedName>
    <definedName name="외벽2">#REF!</definedName>
    <definedName name="요율">#REF!</definedName>
    <definedName name="요율표">#REF!</definedName>
    <definedName name="용량">#REF!</definedName>
    <definedName name="용용" localSheetId="1" hidden="1">{#N/A,#N/A,FALSE,"포장2"}</definedName>
    <definedName name="용용" hidden="1">{#N/A,#N/A,FALSE,"포장2"}</definedName>
    <definedName name="용접">#REF!</definedName>
    <definedName name="용접200경비">#REF!</definedName>
    <definedName name="용접300경비">#REF!</definedName>
    <definedName name="용접공">[53]단가!$A$20</definedName>
    <definedName name="용접공_일반">#REF!</definedName>
    <definedName name="용접공_일반001">#REF!</definedName>
    <definedName name="용접공_일반002">#REF!</definedName>
    <definedName name="용접공_일반011">#REF!</definedName>
    <definedName name="용접공_일반982">#REF!</definedName>
    <definedName name="용접공_일반991">#REF!</definedName>
    <definedName name="용접공_일반992">#REF!</definedName>
    <definedName name="용접공_철도">#REF!</definedName>
    <definedName name="용접공_철도001">#REF!</definedName>
    <definedName name="용접공_철도002">#REF!</definedName>
    <definedName name="용접공_철도011">#REF!</definedName>
    <definedName name="용접공_철도982">#REF!</definedName>
    <definedName name="용접공_철도991">#REF!</definedName>
    <definedName name="용접공_철도992">#REF!</definedName>
    <definedName name="용접기__교류">[56]장비집계!#REF!</definedName>
    <definedName name="용접봉">[53]단가!$A$57</definedName>
    <definedName name="우">#REF!</definedName>
    <definedName name="우___물___공">[104]노임단가!#REF!</definedName>
    <definedName name="운">#REF!</definedName>
    <definedName name="운반">[174]목록!$D$3:$O$380</definedName>
    <definedName name="운반2">#REF!</definedName>
    <definedName name="운반구간">[112]을부담운반비!$D$5</definedName>
    <definedName name="운반비">[112]설계산출기초!$G$7</definedName>
    <definedName name="운반산출">#REF!</definedName>
    <definedName name="운반차">#REF!</definedName>
    <definedName name="운반차운전사">[102]노무비단가!$B$10</definedName>
    <definedName name="운잔">#REF!</definedName>
    <definedName name="운전">#REF!</definedName>
    <definedName name="운전기사">'[99]99노임기준'!#REF!</definedName>
    <definedName name="운전사">#REF!</definedName>
    <definedName name="운전사_기계">#REF!</definedName>
    <definedName name="운전사_기계001">#REF!</definedName>
    <definedName name="운전사_기계002">#REF!</definedName>
    <definedName name="운전사_기계011">#REF!</definedName>
    <definedName name="운전사_기계982">#REF!</definedName>
    <definedName name="운전사_기계991">#REF!</definedName>
    <definedName name="운전사_기계992">#REF!</definedName>
    <definedName name="운전사_운반">'[113]기계경비(시간당)'!$D$7</definedName>
    <definedName name="운전사_운반차">#REF!</definedName>
    <definedName name="운전사_운반차001">#REF!</definedName>
    <definedName name="운전사_운반차002">#REF!</definedName>
    <definedName name="운전사_운반차011">#REF!</definedName>
    <definedName name="운전사_운반차982">#REF!</definedName>
    <definedName name="운전사_운반차991">#REF!</definedName>
    <definedName name="운전사_운반차992">#REF!</definedName>
    <definedName name="운전조">#REF!</definedName>
    <definedName name="운전조수">#REF!</definedName>
    <definedName name="울사">[93]울타리!#REF!</definedName>
    <definedName name="울운">[93]울타리!#REF!</definedName>
    <definedName name="원">#REF!</definedName>
    <definedName name="원_가_계_산_서">#REF!</definedName>
    <definedName name="원가12" localSheetId="1" hidden="1">{#N/A,#N/A,FALSE,"운반시간"}</definedName>
    <definedName name="원가12" hidden="1">{#N/A,#N/A,FALSE,"운반시간"}</definedName>
    <definedName name="원가계산1">[175]자재단가!$A$6:$M$156</definedName>
    <definedName name="원가계산서">#REF!</definedName>
    <definedName name="원가계산서2">#REF!</definedName>
    <definedName name="원계획대비" localSheetId="1" hidden="1">{#N/A,#N/A,FALSE,"지침";#N/A,#N/A,FALSE,"환경분석";#N/A,#N/A,FALSE,"Sheet16"}</definedName>
    <definedName name="원계획대비" hidden="1">{#N/A,#N/A,FALSE,"지침";#N/A,#N/A,FALSE,"환경분석";#N/A,#N/A,FALSE,"Sheet16"}</definedName>
    <definedName name="원자력계장공">#REF!</definedName>
    <definedName name="원자력계장공001">#REF!</definedName>
    <definedName name="원자력계장공002">#REF!</definedName>
    <definedName name="원자력계장공011">#REF!</definedName>
    <definedName name="원자력계장공982">#REF!</definedName>
    <definedName name="원자력계장공991">#REF!</definedName>
    <definedName name="원자력계장공992">#REF!</definedName>
    <definedName name="원자력기계설치공">#REF!</definedName>
    <definedName name="원자력기계설치공001">#REF!</definedName>
    <definedName name="원자력기계설치공002">#REF!</definedName>
    <definedName name="원자력기계설치공011">#REF!</definedName>
    <definedName name="원자력기계설치공982">#REF!</definedName>
    <definedName name="원자력기계설치공991">#REF!</definedName>
    <definedName name="원자력기계설치공992">#REF!</definedName>
    <definedName name="원자력기술자">#REF!</definedName>
    <definedName name="원자력기술자001">#REF!</definedName>
    <definedName name="원자력기술자002">#REF!</definedName>
    <definedName name="원자력기술자011">#REF!</definedName>
    <definedName name="원자력기술자982">#REF!</definedName>
    <definedName name="원자력기술자991">#REF!</definedName>
    <definedName name="원자력기술자992">#REF!</definedName>
    <definedName name="원자력덕트공">#REF!</definedName>
    <definedName name="원자력덕트공001">#REF!</definedName>
    <definedName name="원자력덕트공002">#REF!</definedName>
    <definedName name="원자력덕트공011">#REF!</definedName>
    <definedName name="원자력덕트공982">#REF!</definedName>
    <definedName name="원자력덕트공991">#REF!</definedName>
    <definedName name="원자력덕트공992">#REF!</definedName>
    <definedName name="원자력배관공">#REF!</definedName>
    <definedName name="원자력배관공001">#REF!</definedName>
    <definedName name="원자력배관공002">#REF!</definedName>
    <definedName name="원자력배관공011">#REF!</definedName>
    <definedName name="원자력배관공982">#REF!</definedName>
    <definedName name="원자력배관공991">#REF!</definedName>
    <definedName name="원자력배관공992">#REF!</definedName>
    <definedName name="원자력보온공">#REF!</definedName>
    <definedName name="원자력보온공001">#REF!</definedName>
    <definedName name="원자력보온공002">#REF!</definedName>
    <definedName name="원자력보온공011">#REF!</definedName>
    <definedName name="원자력보온공982">#REF!</definedName>
    <definedName name="원자력보온공991">#REF!</definedName>
    <definedName name="원자력보온공992">#REF!</definedName>
    <definedName name="원자력용접공">#REF!</definedName>
    <definedName name="원자력용접공001">#REF!</definedName>
    <definedName name="원자력용접공002">#REF!</definedName>
    <definedName name="원자력용접공011">#REF!</definedName>
    <definedName name="원자력용접공982">#REF!</definedName>
    <definedName name="원자력용접공991">#REF!</definedName>
    <definedName name="원자력용접공992">#REF!</definedName>
    <definedName name="원자력제관공">#REF!</definedName>
    <definedName name="원자력제관공001">#REF!</definedName>
    <definedName name="원자력제관공002">#REF!</definedName>
    <definedName name="원자력제관공011">#REF!</definedName>
    <definedName name="원자력제관공982">#REF!</definedName>
    <definedName name="원자력제관공991">#REF!</definedName>
    <definedName name="원자력제관공992">#REF!</definedName>
    <definedName name="원자력케이블전공">#REF!</definedName>
    <definedName name="원자력케이블전공001">#REF!</definedName>
    <definedName name="원자력케이블전공002">#REF!</definedName>
    <definedName name="원자력케이블전공011">#REF!</definedName>
    <definedName name="원자력케이블전공982">#REF!</definedName>
    <definedName name="원자력케이블전공991">#REF!</definedName>
    <definedName name="원자력케이블전공992">#REF!</definedName>
    <definedName name="원자력특별인부">#REF!</definedName>
    <definedName name="원자력특별인부001">#REF!</definedName>
    <definedName name="원자력특별인부002">#REF!</definedName>
    <definedName name="원자력특별인부011">#REF!</definedName>
    <definedName name="원자력특별인부982">#REF!</definedName>
    <definedName name="원자력특별인부991">#REF!</definedName>
    <definedName name="원자력특별인부992">#REF!</definedName>
    <definedName name="원자력품질관리사">#REF!</definedName>
    <definedName name="원자력품질관리사001">#REF!</definedName>
    <definedName name="원자력품질관리사002">#REF!</definedName>
    <definedName name="원자력품질관리사011">#REF!</definedName>
    <definedName name="원자력품질관리사982">#REF!</definedName>
    <definedName name="원자력품질관리사991">#REF!</definedName>
    <definedName name="원자력품질관리사992">#REF!</definedName>
    <definedName name="원자력플랜트전공">#REF!</definedName>
    <definedName name="원자력플랜트전공001">#REF!</definedName>
    <definedName name="원자력플랜트전공002">#REF!</definedName>
    <definedName name="원자력플랜트전공011">#REF!</definedName>
    <definedName name="원자력플랜트전공982">#REF!</definedName>
    <definedName name="원자력플랜트전공991">#REF!</definedName>
    <definedName name="원자력플랜트전공992">#REF!</definedName>
    <definedName name="원지반경">[96]시설물!#REF!</definedName>
    <definedName name="원지반노">[96]시설물!#REF!</definedName>
    <definedName name="원지반다짐">#REF!</definedName>
    <definedName name="원지반재">[96]시설물!#REF!</definedName>
    <definedName name="원파고라노">#REF!</definedName>
    <definedName name="원파고라재">#REF!</definedName>
    <definedName name="원형1">#REF!</definedName>
    <definedName name="원형2">#REF!</definedName>
    <definedName name="월드건설" localSheetId="1" hidden="1">{#N/A,#N/A,FALSE,"이태원철근"}</definedName>
    <definedName name="월드건설" hidden="1">{#N/A,#N/A,FALSE,"이태원철근"}</definedName>
    <definedName name="월별투입" localSheetId="1" hidden="1">{#N/A,#N/A,FALSE,"지침";#N/A,#N/A,FALSE,"환경분석";#N/A,#N/A,FALSE,"Sheet16"}</definedName>
    <definedName name="월별투입" hidden="1">{#N/A,#N/A,FALSE,"지침";#N/A,#N/A,FALSE,"환경분석";#N/A,#N/A,FALSE,"Sheet16"}</definedName>
    <definedName name="위">#REF!</definedName>
    <definedName name="위___생___공">#REF!</definedName>
    <definedName name="위1">#REF!</definedName>
    <definedName name="위생공">[154]노무비단가!$B$2</definedName>
    <definedName name="위생공001">#REF!</definedName>
    <definedName name="위생공002">#REF!</definedName>
    <definedName name="위생공011">#REF!</definedName>
    <definedName name="위생공982">#REF!</definedName>
    <definedName name="위생공991">#REF!</definedName>
    <definedName name="위생공992">#REF!</definedName>
    <definedName name="위치">#N/A</definedName>
    <definedName name="윈치경">[96]시설물!$J$305</definedName>
    <definedName name="윈치노">[96]시설물!$H$305</definedName>
    <definedName name="윈치재">[96]시설물!$F$305</definedName>
    <definedName name="윗몸일으키기">[140]시설물기초!#REF!</definedName>
    <definedName name="유___리___공">#REF!</definedName>
    <definedName name="유_지_창_고">#REF!</definedName>
    <definedName name="유리공">#REF!</definedName>
    <definedName name="유리공001">#REF!</definedName>
    <definedName name="유리공002">#REF!</definedName>
    <definedName name="유리공011">#REF!</definedName>
    <definedName name="유리공982">#REF!</definedName>
    <definedName name="유리공991">#REF!</definedName>
    <definedName name="유리공992">#REF!</definedName>
    <definedName name="유리노">[93]시설물일위!#REF!</definedName>
    <definedName name="유리재">[93]시설물일위!#REF!</definedName>
    <definedName name="유상진">#REF!</definedName>
    <definedName name="유지창고">[176]기본설계기준!#REF!</definedName>
    <definedName name="유카">[53]단가!$A$153</definedName>
    <definedName name="육각정글짐">[140]시설물기초!#REF!</definedName>
    <definedName name="윤">#REF!</definedName>
    <definedName name="윰" localSheetId="1" hidden="1">{#N/A,#N/A,FALSE,"현장 NCR 분석";#N/A,#N/A,FALSE,"현장품질감사";#N/A,#N/A,FALSE,"현장품질감사"}</definedName>
    <definedName name="윰" hidden="1">{#N/A,#N/A,FALSE,"현장 NCR 분석";#N/A,#N/A,FALSE,"현장품질감사";#N/A,#N/A,FALSE,"현장품질감사"}</definedName>
    <definedName name="은행12">[53]단가!$A$118</definedName>
    <definedName name="은행15">[53]단가!$A$117</definedName>
    <definedName name="은행6">[53]단가!$A$120</definedName>
    <definedName name="은행8">[53]단가!$A$119</definedName>
    <definedName name="은행나무">#REF!</definedName>
    <definedName name="은행나무H3.5">#REF!</definedName>
    <definedName name="을부담품목별중량계">[112]운반비산출!$E$25</definedName>
    <definedName name="을지3" localSheetId="1" hidden="1">{#N/A,#N/A,FALSE,"도급대비시행율";#N/A,#N/A,FALSE,"결의서";#N/A,#N/A,FALSE,"내역서";#N/A,#N/A,FALSE,"도급예상"}</definedName>
    <definedName name="을지3" hidden="1">{#N/A,#N/A,FALSE,"도급대비시행율";#N/A,#N/A,FALSE,"결의서";#N/A,#N/A,FALSE,"내역서";#N/A,#N/A,FALSE,"도급예상"}</definedName>
    <definedName name="을지타이틀">#REF!</definedName>
    <definedName name="의" localSheetId="1" hidden="1">{#N/A,#N/A,FALSE,"운반시간"}</definedName>
    <definedName name="의" hidden="1">{#N/A,#N/A,FALSE,"운반시간"}</definedName>
    <definedName name="이">#REF!</definedName>
    <definedName name="이각">[155]단가!$A$23</definedName>
    <definedName name="이각B형">[153]일위대가!#REF!</definedName>
    <definedName name="이각노">[99]일위대가!#REF!</definedName>
    <definedName name="이각재">[99]일위대가!#REF!</definedName>
    <definedName name="이각지주목">#REF!</definedName>
    <definedName name="이공구가설비">#REF!</definedName>
    <definedName name="이공구간접노무비">#REF!</definedName>
    <definedName name="이공구공사원가">#REF!</definedName>
    <definedName name="이공구기타경비">#REF!</definedName>
    <definedName name="이공구부가가치세">'[139]2공구산출내역'!#REF!</definedName>
    <definedName name="이공구산재보험료">#REF!</definedName>
    <definedName name="이공구안전관리비">#REF!</definedName>
    <definedName name="이공구이윤">#REF!</definedName>
    <definedName name="이공구일반관리비">#REF!</definedName>
    <definedName name="이노">#REF!</definedName>
    <definedName name="이릴" localSheetId="1" hidden="1">{#N/A,#N/A,FALSE,"지침";#N/A,#N/A,FALSE,"환경분석";#N/A,#N/A,FALSE,"Sheet16"}</definedName>
    <definedName name="이릴" hidden="1">{#N/A,#N/A,FALSE,"지침";#N/A,#N/A,FALSE,"환경분석";#N/A,#N/A,FALSE,"Sheet16"}</definedName>
    <definedName name="이삼">#REF!</definedName>
    <definedName name="이상익" localSheetId="1" hidden="1">{#N/A,#N/A,FALSE,"현장 NCR 분석";#N/A,#N/A,FALSE,"현장품질감사";#N/A,#N/A,FALSE,"현장품질감사"}</definedName>
    <definedName name="이상익" hidden="1">{#N/A,#N/A,FALSE,"현장 NCR 분석";#N/A,#N/A,FALSE,"현장품질감사";#N/A,#N/A,FALSE,"현장품질감사"}</definedName>
    <definedName name="이슈" localSheetId="1" hidden="1">{#N/A,#N/A,FALSE,"지침";#N/A,#N/A,FALSE,"환경분석";#N/A,#N/A,FALSE,"Sheet16"}</definedName>
    <definedName name="이슈" hidden="1">{#N/A,#N/A,FALSE,"지침";#N/A,#N/A,FALSE,"환경분석";#N/A,#N/A,FALSE,"Sheet16"}</definedName>
    <definedName name="이식">#REF!</definedName>
    <definedName name="이식단가">#REF!</definedName>
    <definedName name="이식단가1">#REF!</definedName>
    <definedName name="이식일위">#REF!</definedName>
    <definedName name="이윤">[177]!이윤</definedName>
    <definedName name="이읍" localSheetId="1">예정공정표!이읍</definedName>
    <definedName name="이읍">[0]!이읍</definedName>
    <definedName name="이일" hidden="1">#REF!</definedName>
    <definedName name="이재">#REF!</definedName>
    <definedName name="이전비">#REF!</definedName>
    <definedName name="이천순복음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토_배관물량">#REF!</definedName>
    <definedName name="이토변실">#REF!</definedName>
    <definedName name="이팝나무H3.5">#REF!</definedName>
    <definedName name="이형관">[68]DATE!$B$24:$B$85</definedName>
    <definedName name="인N">#REF!</definedName>
    <definedName name="인가번호">#REF!</definedName>
    <definedName name="인건비">#REF!</definedName>
    <definedName name="인동덩쿨">#REF!</definedName>
    <definedName name="인쇄양식" localSheetId="1">예정공정표!인쇄양식</definedName>
    <definedName name="인쇄양식">[0]!인쇄양식</definedName>
    <definedName name="인원">#REF!</definedName>
    <definedName name="인원조직" hidden="1">0</definedName>
    <definedName name="인천지검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">#REF!</definedName>
    <definedName name="일.화장실및관리실">[91]공구원가계산!#REF!</definedName>
    <definedName name="일각">[155]단가!$A$27</definedName>
    <definedName name="일공구가설">#REF!</definedName>
    <definedName name="일공구가설비">[170]원가서!$D$11</definedName>
    <definedName name="일공구간노">[170]원가서!$D$4</definedName>
    <definedName name="일공구공사">[170]원가서!$D$17</definedName>
    <definedName name="일공구기계경비">[91]공구원가계산!#REF!</definedName>
    <definedName name="일공구기타경">[170]원가서!$D$10</definedName>
    <definedName name="일공구부가">[178]산출내역서!#REF!</definedName>
    <definedName name="일공구산재">[170]원가서!$D$8</definedName>
    <definedName name="일공구일반">[170]원가서!$D$15</definedName>
    <definedName name="일공구직영비">#REF!</definedName>
    <definedName name="일공구직접노무비">[91]공구원가계산!#REF!</definedName>
    <definedName name="일공구직접재료비">[91]공구원가계산!#REF!</definedName>
    <definedName name="일공구품질">[170]원가서!$D$12</definedName>
    <definedName name="일관">#REF!</definedName>
    <definedName name="일대">#REF!</definedName>
    <definedName name="일반">#REF!</definedName>
    <definedName name="일반관리비">#REF!</definedName>
    <definedName name="일반집계">#REF!</definedName>
    <definedName name="일반통신설비">#REF!</definedName>
    <definedName name="일선종건" localSheetId="1" hidden="1">{#N/A,#N/A,FALSE,"현장 NCR 분석";#N/A,#N/A,FALSE,"현장품질감사";#N/A,#N/A,FALSE,"현장품질감사"}</definedName>
    <definedName name="일선종건" hidden="1">{#N/A,#N/A,FALSE,"현장 NCR 분석";#N/A,#N/A,FALSE,"현장품질감사";#N/A,#N/A,FALSE,"현장품질감사"}</definedName>
    <definedName name="일위">#REF!,#REF!</definedName>
    <definedName name="일위대가">[104]일위목록!$A:$H</definedName>
    <definedName name="일위대가1">#REF!</definedName>
    <definedName name="일위대가표">#REF!</definedName>
    <definedName name="일위산출">#REF!</definedName>
    <definedName name="일위산출1">#REF!</definedName>
    <definedName name="일정97" hidden="1">#REF!</definedName>
    <definedName name="임시" localSheetId="1" hidden="1">{#N/A,#N/A,FALSE,"물가변동 (2)";#N/A,#N/A,FALSE,"공사비";#N/A,#N/A,FALSE,"사급";#N/A,#N/A,FALSE,"도급집계";#N/A,#N/A,FALSE,"재료비";#N/A,#N/A,FALSE,"노무비";#N/A,#N/A,FALSE,"경비"}</definedName>
    <definedName name="임시" hidden="1">{#N/A,#N/A,FALSE,"물가변동 (2)";#N/A,#N/A,FALSE,"공사비";#N/A,#N/A,FALSE,"사급";#N/A,#N/A,FALSE,"도급집계";#N/A,#N/A,FALSE,"재료비";#N/A,#N/A,FALSE,"노무비";#N/A,#N/A,FALSE,"경비"}</definedName>
    <definedName name="임직">#REF!</definedName>
    <definedName name="임형" localSheetId="1" hidden="1">{#N/A,#N/A,FALSE,"포장2"}</definedName>
    <definedName name="임형" hidden="1">{#N/A,#N/A,FALSE,"포장2"}</definedName>
    <definedName name="입력선택">#REF!</definedName>
    <definedName name="ㅈㄷ" localSheetId="1" hidden="1">{#N/A,#N/A,FALSE,"이태원철근"}</definedName>
    <definedName name="ㅈㄷ" hidden="1">{#N/A,#N/A,FALSE,"이태원철근"}</definedName>
    <definedName name="ㅈㅁ">#REF!</definedName>
    <definedName name="ㅈㅈ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ㅈ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자">#REF!</definedName>
    <definedName name="자_트">#REF!</definedName>
    <definedName name="자R10">[83]계수시트!$B$4</definedName>
    <definedName name="자R15">[83]계수시트!$B$2</definedName>
    <definedName name="자R20">[83]계수시트!$B$1</definedName>
    <definedName name="자R5">[83]계수시트!$B$8</definedName>
    <definedName name="자R6">[83]계수시트!$B$7</definedName>
    <definedName name="자R7">[83]계수시트!$B$6</definedName>
    <definedName name="자R8">[83]계수시트!$B$5</definedName>
    <definedName name="자W0.3">[83]계수시트!$B$9</definedName>
    <definedName name="자W0.4">[83]계수시트!$B$10</definedName>
    <definedName name="자W0.5">[83]계수시트!$B$11</definedName>
    <definedName name="자W0.6">[83]계수시트!$B$12</definedName>
    <definedName name="자W0.8">[83]계수시트!$B$13</definedName>
    <definedName name="자W1.0">[83]계수시트!$B$14</definedName>
    <definedName name="자W1.2">[83]계수시트!$B$15</definedName>
    <definedName name="자갈경">[96]단가!$A$5</definedName>
    <definedName name="자갈노">[96]단가!$A$3</definedName>
    <definedName name="자갈재">[96]단가!$A$4</definedName>
    <definedName name="자귀">[53]단가!$A$133</definedName>
    <definedName name="자귀나무">#REF!</definedName>
    <definedName name="자귀나무H3.0xR8">#REF!</definedName>
    <definedName name="자금수지" hidden="1">#REF!</definedName>
    <definedName name="자동화재탐지설비">#REF!</definedName>
    <definedName name="자료1">#REF!</definedName>
    <definedName name="자료2">#REF!</definedName>
    <definedName name="자연석1">[53]단가!$A$162</definedName>
    <definedName name="자연석2">[53]단가!$A$163</definedName>
    <definedName name="자연석3">[53]단가!$A$164</definedName>
    <definedName name="자연석경">[151]시설물일위!#REF!</definedName>
    <definedName name="자연석노">[151]시설물일위!#REF!</definedName>
    <definedName name="자연석쌓기경">[96]시설물!#REF!</definedName>
    <definedName name="자연석쌓기노">[96]시설물!#REF!</definedName>
    <definedName name="자연석쌓기재">[96]시설물!#REF!</definedName>
    <definedName name="자연석재">[151]시설물일위!#REF!</definedName>
    <definedName name="자재">#REF!</definedName>
    <definedName name="자재1" localSheetId="1" hidden="1">{#N/A,#N/A,FALSE,"포장2"}</definedName>
    <definedName name="자재1" hidden="1">{#N/A,#N/A,FALSE,"포장2"}</definedName>
    <definedName name="자재2" localSheetId="1" hidden="1">{#N/A,#N/A,FALSE,"구조2"}</definedName>
    <definedName name="자재2" hidden="1">{#N/A,#N/A,FALSE,"구조2"}</definedName>
    <definedName name="자재단가">[179]자재단가!$A$1:$S$372</definedName>
    <definedName name="자재단가수정완료" localSheetId="1">예정공정표!자재단가수정완료</definedName>
    <definedName name="자재단가수정완료">[0]!자재단가수정완료</definedName>
    <definedName name="자재단가표">#REF!</definedName>
    <definedName name="자재비1">#REF!</definedName>
    <definedName name="자재비2">#REF!</definedName>
    <definedName name="작_업__반_장">#REF!</definedName>
    <definedName name="작성자">#REF!</definedName>
    <definedName name="작업">#REF!</definedName>
    <definedName name="작업반장">'[99]99노임기준'!#REF!</definedName>
    <definedName name="작업반장001">#REF!</definedName>
    <definedName name="작업반장002">#REF!</definedName>
    <definedName name="작업반장011">#REF!</definedName>
    <definedName name="작업반장982">#REF!</definedName>
    <definedName name="작업반장991">#REF!</definedName>
    <definedName name="작업반장992">#REF!</definedName>
    <definedName name="잔">#REF!</definedName>
    <definedName name="잔디">#REF!</definedName>
    <definedName name="잔디_평떼">#REF!</definedName>
    <definedName name="잔디1">[95]단가조사!#REF!</definedName>
    <definedName name="잔디5경">#REF!</definedName>
    <definedName name="잔디5노무">#REF!</definedName>
    <definedName name="잔디5재료">#REF!</definedName>
    <definedName name="잔자갈노">#REF!</definedName>
    <definedName name="잔자갈재">#REF!</definedName>
    <definedName name="잔토">#REF!</definedName>
    <definedName name="잔토경">[99]일위대가!#REF!</definedName>
    <definedName name="잔토노">[99]일위대가!#REF!</definedName>
    <definedName name="잔토재">[99]일위대가!#REF!</definedName>
    <definedName name="잠___수___부">#REF!</definedName>
    <definedName name="잠___함___공">[104]노임단가!#REF!</definedName>
    <definedName name="잠수부001">#REF!</definedName>
    <definedName name="잠수부002">#REF!</definedName>
    <definedName name="잠수부011">#REF!</definedName>
    <definedName name="잠수부982">#REF!</definedName>
    <definedName name="잠수부991">#REF!</definedName>
    <definedName name="잠수부992">#REF!</definedName>
    <definedName name="잡비">#REF!</definedName>
    <definedName name="잡석">[53]단가!$A$5</definedName>
    <definedName name="잡석노">#REF!</definedName>
    <definedName name="잡석재">#REF!</definedName>
    <definedName name="잡철">#REF!</definedName>
    <definedName name="잡철경">[53]단가!$A$42</definedName>
    <definedName name="잡철공사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노">[53]단가!$A$40</definedName>
    <definedName name="잡철재">[53]단가!$A$41</definedName>
    <definedName name="잣나무">#REF!</definedName>
    <definedName name="잣나무10노무">#REF!</definedName>
    <definedName name="잣나무10재료">#REF!</definedName>
    <definedName name="잣나무15노무">#REF!</definedName>
    <definedName name="잣나무15재료">#REF!</definedName>
    <definedName name="잣나무18노무">#REF!</definedName>
    <definedName name="잣나무18재료">#REF!</definedName>
    <definedName name="잣나무20노무">#REF!</definedName>
    <definedName name="잣나무20재료">#REF!</definedName>
    <definedName name="잣나무22노무">#REF!</definedName>
    <definedName name="잣나무22재료">#REF!</definedName>
    <definedName name="장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H13">#REF!</definedName>
    <definedName name="장H16">#REF!</definedName>
    <definedName name="장H19">#REF!</definedName>
    <definedName name="장H22">#REF!</definedName>
    <definedName name="장H25">#REF!</definedName>
    <definedName name="장H29">#REF!</definedName>
    <definedName name="장H32">#REF!</definedName>
    <definedName name="장대">#REF!</definedName>
    <definedName name="장산교">#REF!</definedName>
    <definedName name="장성">#REF!,#REF!</definedName>
    <definedName name="장성H32">#REF!</definedName>
    <definedName name="장종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종열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종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재">#REF!</definedName>
    <definedName name="재1">#REF!</definedName>
    <definedName name="재10">#REF!</definedName>
    <definedName name="재11">#REF!</definedName>
    <definedName name="재12">#REF!</definedName>
    <definedName name="재13">#REF!</definedName>
    <definedName name="재14">#REF!</definedName>
    <definedName name="재15">#REF!</definedName>
    <definedName name="재16">#REF!</definedName>
    <definedName name="재2">#REF!</definedName>
    <definedName name="재3">#REF!</definedName>
    <definedName name="재4">#REF!</definedName>
    <definedName name="재5">#REF!</definedName>
    <definedName name="재6">#REF!</definedName>
    <definedName name="재7">#REF!</definedName>
    <definedName name="재8">#REF!</definedName>
    <definedName name="재9">#REF!</definedName>
    <definedName name="재료비">#REF!</definedName>
    <definedName name="재료비계">#REF!</definedName>
    <definedName name="재료집계3">#REF!</definedName>
    <definedName name="재료할증">#REF!</definedName>
    <definedName name="재목">#REF!</definedName>
    <definedName name="재무부">#REF!</definedName>
    <definedName name="저라">#REF!</definedName>
    <definedName name="저압케이블전공">#REF!</definedName>
    <definedName name="저압케이블전공001">#REF!</definedName>
    <definedName name="저압케이블전공002">#REF!</definedName>
    <definedName name="저압케이블전공011">#REF!</definedName>
    <definedName name="저압케이블전공982">#REF!</definedName>
    <definedName name="저압케이블전공991">#REF!</definedName>
    <definedName name="저압케이블전공992">#REF!</definedName>
    <definedName name="저케">[129]적용단가!$M$6</definedName>
    <definedName name="저판">#REF!</definedName>
    <definedName name="저판높이">#REF!</definedName>
    <definedName name="저판두께">'[180]#REF'!$AJ$30</definedName>
    <definedName name="저판폭">#REF!</definedName>
    <definedName name="적용거리">[112]을부담운반비!$D$2</definedName>
    <definedName name="적용속도">[112]을부담운반비!$D$3</definedName>
    <definedName name="적용톤수">[112]을부담운반비!$D$1</definedName>
    <definedName name="전">#REF!</definedName>
    <definedName name="전기공사기사_전기공사기사1급001">#REF!</definedName>
    <definedName name="전기공사기사_전기공사기사1급002">#REF!</definedName>
    <definedName name="전기공사기사_전기공사기사1급011">#REF!</definedName>
    <definedName name="전기공사기사_전기공사기사1급982">#REF!</definedName>
    <definedName name="전기공사기사_전기공사기사1급991">#REF!</definedName>
    <definedName name="전기공사기사_전기공사기사1급992">#REF!</definedName>
    <definedName name="전기공사기사1급">#REF!</definedName>
    <definedName name="전기공사기사2급">#REF!</definedName>
    <definedName name="전기공사산업기사_전기공사기사2급001">#REF!</definedName>
    <definedName name="전기공사산업기사_전기공사기사2급002">#REF!</definedName>
    <definedName name="전기공사산업기사_전기공사기사2급011">#REF!</definedName>
    <definedName name="전기공사산업기사_전기공사기사2급982">#REF!</definedName>
    <definedName name="전기공사산업기사_전기공사기사2급991">#REF!</definedName>
    <definedName name="전기공사산업기사_전기공사기사2급992">#REF!</definedName>
    <definedName name="전기자" localSheetId="1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전기자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전기특기조건" localSheetId="1" hidden="1">{#N/A,#N/A,FALSE,"현장 NCR 분석";#N/A,#N/A,FALSE,"현장품질감사";#N/A,#N/A,FALSE,"현장품질감사"}</definedName>
    <definedName name="전기특기조건" hidden="1">{#N/A,#N/A,FALSE,"현장 NCR 분석";#N/A,#N/A,FALSE,"현장품질감사";#N/A,#N/A,FALSE,"현장품질감사"}</definedName>
    <definedName name="전등공량">#REF!</definedName>
    <definedName name="전등신설">#REF!</definedName>
    <definedName name="전력">#REF!</definedName>
    <definedName name="전선관">#REF!</definedName>
    <definedName name="전선관1">#REF!</definedName>
    <definedName name="전선관2">#REF!</definedName>
    <definedName name="전열공량">#REF!</definedName>
    <definedName name="전자CF" localSheetId="1" hidden="1">{#N/A,#N/A,FALSE,"지침";#N/A,#N/A,FALSE,"환경분석";#N/A,#N/A,FALSE,"Sheet16"}</definedName>
    <definedName name="전자CF" hidden="1">{#N/A,#N/A,FALSE,"지침";#N/A,#N/A,FALSE,"환경분석";#N/A,#N/A,FALSE,"Sheet16"}</definedName>
    <definedName name="전장">#REF!</definedName>
    <definedName name="전재만">#REF!</definedName>
    <definedName name="전토압1">#REF!</definedName>
    <definedName name="전토압2">#REF!</definedName>
    <definedName name="전토압3">#REF!</definedName>
    <definedName name="전토압4">#REF!</definedName>
    <definedName name="전후일위대가">#REF!</definedName>
    <definedName name="절_단_공">#REF!</definedName>
    <definedName name="절단경비">#REF!</definedName>
    <definedName name="절단공">#REF!</definedName>
    <definedName name="절단공001">#REF!</definedName>
    <definedName name="절단공002">#REF!</definedName>
    <definedName name="절단공011">#REF!</definedName>
    <definedName name="절단공982">#REF!</definedName>
    <definedName name="절단공991">#REF!</definedName>
    <definedName name="절단공992">#REF!</definedName>
    <definedName name="절단노무비">#REF!</definedName>
    <definedName name="절단재료비">#REF!</definedName>
    <definedName name="절취">#REF!</definedName>
    <definedName name="점검통로">#REF!</definedName>
    <definedName name="점토노">#REF!</definedName>
    <definedName name="점토재">#REF!</definedName>
    <definedName name="접_높">#REF!</definedName>
    <definedName name="접_폭">#REF!</definedName>
    <definedName name="접강관">'[152]화해(장성)'!$AR$647</definedName>
    <definedName name="접고무판슈">'[152]화해(장성)'!$AR$657</definedName>
    <definedName name="접다웰바">'[152]화해(장성)'!$AR$637</definedName>
    <definedName name="접속">[23]교각1!#REF!</definedName>
    <definedName name="접속슬라브길이1">#REF!</definedName>
    <definedName name="접속슬라브길이2">#REF!</definedName>
    <definedName name="접속슬라브폭1">#REF!</definedName>
    <definedName name="접속슬라브폭2">#REF!</definedName>
    <definedName name="접속슬라브폭3">#REF!</definedName>
    <definedName name="접속슬라브폭4">#REF!</definedName>
    <definedName name="접속슬래브">#REF!</definedName>
    <definedName name="접속슬래브접합공">#REF!</definedName>
    <definedName name="접속저판길이1">#REF!</definedName>
    <definedName name="접속저판길이2">#REF!</definedName>
    <definedName name="접속저판폭1">#REF!</definedName>
    <definedName name="접속저판폭2">#REF!</definedName>
    <definedName name="접속저판폭3">#REF!</definedName>
    <definedName name="접속저판폭4">#REF!</definedName>
    <definedName name="접스티로폴">'[152]화해(장성)'!$AR$667</definedName>
    <definedName name="접스페이서">'[152]화해(장성)'!$AR$632</definedName>
    <definedName name="접지">#REF!</definedName>
    <definedName name="접지1종합계">[157]접지1종!$S$20</definedName>
    <definedName name="접지수량">[181]접지수량!$A$6:$Q$22</definedName>
    <definedName name="접지장치">#REF!</definedName>
    <definedName name="접철근보통">'[152]화해(장성)'!$AR$627</definedName>
    <definedName name="접충진재">'[152]화해(장성)'!$AR$662</definedName>
    <definedName name="접콘160">'[152]화해(장성)'!$AR$611</definedName>
    <definedName name="접콘240">'[152]화해(장성)'!$AR$606</definedName>
    <definedName name="접타르페이퍼">'[152]화해(장성)'!$AR$642</definedName>
    <definedName name="접합판4회">'[152]화해(장성)'!$AR$616</definedName>
    <definedName name="접합판6회">'[152]화해(장성)'!$AR$621</definedName>
    <definedName name="정___비___공">[104]노임단가!#REF!</definedName>
    <definedName name="정산표" localSheetId="1" hidden="1">{#N/A,#N/A,FALSE,"현장 NCR 분석";#N/A,#N/A,FALSE,"현장품질감사";#N/A,#N/A,FALSE,"현장품질감사"}</definedName>
    <definedName name="정산표" hidden="1">{#N/A,#N/A,FALSE,"현장 NCR 분석";#N/A,#N/A,FALSE,"현장품질감사";#N/A,#N/A,FALSE,"현장품질감사"}</definedName>
    <definedName name="정지">#REF!</definedName>
    <definedName name="제___경___비___산___출___근___거">#REF!</definedName>
    <definedName name="제___도___사">#REF!</definedName>
    <definedName name="제___재___공">[104]노임단가!#REF!</definedName>
    <definedName name="제5호표">'[14]#REF'!#REF!</definedName>
    <definedName name="제경비율">#REF!</definedName>
    <definedName name="제도사001">#REF!</definedName>
    <definedName name="제도사002">#REF!</definedName>
    <definedName name="제도사011">#REF!</definedName>
    <definedName name="제도사982">#REF!</definedName>
    <definedName name="제도사991">#REF!</definedName>
    <definedName name="제도사992">#REF!</definedName>
    <definedName name="제동">#REF!</definedName>
    <definedName name="제작가구" localSheetId="1" hidden="1">{#N/A,#N/A,FALSE,"도급대비시행율";#N/A,#N/A,FALSE,"결의서";#N/A,#N/A,FALSE,"내역서";#N/A,#N/A,FALSE,"도급예상"}</definedName>
    <definedName name="제작가구" hidden="1">{#N/A,#N/A,FALSE,"도급대비시행율";#N/A,#N/A,FALSE,"결의서";#N/A,#N/A,FALSE,"내역서";#N/A,#N/A,FALSE,"도급예상"}</definedName>
    <definedName name="제잡비">#REF!</definedName>
    <definedName name="제철__축로공">#REF!</definedName>
    <definedName name="제철축로공001">#REF!</definedName>
    <definedName name="제철축로공002">#REF!</definedName>
    <definedName name="제철축로공011">#REF!</definedName>
    <definedName name="제철축로공982">#REF!</definedName>
    <definedName name="제철축로공991">#REF!</definedName>
    <definedName name="제철축로공992">#REF!</definedName>
    <definedName name="제초">[117]계수시트!$B$89</definedName>
    <definedName name="제출2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출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___경___공">#REF!</definedName>
    <definedName name="조___력___공">#REF!</definedName>
    <definedName name="조___적___공">#REF!</definedName>
    <definedName name="조_림__인_부">#REF!</definedName>
    <definedName name="조_적_공">#REF!</definedName>
    <definedName name="조건" localSheetId="1" hidden="1">{#N/A,#N/A,FALSE,"지침";#N/A,#N/A,FALSE,"환경분석";#N/A,#N/A,FALSE,"Sheet16"}</definedName>
    <definedName name="조건" hidden="1">{#N/A,#N/A,FALSE,"지침";#N/A,#N/A,FALSE,"환경분석";#N/A,#N/A,FALSE,"Sheet16"}</definedName>
    <definedName name="조경">[95]단가조사!#REF!</definedName>
    <definedName name="조경경계블럭">[53]단가!$A$70</definedName>
    <definedName name="조경공">[111]데이타!$E$658</definedName>
    <definedName name="조경공001">#REF!</definedName>
    <definedName name="조경공002">#REF!</definedName>
    <definedName name="조경공011">#REF!</definedName>
    <definedName name="조경공1">[95]단가조사!#REF!</definedName>
    <definedName name="조경공982">#REF!</definedName>
    <definedName name="조경공991">#REF!</definedName>
    <definedName name="조경공992">#REF!</definedName>
    <definedName name="조경공B10">[94]식재인부!$B$24</definedName>
    <definedName name="조경공B4이하">[94]식재인부!$B$18</definedName>
    <definedName name="조경공B5">[94]식재인부!$B$19</definedName>
    <definedName name="조경공B6">[94]식재인부!$B$20</definedName>
    <definedName name="조경공B8">[94]식재인부!$B$22</definedName>
    <definedName name="조경공R10">[94]식재인부!$B$54</definedName>
    <definedName name="조경공R12">[94]식재인부!$B$56</definedName>
    <definedName name="조경공R15">[94]식재인부!$B$59</definedName>
    <definedName name="조경공R4이하">[94]식재인부!$B$48</definedName>
    <definedName name="조경공R5">[94]식재인부!$B$49</definedName>
    <definedName name="조경공R6">[94]식재인부!$B$50</definedName>
    <definedName name="조경공R7">[94]식재인부!$B$51</definedName>
    <definedName name="조경공R8">[94]식재인부!$B$52</definedName>
    <definedName name="조도">#REF!</definedName>
    <definedName name="조도1">#REF!</definedName>
    <definedName name="조도2">#REF!</definedName>
    <definedName name="조도계산" localSheetId="1">예정공정표!조도계산</definedName>
    <definedName name="조도계산">[0]!조도계산</definedName>
    <definedName name="조도계산2" localSheetId="1">예정공정표!조도계산2</definedName>
    <definedName name="조도계산2">[0]!조도계산2</definedName>
    <definedName name="조도계산3" localSheetId="1">예정공정표!조도계산3</definedName>
    <definedName name="조도계산3">[0]!조도계산3</definedName>
    <definedName name="조력공001">#REF!</definedName>
    <definedName name="조력공002">#REF!</definedName>
    <definedName name="조력공011">#REF!</definedName>
    <definedName name="조력공982">#REF!</definedName>
    <definedName name="조력공991">#REF!</definedName>
    <definedName name="조력공992">#REF!</definedName>
    <definedName name="조림인부001">#REF!</definedName>
    <definedName name="조림인부002">#REF!</definedName>
    <definedName name="조림인부011">#REF!</definedName>
    <definedName name="조림인부982">#REF!</definedName>
    <definedName name="조림인부991">#REF!</definedName>
    <definedName name="조림인부992">#REF!</definedName>
    <definedName name="조릿대">[53]단가!$A$147</definedName>
    <definedName name="조명율표">[182]조명율표!$B$4:$F$495</definedName>
    <definedName name="조사가" hidden="1">[20]내역서!#REF!</definedName>
    <definedName name="조수">#REF!</definedName>
    <definedName name="조영수">#REF!</definedName>
    <definedName name="조원공_1.1_1.5">[94]식재인부!$B$5</definedName>
    <definedName name="조장">#REF!</definedName>
    <definedName name="조적공">#REF!</definedName>
    <definedName name="조적공001">#REF!</definedName>
    <definedName name="조적공002">#REF!</definedName>
    <definedName name="조적공011">#REF!</definedName>
    <definedName name="조적공982">#REF!</definedName>
    <definedName name="조적공991">#REF!</definedName>
    <definedName name="조적공992">#REF!</definedName>
    <definedName name="조정1" hidden="1">#REF!</definedName>
    <definedName name="조조직도" localSheetId="1" hidden="1">{#N/A,#N/A,FALSE,"지침";#N/A,#N/A,FALSE,"환경분석";#N/A,#N/A,FALSE,"Sheet16"}</definedName>
    <definedName name="조조직도" hidden="1">{#N/A,#N/A,FALSE,"지침";#N/A,#N/A,FALSE,"환경분석";#N/A,#N/A,FALSE,"Sheet16"}</definedName>
    <definedName name="조직인원" hidden="1">0</definedName>
    <definedName name="조합노">#REF!</definedName>
    <definedName name="조합놀이대A">[140]시설물기초!#REF!</definedName>
    <definedName name="조합놀이대B">[140]시설물기초!#REF!</definedName>
    <definedName name="조합놀이대C">[140]시설물기초!#REF!</definedName>
    <definedName name="조합재">#REF!</definedName>
    <definedName name="조합페인트">#REF!</definedName>
    <definedName name="조형가이즈까3010">[94]데이타!$E$11</definedName>
    <definedName name="조형가이즈까3012">[94]데이타!$E$12</definedName>
    <definedName name="조형가이즈까3014">[94]데이타!$E$13</definedName>
    <definedName name="조형가이즈까3516">[94]데이타!$E$14</definedName>
    <definedName name="좀작살">[53]단가!$A$158</definedName>
    <definedName name="종단위">#REF!</definedName>
    <definedName name="종합청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현" localSheetId="1">BlankMacro1</definedName>
    <definedName name="종현">BlankMacro1</definedName>
    <definedName name="주">#REF!</definedName>
    <definedName name="주1">#REF!</definedName>
    <definedName name="주2">#REF!</definedName>
    <definedName name="주3">#REF!</definedName>
    <definedName name="주6">#REF!</definedName>
    <definedName name="주목">#REF!</definedName>
    <definedName name="주목1.0노무">#REF!</definedName>
    <definedName name="주목1.0재료">#REF!</definedName>
    <definedName name="주목10노무">#REF!</definedName>
    <definedName name="주목10재료">#REF!</definedName>
    <definedName name="주목12노무">#REF!</definedName>
    <definedName name="주목12재료">#REF!</definedName>
    <definedName name="주목H2.5">#REF!</definedName>
    <definedName name="주빔플랜지">#REF!</definedName>
    <definedName name="주영">#REF!</definedName>
    <definedName name="주영이">#REF!,#REF!,#REF!</definedName>
    <definedName name="주요자재" localSheetId="1" hidden="1">{#N/A,#N/A,FALSE,"조골재"}</definedName>
    <definedName name="주요자재" hidden="1">{#N/A,#N/A,FALSE,"조골재"}</definedName>
    <definedName name="주주노">#REF!</definedName>
    <definedName name="주주재">#REF!</definedName>
    <definedName name="주차램프" localSheetId="1" hidden="1">{#N/A,#N/A,FALSE,"현장 NCR 분석";#N/A,#N/A,FALSE,"현장품질감사";#N/A,#N/A,FALSE,"현장품질감사"}</definedName>
    <definedName name="주차램프" hidden="1">{#N/A,#N/A,FALSE,"현장 NCR 분석";#N/A,#N/A,FALSE,"현장품질감사";#N/A,#N/A,FALSE,"현장품질감사"}</definedName>
    <definedName name="주차장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주차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죽전5차" localSheetId="1" hidden="1">{#N/A,#N/A,FALSE,"이태원철근"}</definedName>
    <definedName name="죽전5차" hidden="1">{#N/A,#N/A,FALSE,"이태원철근"}</definedName>
    <definedName name="준공년월일">#REF!</definedName>
    <definedName name="준설선__선장">#REF!</definedName>
    <definedName name="준설선기관사">#REF!</definedName>
    <definedName name="준설선기관사001">#REF!</definedName>
    <definedName name="준설선기관사002">#REF!</definedName>
    <definedName name="준설선기관사982">#REF!</definedName>
    <definedName name="준설선기관사991">#REF!</definedName>
    <definedName name="준설선기관사992">#REF!</definedName>
    <definedName name="준설선기관장">#REF!</definedName>
    <definedName name="준설선기관장001">#REF!</definedName>
    <definedName name="준설선기관장002">#REF!</definedName>
    <definedName name="준설선기관장011">#REF!</definedName>
    <definedName name="준설선기관장982">#REF!</definedName>
    <definedName name="준설선기관장991">#REF!</definedName>
    <definedName name="준설선기관장992">#REF!</definedName>
    <definedName name="준설선선장001">#REF!</definedName>
    <definedName name="준설선선장002">#REF!</definedName>
    <definedName name="준설선선장011">#REF!</definedName>
    <definedName name="준설선선장982">#REF!</definedName>
    <definedName name="준설선선장991">#REF!</definedName>
    <definedName name="준설선선장992">#REF!</definedName>
    <definedName name="준설선운전사">#REF!</definedName>
    <definedName name="준설선운전사001">#REF!</definedName>
    <definedName name="준설선운전사002">#REF!</definedName>
    <definedName name="준설선운전사982">#REF!</definedName>
    <definedName name="준설선운전사991">#REF!</definedName>
    <definedName name="준설선운전사992">#REF!</definedName>
    <definedName name="준설선전기사">#REF!</definedName>
    <definedName name="준설선전기사001">#REF!</definedName>
    <definedName name="준설선전기사002">#REF!</definedName>
    <definedName name="준설선전기사982">#REF!</definedName>
    <definedName name="준설선전기사991">#REF!</definedName>
    <definedName name="준설선전기사992">#REF!</definedName>
    <definedName name="준설설기관사011">#REF!</definedName>
    <definedName name="준설설운전기사011">#REF!</definedName>
    <definedName name="준설설운전사011">#REF!</definedName>
    <definedName name="준설설전기사011">#REF!</definedName>
    <definedName name="줄___눈___공">#REF!</definedName>
    <definedName name="줄눈공">[53]단가!$A$26</definedName>
    <definedName name="줄눈공001">#REF!</definedName>
    <definedName name="줄눈공002">#REF!</definedName>
    <definedName name="줄눈공011">#REF!</definedName>
    <definedName name="줄눈공982">#REF!</definedName>
    <definedName name="줄눈공991">#REF!</definedName>
    <definedName name="줄눈공992">#REF!</definedName>
    <definedName name="줄사철">#REF!</definedName>
    <definedName name="중_기__조_장">#REF!</definedName>
    <definedName name="중간">'[108]토사(PE)'!#REF!</definedName>
    <definedName name="중국">[53]단가!$A$121</definedName>
    <definedName name="중급기술자노무비">'[109]용역비내역-진짜'!#REF!</definedName>
    <definedName name="중급원자력기술자">#REF!</definedName>
    <definedName name="중급원자력기술자001">#REF!</definedName>
    <definedName name="중급원자력기술자002">#REF!</definedName>
    <definedName name="중급원자력기술자011">#REF!</definedName>
    <definedName name="중급원자력기술자982">#REF!</definedName>
    <definedName name="중급원자력기술자991">#REF!</definedName>
    <definedName name="중급원자력기술자992">#REF!</definedName>
    <definedName name="중기">[183]중기!$D$4:$H$161</definedName>
    <definedName name="중기기사">'[99]99노임기준'!#REF!</definedName>
    <definedName name="중기목">[183]중기!$D$4:$H$161</definedName>
    <definedName name="중기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중기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중기운전기사">#REF!</definedName>
    <definedName name="중기운전사">'[184]중기조종사 단위단가'!$B$1</definedName>
    <definedName name="중기운전조수">#REF!</definedName>
    <definedName name="중기조수">'[99]99노임기준'!#REF!</definedName>
    <definedName name="중기조장">#REF!</definedName>
    <definedName name="중대가시설2">#N/A</definedName>
    <definedName name="중량">#REF!</definedName>
    <definedName name="중량표">#REF!</definedName>
    <definedName name="중분대">#REF!</definedName>
    <definedName name="중분대1">#REF!</definedName>
    <definedName name="중분대2">#REF!</definedName>
    <definedName name="중유">[53]단가!$A$55</definedName>
    <definedName name="중철1">'[152]화해(함평)'!$AJ$506</definedName>
    <definedName name="중철131">'[152]화해(함평)'!$AL$504</definedName>
    <definedName name="중철132">'[152]화해(장성)'!$AL$504</definedName>
    <definedName name="중철161">'[152]화해(함평)'!$AL$502</definedName>
    <definedName name="중철162">'[152]화해(장성)'!$AL$502</definedName>
    <definedName name="중철2">'[152]화해(장성)'!$AJ$507</definedName>
    <definedName name="중콘1">'[152]화해(함평)'!$AL$498</definedName>
    <definedName name="중콘2">'[152]화해(장성)'!$AL$498</definedName>
    <definedName name="중합3회1">#REF!</definedName>
    <definedName name="중합3회2">#REF!</definedName>
    <definedName name="중흥부두2">'[13]#REF'!#REF!</definedName>
    <definedName name="쥐똥">[53]단가!$A$138</definedName>
    <definedName name="지">#REF!</definedName>
    <definedName name="지붕__잇기공">#REF!</definedName>
    <definedName name="지붕잇기공001">#REF!</definedName>
    <definedName name="지붕잇기공002">#REF!</definedName>
    <definedName name="지붕잇기공011">#REF!</definedName>
    <definedName name="지붕잇기공982">#REF!</definedName>
    <definedName name="지붕잇기공991">#REF!</definedName>
    <definedName name="지붕잇기공992">#REF!</definedName>
    <definedName name="지역" localSheetId="1" hidden="1">{#N/A,#N/A,FALSE,"포장2"}</definedName>
    <definedName name="지역" hidden="1">{#N/A,#N/A,FALSE,"포장2"}</definedName>
    <definedName name="지역업체" localSheetId="1" hidden="1">{#N/A,#N/A,FALSE,"배수2"}</definedName>
    <definedName name="지역업체" hidden="1">{#N/A,#N/A,FALSE,"배수2"}</definedName>
    <definedName name="지입자재" localSheetId="1">예정공정표!지입자재</definedName>
    <definedName name="지입자재">[0]!지입자재</definedName>
    <definedName name="지입재료비">#REF!</definedName>
    <definedName name="지적기능사_지적기능사2급001">#REF!</definedName>
    <definedName name="지적기능사_지적기능사2급002">#REF!</definedName>
    <definedName name="지적기능사_지적기능사2급011">#REF!</definedName>
    <definedName name="지적기능사_지적기능사2급982">#REF!</definedName>
    <definedName name="지적기능사_지적기능사2급991">#REF!</definedName>
    <definedName name="지적기능사_지적기능사2급992">#REF!</definedName>
    <definedName name="지적기능사1급">#REF!</definedName>
    <definedName name="지적기능사2급">#REF!</definedName>
    <definedName name="지적기능산업기사_지적기능사1급001">#REF!</definedName>
    <definedName name="지적기능산업기사_지적기능사1급002">#REF!</definedName>
    <definedName name="지적기능산업기사_지적기능사1급011">#REF!</definedName>
    <definedName name="지적기능산업기사_지적기능사1급982">#REF!</definedName>
    <definedName name="지적기능산업기사_지적기능사1급991">#REF!</definedName>
    <definedName name="지적기능산업기사_지적기능사1급992">#REF!</definedName>
    <definedName name="지적기사_1급">#REF!</definedName>
    <definedName name="지적기사_2급">#REF!</definedName>
    <definedName name="지적기사_지적기사1급001">#REF!</definedName>
    <definedName name="지적기사_지적기사1급002">#REF!</definedName>
    <definedName name="지적기사_지적기사1급011">#REF!</definedName>
    <definedName name="지적기사_지적기사1급982">#REF!</definedName>
    <definedName name="지적기사_지적기사1급991">#REF!</definedName>
    <definedName name="지적기사_지적기사1급992">#REF!</definedName>
    <definedName name="지적산업기사_지적기사2급001">#REF!</definedName>
    <definedName name="지적산업기사_지적기사2급002">#REF!</definedName>
    <definedName name="지적산업기사_지적기사2급011">#REF!</definedName>
    <definedName name="지적산업기사_지적기사2급982">#REF!</definedName>
    <definedName name="지적산업기사_지적기사2급991">#REF!</definedName>
    <definedName name="지적산업기사_지적기사2급992">#REF!</definedName>
    <definedName name="지주">#N/A</definedName>
    <definedName name="지주목" localSheetId="1">BlankMacro1</definedName>
    <definedName name="지주목">BlankMacro1</definedName>
    <definedName name="지진D">#REF!</definedName>
    <definedName name="지진L">#REF!</definedName>
    <definedName name="지철" localSheetId="1" hidden="1">{#N/A,#N/A,FALSE,"포장2"}</definedName>
    <definedName name="지철" hidden="1">{#N/A,#N/A,FALSE,"포장2"}</definedName>
    <definedName name="지철자재" localSheetId="1" hidden="1">{#N/A,#N/A,FALSE,"포장2"}</definedName>
    <definedName name="지철자재" hidden="1">{#N/A,#N/A,FALSE,"포장2"}</definedName>
    <definedName name="지토" localSheetId="1" hidden="1">{#N/A,#N/A,FALSE,"포장1";#N/A,#N/A,FALSE,"포장1"}</definedName>
    <definedName name="지토" hidden="1">{#N/A,#N/A,FALSE,"포장1";#N/A,#N/A,FALSE,"포장1"}</definedName>
    <definedName name="지토자재" localSheetId="1" hidden="1">{#N/A,#N/A,FALSE,"포장2"}</definedName>
    <definedName name="지토자재" hidden="1">{#N/A,#N/A,FALSE,"포장2"}</definedName>
    <definedName name="지하수">#REF!</definedName>
    <definedName name="직N">#REF!</definedName>
    <definedName name="직노">[185]원가!$H$3</definedName>
    <definedName name="직매54P" localSheetId="1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영비">'[139]2공구산출내역'!#REF!</definedName>
    <definedName name="직재">[185]원가!$J$3</definedName>
    <definedName name="직접노무비">[108]일위대가표!#REF!</definedName>
    <definedName name="직접재료비">[108]일위대가표!#REF!</definedName>
    <definedName name="직종">#REF!</definedName>
    <definedName name="진달래">[103]단가!$A$141</definedName>
    <definedName name="진달래H0.6">#REF!</definedName>
    <definedName name="진동_파일_햄머">[56]장비집계!#REF!</definedName>
    <definedName name="진동로라노무비">[53]시설물일위!#REF!</definedName>
    <definedName name="진동롤라경">#REF!</definedName>
    <definedName name="진동롤라경비">[53]시설물일위!#REF!</definedName>
    <definedName name="진동롤라노무">#REF!</definedName>
    <definedName name="진동롤라재료">#REF!</definedName>
    <definedName name="진동롤라재료비">[53]시설물일위!#REF!</definedName>
    <definedName name="진석">#REF!,#REF!</definedName>
    <definedName name="질소_및_탄산가스창고">#REF!</definedName>
    <definedName name="집계">[20]내역!$A$1:$E$1023</definedName>
    <definedName name="집계표">#REF!</definedName>
    <definedName name="쪽재비">[53]단가!$A$146</definedName>
    <definedName name="쪽재비노">[96]식재!$H$146</definedName>
    <definedName name="쪽재비재">[96]식재!$F$146</definedName>
    <definedName name="ㅊ1">#REF!</definedName>
    <definedName name="ㅊ1555">#REF!</definedName>
    <definedName name="ㅊ20">[186]골재산출!#REF!</definedName>
    <definedName name="ㅊ3030">#REF!</definedName>
    <definedName name="ㅊ모">#REF!</definedName>
    <definedName name="차">#REF!</definedName>
    <definedName name="차량가격">[112]을부담운반비!$D$4</definedName>
    <definedName name="차선도색집계">#REF!</definedName>
    <definedName name="차수벽높이">#REF!</definedName>
    <definedName name="차수벽두께">#REF!</definedName>
    <definedName name="차집관거단가">[156]공비대비!#REF!</definedName>
    <definedName name="착___암___공">#REF!</definedName>
    <definedName name="착_암_기__주간">[56]장비집계!#REF!</definedName>
    <definedName name="착공기한">#REF!</definedName>
    <definedName name="착공년월일">#REF!</definedName>
    <definedName name="착공월">#REF!</definedName>
    <definedName name="착공일">#REF!</definedName>
    <definedName name="착암공">#REF!</definedName>
    <definedName name="착암공001">#REF!</definedName>
    <definedName name="착암공002">#REF!</definedName>
    <definedName name="착암공011">#REF!</definedName>
    <definedName name="착암공982">#REF!</definedName>
    <definedName name="착암공991">#REF!</definedName>
    <definedName name="착암공992">#REF!</definedName>
    <definedName name="찰샇기" hidden="1">#REF!</definedName>
    <definedName name="참고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참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창포노">[96]식재!$H$185</definedName>
    <definedName name="창포재">[96]식재!$F$185</definedName>
    <definedName name="창호목공">#REF!</definedName>
    <definedName name="창호목공001">#REF!</definedName>
    <definedName name="창호목공002">#REF!</definedName>
    <definedName name="창호목공011">#REF!</definedName>
    <definedName name="창호목공982">#REF!</definedName>
    <definedName name="창호목공991">#REF!</definedName>
    <definedName name="창호목공992">#REF!</definedName>
    <definedName name="채데" localSheetId="1" hidden="1">{#N/A,#N/A,FALSE,"지침";#N/A,#N/A,FALSE,"환경분석";#N/A,#N/A,FALSE,"Sheet16"}</definedName>
    <definedName name="채데" hidden="1">{#N/A,#N/A,FALSE,"지침";#N/A,#N/A,FALSE,"환경분석";#N/A,#N/A,FALSE,"Sheet16"}</definedName>
    <definedName name="채ㅐ" localSheetId="1" hidden="1">{#N/A,#N/A,FALSE,"지침";#N/A,#N/A,FALSE,"환경분석";#N/A,#N/A,FALSE,"Sheet16"}</definedName>
    <definedName name="채ㅐ" hidden="1">{#N/A,#N/A,FALSE,"지침";#N/A,#N/A,FALSE,"환경분석";#N/A,#N/A,FALSE,"Sheet16"}</definedName>
    <definedName name="처리" localSheetId="1" hidden="1">{#N/A,#N/A,FALSE,"지침";#N/A,#N/A,FALSE,"환경분석";#N/A,#N/A,FALSE,"Sheet16"}</definedName>
    <definedName name="처리" hidden="1">{#N/A,#N/A,FALSE,"지침";#N/A,#N/A,FALSE,"환경분석";#N/A,#N/A,FALSE,"Sheet16"}</definedName>
    <definedName name="철_13">[97]수량산출!$F$72</definedName>
    <definedName name="철_16">[97]수량산출!$F$73</definedName>
    <definedName name="철_19">[100]수량산출!#REF!</definedName>
    <definedName name="철_199">[100]수량산출!#REF!</definedName>
    <definedName name="철_999">[97]수량산출!$F$75</definedName>
    <definedName name="철_총">[100]수량산출!#REF!</definedName>
    <definedName name="철거">#N/A</definedName>
    <definedName name="철거수량" localSheetId="1">BlankMacro1</definedName>
    <definedName name="철거수량">BlankMacro1</definedName>
    <definedName name="철거자재">#REF!</definedName>
    <definedName name="철골공">#REF!</definedName>
    <definedName name="철골공001">#REF!</definedName>
    <definedName name="철골공002">#REF!</definedName>
    <definedName name="철골공011">#REF!</definedName>
    <definedName name="철골공982">#REF!</definedName>
    <definedName name="철골공991">#REF!</definedName>
    <definedName name="철골공992">#REF!</definedName>
    <definedName name="철골협의" localSheetId="1" hidden="1">{#N/A,#N/A,FALSE,"현장 NCR 분석";#N/A,#N/A,FALSE,"현장품질감사";#N/A,#N/A,FALSE,"현장품질감사"}</definedName>
    <definedName name="철골협의" hidden="1">{#N/A,#N/A,FALSE,"현장 NCR 분석";#N/A,#N/A,FALSE,"현장품질감사";#N/A,#N/A,FALSE,"현장품질감사"}</definedName>
    <definedName name="철공">[53]단가!$A$19</definedName>
    <definedName name="철공001">#REF!</definedName>
    <definedName name="철공002">#REF!</definedName>
    <definedName name="철공011">#REF!</definedName>
    <definedName name="철공982">#REF!</definedName>
    <definedName name="철공991">#REF!</definedName>
    <definedName name="철공992">#REF!</definedName>
    <definedName name="철근1">#REF!</definedName>
    <definedName name="철근가공조립">#REF!</definedName>
    <definedName name="철근공">#REF!</definedName>
    <definedName name="철근공001">#REF!</definedName>
    <definedName name="철근공002">#REF!</definedName>
    <definedName name="철근공011">#REF!</definedName>
    <definedName name="철근공982">#REF!</definedName>
    <definedName name="철근공991">#REF!</definedName>
    <definedName name="철근공992">#REF!</definedName>
    <definedName name="철근깨기수량">#REF!</definedName>
    <definedName name="철근노">#REF!</definedName>
    <definedName name="철근복잡1">#REF!</definedName>
    <definedName name="철근복잡2">#REF!</definedName>
    <definedName name="철근용접노무">#REF!</definedName>
    <definedName name="철근용접재료">#REF!</definedName>
    <definedName name="철근재">#REF!</definedName>
    <definedName name="철근항복응력">'[180]#REF'!$G$144</definedName>
    <definedName name="철도__궤도공">[104]노임단가!#REF!</definedName>
    <definedName name="철도__신호공">#REF!</definedName>
    <definedName name="철도신호공001">#REF!</definedName>
    <definedName name="철도신호공002">#REF!</definedName>
    <definedName name="철도신호공011">#REF!</definedName>
    <definedName name="철도신호공982">#REF!</definedName>
    <definedName name="철도신호공991">#REF!</definedName>
    <definedName name="철도신호공992">#REF!</definedName>
    <definedName name="철봉">[140]시설물기초!#REF!</definedName>
    <definedName name="철선8">[103]단가!$A$11</definedName>
    <definedName name="철주신설공구손료">#REF!</definedName>
    <definedName name="철주신설공비">#REF!</definedName>
    <definedName name="철주신설재료비">#REF!</definedName>
    <definedName name="철콘">#REF!</definedName>
    <definedName name="철콘부대외" localSheetId="1" hidden="1">{#N/A,#N/A,FALSE,"Sheet1"}</definedName>
    <definedName name="철콘부대외" hidden="1">{#N/A,#N/A,FALSE,"Sheet1"}</definedName>
    <definedName name="철판공">#REF!</definedName>
    <definedName name="철판공001">#REF!</definedName>
    <definedName name="철판공002">#REF!</definedName>
    <definedName name="철판공011">#REF!</definedName>
    <definedName name="철판공982">#REF!</definedName>
    <definedName name="철판공991">#REF!</definedName>
    <definedName name="철판공992">#REF!</definedName>
    <definedName name="청단">[53]단가!$A$122</definedName>
    <definedName name="청단풍">#REF!</definedName>
    <definedName name="청단풍H3.0">#REF!</definedName>
    <definedName name="초_고_압_펌_프">[56]장비집계!#REF!</definedName>
    <definedName name="초급기술자노무비">'[109]용역비내역-진짜'!#REF!</definedName>
    <definedName name="총" localSheetId="1" hidden="1">{#N/A,#N/A,FALSE,"부대1"}</definedName>
    <definedName name="총" hidden="1">{#N/A,#N/A,FALSE,"부대1"}</definedName>
    <definedName name="총_공_사_비">#REF!</definedName>
    <definedName name="총계">#REF!</definedName>
    <definedName name="총공" localSheetId="1" hidden="1">{#N/A,#N/A,FALSE,"운반시간"}</definedName>
    <definedName name="총공" hidden="1">{#N/A,#N/A,FALSE,"운반시간"}</definedName>
    <definedName name="총공사비">#REF!</definedName>
    <definedName name="총괄">[20]내역서!#REF!</definedName>
    <definedName name="총괄집계" hidden="1">#REF!</definedName>
    <definedName name="총괄집계1" hidden="1">#REF!</definedName>
    <definedName name="총괄표3" localSheetId="1" hidden="1">{#N/A,#N/A,FALSE,"현장 NCR 분석";#N/A,#N/A,FALSE,"현장품질감사";#N/A,#N/A,FALSE,"현장품질감사"}</definedName>
    <definedName name="총괄표3" hidden="1">{#N/A,#N/A,FALSE,"현장 NCR 분석";#N/A,#N/A,FALSE,"현장품질감사";#N/A,#N/A,FALSE,"현장품질감사"}</definedName>
    <definedName name="총높이">'[108]토사(PE)'!#REF!</definedName>
    <definedName name="총원가">#REF!</definedName>
    <definedName name="총원가2">#REF!</definedName>
    <definedName name="총원가격">#REF!</definedName>
    <definedName name="총총" hidden="1">#REF!</definedName>
    <definedName name="총폭">#REF!</definedName>
    <definedName name="추정" localSheetId="1" hidden="1">{#N/A,#N/A,FALSE,"포장2"}</definedName>
    <definedName name="추정" hidden="1">{#N/A,#N/A,FALSE,"포장2"}</definedName>
    <definedName name="출">#REF!</definedName>
    <definedName name="출입문2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판" localSheetId="1" hidden="1">{#N/A,#N/A,FALSE,"지침";#N/A,#N/A,FALSE,"환경분석";#N/A,#N/A,FALSE,"Sheet16"}</definedName>
    <definedName name="출판" hidden="1">{#N/A,#N/A,FALSE,"지침";#N/A,#N/A,FALSE,"환경분석";#N/A,#N/A,FALSE,"Sheet16"}</definedName>
    <definedName name="충격">#REF!</definedName>
    <definedName name="츄ㅗㄹㅊㄹ초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츄ㅗㄹㅊㄹ초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측________부">#REF!</definedName>
    <definedName name="측구">#REF!</definedName>
    <definedName name="측량">#REF!</definedName>
    <definedName name="측부001">#REF!</definedName>
    <definedName name="측부002">#REF!</definedName>
    <definedName name="측부011">#REF!</definedName>
    <definedName name="측부982">#REF!</definedName>
    <definedName name="측부991">#REF!</definedName>
    <definedName name="측부992">#REF!</definedName>
    <definedName name="측점">#REF!</definedName>
    <definedName name="층층">[53]단가!$A$123</definedName>
    <definedName name="치_장_벽_돌_공">#REF!</definedName>
    <definedName name="치장__벽돌공">#REF!</definedName>
    <definedName name="치장벽돌공">'[99]99노임기준'!#REF!</definedName>
    <definedName name="치장벽돌공001">#REF!</definedName>
    <definedName name="치장벽돌공002">#REF!</definedName>
    <definedName name="치장벽돌공011">#REF!</definedName>
    <definedName name="치장벽돌공982">#REF!</definedName>
    <definedName name="치장벽돌공991">#REF!</definedName>
    <definedName name="치장벽돌공992">#REF!</definedName>
    <definedName name="치즐">[187]자재단가!$E$194</definedName>
    <definedName name="ㅋ">#REF!</definedName>
    <definedName name="ㅋ1">#REF!</definedName>
    <definedName name="카비">[186]!Macro10</definedName>
    <definedName name="카빋">[186]!Macro12</definedName>
    <definedName name="캇타간재">'[113]기계경비(시간당)'!$H$92</definedName>
    <definedName name="캇타노무">'[113]기계경비(시간당)'!$H$88</definedName>
    <definedName name="캇타손료">'[113]기계경비(시간당)'!$H$87</definedName>
    <definedName name="캐쉬" localSheetId="1" hidden="1">{#N/A,#N/A,FALSE,"지침";#N/A,#N/A,FALSE,"환경분석";#N/A,#N/A,FALSE,"Sheet16"}</definedName>
    <definedName name="캐쉬" hidden="1">{#N/A,#N/A,FALSE,"지침";#N/A,#N/A,FALSE,"환경분석";#N/A,#N/A,FALSE,"Sheet16"}</definedName>
    <definedName name="케이블_1">[31]단가!#REF!</definedName>
    <definedName name="케이블간지" localSheetId="1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코">#REF!</definedName>
    <definedName name="코___킹___공">#REF!</definedName>
    <definedName name="코드">#REF!</definedName>
    <definedName name="코킹공001">#REF!</definedName>
    <definedName name="코킹공002">#REF!</definedName>
    <definedName name="코킹공011">#REF!</definedName>
    <definedName name="코킹공982">#REF!</definedName>
    <definedName name="코킹공991">#REF!</definedName>
    <definedName name="코킹공992">#REF!</definedName>
    <definedName name="코팅1">#REF!</definedName>
    <definedName name="코팅2">#REF!</definedName>
    <definedName name="코핑B">#REF!</definedName>
    <definedName name="코핑길이">#REF!</definedName>
    <definedName name="코핑높이">#REF!</definedName>
    <definedName name="콘1601">#REF!</definedName>
    <definedName name="콘1602">#REF!</definedName>
    <definedName name="콘2701">#REF!</definedName>
    <definedName name="콘2702">#REF!</definedName>
    <definedName name="콘270함">#REF!</definedName>
    <definedName name="콘공">'[188](C)원내역'!$E$4:$L$233,'[188](C)원내역'!$K$234:$K$261,'[188](C)원내역'!$I$252:$J$255,'[188](C)원내역'!$E$276:$K$338</definedName>
    <definedName name="콘노">#REF!</definedName>
    <definedName name="콘버림함">#REF!</definedName>
    <definedName name="콘재">#REF!</definedName>
    <definedName name="콘주철거공구손료">#REF!</definedName>
    <definedName name="콘주철거공비">#REF!</definedName>
    <definedName name="콘주철거합계">#REF!</definedName>
    <definedName name="콘크">#REF!</definedName>
    <definedName name="콘크리트">[148]인건비!$B$9</definedName>
    <definedName name="콘크리트__공">#REF!</definedName>
    <definedName name="콘크리트_진동기">[56]장비집계!#REF!</definedName>
    <definedName name="콘크리트_커트">[56]장비집계!#REF!</definedName>
    <definedName name="콘크리트2" hidden="1">#REF!</definedName>
    <definedName name="콘크리트경계석">[53]단가!$A$69</definedName>
    <definedName name="콘크리트공">#REF!</definedName>
    <definedName name="콘크리트공_광의">[104]노임단가!#REF!</definedName>
    <definedName name="콘크리트공001">#REF!</definedName>
    <definedName name="콘크리트공002">#REF!</definedName>
    <definedName name="콘크리트공011">#REF!</definedName>
    <definedName name="콘크리트공982">#REF!</definedName>
    <definedName name="콘크리트공991">#REF!</definedName>
    <definedName name="콘크리트공992">#REF!</definedName>
    <definedName name="콘크리트공칭강도">'[180]#REF'!$G$132</definedName>
    <definedName name="콘크리트타설">#REF!</definedName>
    <definedName name="콘크리트함">#REF!</definedName>
    <definedName name="콤팩터경비">#REF!</definedName>
    <definedName name="콤팩터노무비">#REF!</definedName>
    <definedName name="콤팩터재료비">#REF!</definedName>
    <definedName name="쿨" localSheetId="1" hidden="1">{#N/A,#N/A,FALSE,"지침";#N/A,#N/A,FALSE,"환경분석";#N/A,#N/A,FALSE,"Sheet16"}</definedName>
    <definedName name="쿨" hidden="1">{#N/A,#N/A,FALSE,"지침";#N/A,#N/A,FALSE,"환경분석";#N/A,#N/A,FALSE,"Sheet16"}</definedName>
    <definedName name="퀘ㄹ" localSheetId="1" hidden="1">{#N/A,#N/A,FALSE,"지침";#N/A,#N/A,FALSE,"환경분석";#N/A,#N/A,FALSE,"Sheet16"}</definedName>
    <definedName name="퀘ㄹ" hidden="1">{#N/A,#N/A,FALSE,"지침";#N/A,#N/A,FALSE,"환경분석";#N/A,#N/A,FALSE,"Sheet16"}</definedName>
    <definedName name="퀼" localSheetId="1" hidden="1">{#N/A,#N/A,FALSE,"지침";#N/A,#N/A,FALSE,"환경분석";#N/A,#N/A,FALSE,"Sheet16"}</definedName>
    <definedName name="퀼" hidden="1">{#N/A,#N/A,FALSE,"지침";#N/A,#N/A,FALSE,"환경분석";#N/A,#N/A,FALSE,"Sheet16"}</definedName>
    <definedName name="크____람____셸">[56]장비집계!#REF!</definedName>
    <definedName name="크____레____인">[56]장비집계!#REF!</definedName>
    <definedName name="크_레_인__트럭">[56]장비집계!#REF!</definedName>
    <definedName name="크레인__트럭">[56]장비집계!#REF!</definedName>
    <definedName name="크레인_트럭탑재형">[56]장비집계!#REF!</definedName>
    <definedName name="ㅌ1">[189]종단계산!#REF!</definedName>
    <definedName name="ㅌ2">[189]종단계산!#REF!</definedName>
    <definedName name="ㅌㅍㅊㅇㅌㅎ" localSheetId="1" hidden="1">{#N/A,#N/A,FALSE,"도급대비시행율";#N/A,#N/A,FALSE,"결의서";#N/A,#N/A,FALSE,"내역서";#N/A,#N/A,FALSE,"도급예상"}</definedName>
    <definedName name="ㅌㅍㅊㅇㅌㅎ" hidden="1">{#N/A,#N/A,FALSE,"도급대비시행율";#N/A,#N/A,FALSE,"결의서";#N/A,#N/A,FALSE,"내역서";#N/A,#N/A,FALSE,"도급예상"}</definedName>
    <definedName name="타___일___공">#REF!</definedName>
    <definedName name="타이어_롤러">[56]장비집계!#REF!</definedName>
    <definedName name="타이어경">#REF!</definedName>
    <definedName name="타이어노무">#REF!</definedName>
    <definedName name="타이어재료">#REF!</definedName>
    <definedName name="타일공">[53]단가!$A$25</definedName>
    <definedName name="타일공001">#REF!</definedName>
    <definedName name="타일공002">#REF!</definedName>
    <definedName name="타일공011">#REF!</definedName>
    <definedName name="타일공982">#REF!</definedName>
    <definedName name="타일공991">#REF!</definedName>
    <definedName name="타일공992">#REF!</definedName>
    <definedName name="태산목10노무">#REF!</definedName>
    <definedName name="태산목10재료">#REF!</definedName>
    <definedName name="태산목12노무">#REF!</definedName>
    <definedName name="태산목12재료">#REF!</definedName>
    <definedName name="태산목H2.5">#REF!</definedName>
    <definedName name="태양광">[190]기본설계기준!$A$1</definedName>
    <definedName name="태영지급" localSheetId="1" hidden="1">{#N/A,#N/A,FALSE,"부대1"}</definedName>
    <definedName name="태영지급" hidden="1">{#N/A,#N/A,FALSE,"부대1"}</definedName>
    <definedName name="택코팅1">#REF!</definedName>
    <definedName name="택코팅2">#REF!</definedName>
    <definedName name="탠덤_로울러">[56]장비집계!#REF!</definedName>
    <definedName name="터_높">#REF!</definedName>
    <definedName name="터_폭">#REF!</definedName>
    <definedName name="터널" localSheetId="1">예정공정표!터널</definedName>
    <definedName name="터널">[0]!터널</definedName>
    <definedName name="터파기">#REF!</definedName>
    <definedName name="터파기2">[96]시설물!#REF!</definedName>
    <definedName name="터파기경">[99]일위대가!#REF!</definedName>
    <definedName name="터파기고">#REF!</definedName>
    <definedName name="터파기노">[99]일위대가!#REF!</definedName>
    <definedName name="터파기상폭">[125]횡배수관!#REF!</definedName>
    <definedName name="터파기재">[99]일위대가!#REF!</definedName>
    <definedName name="테B10">[93]단가결정!$B$420</definedName>
    <definedName name="테B12">[93]단가결정!$B$419</definedName>
    <definedName name="테B20">[93]단가결정!$B$417</definedName>
    <definedName name="테B6">[93]단가결정!$B$423</definedName>
    <definedName name="테B8">[93]단가결정!$B$421</definedName>
    <definedName name="테H1.5">[93]단가결정!$B$398</definedName>
    <definedName name="테H2.0">[93]단가결정!$B$396</definedName>
    <definedName name="테H2.5">[93]단가결정!$B$395</definedName>
    <definedName name="테H3.0">[93]단가결정!$B$394</definedName>
    <definedName name="테H3.5">[93]단가결정!$B$393</definedName>
    <definedName name="테R10">[93]단가결정!$B$407</definedName>
    <definedName name="테R12">[93]단가결정!$B$406</definedName>
    <definedName name="테R15">[93]단가결정!$B$405</definedName>
    <definedName name="테R4">[93]단가결정!$B$412</definedName>
    <definedName name="테R5">[93]단가결정!$B$411</definedName>
    <definedName name="테R6">[93]단가결정!$B$410</definedName>
    <definedName name="테R8">[93]단가결정!$B$408</definedName>
    <definedName name="테관0.4">[93]단가결정!$B$438</definedName>
    <definedName name="테관0.5">[93]단가결정!$B$437</definedName>
    <definedName name="테관0.6">[93]단가결정!$B$436</definedName>
    <definedName name="테관1.0">[93]단가결정!$B$434</definedName>
    <definedName name="테관1.2">[93]단가결정!$B$433</definedName>
    <definedName name="테관1.5">[93]단가결정!$B$431</definedName>
    <definedName name="테관2.0">[93]단가결정!$B$429</definedName>
    <definedName name="테지">[93]단가결정!$B$441</definedName>
    <definedName name="템플리트모듈1" localSheetId="1">BlankMacro1</definedName>
    <definedName name="템플리트모듈1">BlankMacro1</definedName>
    <definedName name="템플리트모듈2" localSheetId="1">BlankMacro1</definedName>
    <definedName name="템플리트모듈2">BlankMacro1</definedName>
    <definedName name="템플리트모듈3" localSheetId="1">BlankMacro1</definedName>
    <definedName name="템플리트모듈3">BlankMacro1</definedName>
    <definedName name="템플리트모듈4" localSheetId="1">BlankMacro1</definedName>
    <definedName name="템플리트모듈4">BlankMacro1</definedName>
    <definedName name="템플리트모듈5" localSheetId="1">BlankMacro1</definedName>
    <definedName name="템플리트모듈5">BlankMacro1</definedName>
    <definedName name="템플리트모듈6" localSheetId="1">BlankMacro1</definedName>
    <definedName name="템플리트모듈6">BlankMacro1</definedName>
    <definedName name="토">'[146]#REF'!#REF!</definedName>
    <definedName name="토공">#REF!</definedName>
    <definedName name="토공1">#REF!</definedName>
    <definedName name="토공11" localSheetId="1" hidden="1">{#N/A,#N/A,FALSE,"포장2"}</definedName>
    <definedName name="토공11" hidden="1">{#N/A,#N/A,FALSE,"포장2"}</definedName>
    <definedName name="토공사" localSheetId="1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집계">#REF!</definedName>
    <definedName name="토공총괄집계">#REF!</definedName>
    <definedName name="토목공사" localSheetId="1" hidden="1">{#N/A,#N/A,FALSE,"이태원철근"}</definedName>
    <definedName name="토목공사" hidden="1">{#N/A,#N/A,FALSE,"이태원철근"}</definedName>
    <definedName name="토목공사강릉" hidden="1">#REF!</definedName>
    <definedName name="토목기타공사">[191]포장공사!$A$1:$M$72</definedName>
    <definedName name="토목별표">#REF!</definedName>
    <definedName name="토목설계" localSheetId="1" hidden="1">{#N/A,#N/A,FALSE,"골재소요량";#N/A,#N/A,FALSE,"골재소요량"}</definedName>
    <definedName name="토목설계" hidden="1">{#N/A,#N/A,FALSE,"골재소요량";#N/A,#N/A,FALSE,"골재소요량"}</definedName>
    <definedName name="토목실견적" localSheetId="1" hidden="1">{#N/A,#N/A,FALSE,"이태원철근"}</definedName>
    <definedName name="토목실견적" hidden="1">{#N/A,#N/A,FALSE,"이태원철근"}</definedName>
    <definedName name="토사">#REF!</definedName>
    <definedName name="토사1">#REF!</definedName>
    <definedName name="토사2">#REF!</definedName>
    <definedName name="토사3">#REF!</definedName>
    <definedName name="토사자중">710.185</definedName>
    <definedName name="토적">#REF!</definedName>
    <definedName name="토피">#REF!</definedName>
    <definedName name="톱">[155]단가!$A$25</definedName>
    <definedName name="톱밥퇴비">#REF!</definedName>
    <definedName name="통">#REF!</definedName>
    <definedName name="통나무사다리">[140]시설물기초!#REF!</definedName>
    <definedName name="통내">#REF!</definedName>
    <definedName name="통신__기능사">#REF!</definedName>
    <definedName name="통신__내선공">#REF!</definedName>
    <definedName name="통신__설비공">#REF!</definedName>
    <definedName name="통신__외선공">#REF!</definedName>
    <definedName name="통신관련기능사_통신기능사001">#REF!</definedName>
    <definedName name="통신관련기능사_통신기능사002">#REF!</definedName>
    <definedName name="통신관련기능사_통신기능사011">#REF!</definedName>
    <definedName name="통신관련기능사_통신기능사982">#REF!</definedName>
    <definedName name="통신관련기능사_통신기능사991">#REF!</definedName>
    <definedName name="통신관련기능사_통신기능사992">#REF!</definedName>
    <definedName name="통신관련기사_통신기사1급001">#REF!</definedName>
    <definedName name="통신관련기사_통신기사1급002">#REF!</definedName>
    <definedName name="통신관련기사_통신기사1급011">#REF!</definedName>
    <definedName name="통신관련기사_통신기사1급982">#REF!</definedName>
    <definedName name="통신관련기사_통신기사1급991">#REF!</definedName>
    <definedName name="통신관련기사_통신기사1급992">#REF!</definedName>
    <definedName name="통신관련산업기사_통신기사2급001">#REF!</definedName>
    <definedName name="통신관련산업기사_통신기사2급002">#REF!</definedName>
    <definedName name="통신관련산업기사_통신기사2급011">#REF!</definedName>
    <definedName name="통신관련산업기사_통신기사2급982">#REF!</definedName>
    <definedName name="통신관련산업기사_통신기사2급991">#REF!</definedName>
    <definedName name="통신관련산업기사_통신기사2급992">#REF!</definedName>
    <definedName name="통신기사">#REF!</definedName>
    <definedName name="통신기사_1급">#REF!</definedName>
    <definedName name="통신기사_2급">#REF!</definedName>
    <definedName name="통신내">#REF!</definedName>
    <definedName name="통신내선">#REF!</definedName>
    <definedName name="통신내선공">#REF!</definedName>
    <definedName name="통신내선공001">#REF!</definedName>
    <definedName name="통신내선공002">#REF!</definedName>
    <definedName name="통신내선공011">#REF!</definedName>
    <definedName name="통신내선공982">#REF!</definedName>
    <definedName name="통신내선공991">#REF!</definedName>
    <definedName name="통신내선공992">#REF!</definedName>
    <definedName name="통신설">[148]인건비!$B$19</definedName>
    <definedName name="통신설비">#REF!</definedName>
    <definedName name="통신설비공">#REF!</definedName>
    <definedName name="통신설비공001">#REF!</definedName>
    <definedName name="통신설비공002">#REF!</definedName>
    <definedName name="통신설비공011">#REF!</definedName>
    <definedName name="통신설비공982">#REF!</definedName>
    <definedName name="통신설비공991">#REF!</definedName>
    <definedName name="통신설비공992">#REF!</definedName>
    <definedName name="통신외선공">'[192]인건비 '!$B$18</definedName>
    <definedName name="통신외선공001">#REF!</definedName>
    <definedName name="통신외선공002">#REF!</definedName>
    <definedName name="통신외선공011">#REF!</definedName>
    <definedName name="통신외선공982">#REF!</definedName>
    <definedName name="통신외선공991">#REF!</definedName>
    <definedName name="통신외선공992">#REF!</definedName>
    <definedName name="통신케이블공">#REF!</definedName>
    <definedName name="통신케이블공001">#REF!</definedName>
    <definedName name="통신케이블공002">#REF!</definedName>
    <definedName name="통신케이블공011">#REF!</definedName>
    <definedName name="통신케이블공982">#REF!</definedName>
    <definedName name="통신케이블공991">#REF!</definedName>
    <definedName name="통신케이블공992">#REF!</definedName>
    <definedName name="통외">#REF!</definedName>
    <definedName name="통케">#REF!</definedName>
    <definedName name="퇴" localSheetId="1" hidden="1">{#N/A,#N/A,FALSE,"지침";#N/A,#N/A,FALSE,"환경분석";#N/A,#N/A,FALSE,"Sheet16"}</definedName>
    <definedName name="퇴" hidden="1">{#N/A,#N/A,FALSE,"지침";#N/A,#N/A,FALSE,"환경분석";#N/A,#N/A,FALSE,"Sheet16"}</definedName>
    <definedName name="투3" localSheetId="1" hidden="1">{#N/A,#N/A,FALSE,"배수2"}</definedName>
    <definedName name="투3" hidden="1">{#N/A,#N/A,FALSE,"배수2"}</definedName>
    <definedName name="투수콘">[53]단가!$A$63</definedName>
    <definedName name="투입">#REF!</definedName>
    <definedName name="투찰표" localSheetId="1" hidden="1">{#N/A,#N/A,FALSE,"부대1"}</definedName>
    <definedName name="투찰표" hidden="1">{#N/A,#N/A,FALSE,"부대1"}</definedName>
    <definedName name="트렉트_및_트레일러">[56]장비집계!#REF!</definedName>
    <definedName name="특_별__인_부">#REF!</definedName>
    <definedName name="특_수_화__공">#REF!</definedName>
    <definedName name="특1호_맨홀">#REF!</definedName>
    <definedName name="특1호_부관">#REF!</definedName>
    <definedName name="특고">#REF!</definedName>
    <definedName name="특고압케이블전공">#REF!</definedName>
    <definedName name="특고압케이블전공001">#REF!</definedName>
    <definedName name="특고압케이블전공002">#REF!</definedName>
    <definedName name="특고압케이블전공011">#REF!</definedName>
    <definedName name="특고압케이블전공982">#REF!</definedName>
    <definedName name="특고압케이블전공991">#REF!</definedName>
    <definedName name="특고압케이블전공992">#REF!</definedName>
    <definedName name="특급기술자노무비">'[109]용역비내역-진짜'!#REF!</definedName>
    <definedName name="특급원자력비파괴시험">#REF!</definedName>
    <definedName name="특급원자력비파괴시험공001">#REF!</definedName>
    <definedName name="특급원자력비파괴시험공002">#REF!</definedName>
    <definedName name="특급원자력비파괴시험공011">#REF!</definedName>
    <definedName name="특급원자력비파괴시험공982">#REF!</definedName>
    <definedName name="특급원자력비파괴시험공991">#REF!</definedName>
    <definedName name="특급원자력비파괴시험공992">#REF!</definedName>
    <definedName name="특별">#REF!</definedName>
    <definedName name="특별인부">[102]노무비단가!$B$6</definedName>
    <definedName name="특별인부001">#REF!</definedName>
    <definedName name="특별인부002">#REF!</definedName>
    <definedName name="특별인부011">#REF!</definedName>
    <definedName name="특별인부982">#REF!</definedName>
    <definedName name="특별인부991">#REF!</definedName>
    <definedName name="특별인부992">#REF!</definedName>
    <definedName name="특수비계공">#REF!</definedName>
    <definedName name="특수비계공001">#REF!</definedName>
    <definedName name="특수비계공002">#REF!</definedName>
    <definedName name="특수비계공011">#REF!</definedName>
    <definedName name="특수비계공982">#REF!</definedName>
    <definedName name="특수비계공991">#REF!</definedName>
    <definedName name="특수비계공992">#REF!</definedName>
    <definedName name="특수화공001">#REF!</definedName>
    <definedName name="특수화공002">#REF!</definedName>
    <definedName name="특수화공011">#REF!</definedName>
    <definedName name="특수화공982">#REF!</definedName>
    <definedName name="특수화공991">#REF!</definedName>
    <definedName name="특수화공992">#REF!</definedName>
    <definedName name="특인">#REF!</definedName>
    <definedName name="특케">#REF!</definedName>
    <definedName name="ㅍㅍ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파고라노">#REF!</definedName>
    <definedName name="파고라재">#REF!</definedName>
    <definedName name="파이1">#REF!</definedName>
    <definedName name="파이2">#REF!</definedName>
    <definedName name="파이프펜던트">[47]DATA!$E$17:$F$26</definedName>
    <definedName name="파일1간격">0.6</definedName>
    <definedName name="파일간격">1.3</definedName>
    <definedName name="파일길이">#REF!</definedName>
    <definedName name="파일종갯수">#REF!</definedName>
    <definedName name="파일횡갯수">#REF!</definedName>
    <definedName name="판넬__조립공">#REF!</definedName>
    <definedName name="판넬조립공001">#REF!</definedName>
    <definedName name="판넬조립공002">#REF!</definedName>
    <definedName name="판넬조립공011">#REF!</definedName>
    <definedName name="판넬조립공982">#REF!</definedName>
    <definedName name="판넬조립공991">#REF!</definedName>
    <definedName name="판넬조립공992">#REF!</definedName>
    <definedName name="판석노">#REF!</definedName>
    <definedName name="판석재">#REF!</definedName>
    <definedName name="팔" hidden="1">#REF!</definedName>
    <definedName name="팔굽혀펴기">[140]시설물기초!#REF!</definedName>
    <definedName name="팥배나무H3.0">#REF!</definedName>
    <definedName name="팽">[53]단가!$A$125</definedName>
    <definedName name="팽나무H4.0">#REF!</definedName>
    <definedName name="펌프차">[89]펌프차타설!$D$4:$E$39</definedName>
    <definedName name="페이브먼트_브레카">[56]장비집계!#REF!</definedName>
    <definedName name="평의자">#REF!</definedName>
    <definedName name="평의자1">[193]시설물기초!$A$18</definedName>
    <definedName name="평의자노">#REF!</definedName>
    <definedName name="평의자재">#REF!</definedName>
    <definedName name="평행봉">[140]시설물기초!#REF!</definedName>
    <definedName name="평형별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평형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폐기고">[176]기본설계기준!#REF!</definedName>
    <definedName name="폐기물" localSheetId="1">BlankMacro1</definedName>
    <definedName name="폐기물">BlankMacro1</definedName>
    <definedName name="폐기물_저장창고_및_소각로">#REF!</definedName>
    <definedName name="폐기물수량산출서" hidden="1">#REF!</definedName>
    <definedName name="폐추니아">#REF!</definedName>
    <definedName name="포___설___공">#REF!</definedName>
    <definedName name="포___장___공">#REF!</definedName>
    <definedName name="포설공001">#REF!</definedName>
    <definedName name="포설공002">#REF!</definedName>
    <definedName name="포설공011">#REF!</definedName>
    <definedName name="포설공982">#REF!</definedName>
    <definedName name="포설공991">#REF!</definedName>
    <definedName name="포설공992">#REF!</definedName>
    <definedName name="포장">#REF!</definedName>
    <definedName name="포장2월ocf" localSheetId="1" hidden="1">{#N/A,#N/A,FALSE,"지침";#N/A,#N/A,FALSE,"환경분석";#N/A,#N/A,FALSE,"Sheet16"}</definedName>
    <definedName name="포장2월ocf" hidden="1">{#N/A,#N/A,FALSE,"지침";#N/A,#N/A,FALSE,"환경분석";#N/A,#N/A,FALSE,"Sheet16"}</definedName>
    <definedName name="포장ocf" localSheetId="1" hidden="1">{#N/A,#N/A,FALSE,"지침";#N/A,#N/A,FALSE,"환경분석";#N/A,#N/A,FALSE,"Sheet16"}</definedName>
    <definedName name="포장ocf" hidden="1">{#N/A,#N/A,FALSE,"지침";#N/A,#N/A,FALSE,"환경분석";#N/A,#N/A,FALSE,"Sheet16"}</definedName>
    <definedName name="포장공">#REF!</definedName>
    <definedName name="포장공001">#REF!</definedName>
    <definedName name="포장공002">#REF!</definedName>
    <definedName name="포장공011">#REF!</definedName>
    <definedName name="포장공982">#REF!</definedName>
    <definedName name="포장공991">#REF!</definedName>
    <definedName name="포장공992">#REF!</definedName>
    <definedName name="포장두께">#REF!</definedName>
    <definedName name="포장층두께">[125]횡배수관!#REF!</definedName>
    <definedName name="포천석노">[96]시설물!#REF!</definedName>
    <definedName name="포천석재">[96]시설물!#REF!</definedName>
    <definedName name="포화">#REF!</definedName>
    <definedName name="폭">#REF!</definedName>
    <definedName name="폭원">#REF!</definedName>
    <definedName name="폼">#REF!</definedName>
    <definedName name="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표면보호경비">#REF!</definedName>
    <definedName name="표면보호노무비">#REF!</definedName>
    <definedName name="표면보호재료비">#REF!</definedName>
    <definedName name="표면처리">#REF!</definedName>
    <definedName name="표준양식">#REF!</definedName>
    <definedName name="표지">#REF!</definedName>
    <definedName name="표지001">#N/A</definedName>
    <definedName name="표지01">#N/A</definedName>
    <definedName name="표지1">#REF!</definedName>
    <definedName name="표지2" hidden="1">#REF!</definedName>
    <definedName name="품">#REF!</definedName>
    <definedName name="품100경">#REF!</definedName>
    <definedName name="품100노">#REF!</definedName>
    <definedName name="품100재">#REF!</definedName>
    <definedName name="품101경">#REF!</definedName>
    <definedName name="품101노">#REF!</definedName>
    <definedName name="품101재">#REF!</definedName>
    <definedName name="품102경">#REF!</definedName>
    <definedName name="품102노">#REF!</definedName>
    <definedName name="품102재">#REF!</definedName>
    <definedName name="품103경">#REF!</definedName>
    <definedName name="품103노">#REF!</definedName>
    <definedName name="품103재">#REF!</definedName>
    <definedName name="품104경">#REF!</definedName>
    <definedName name="품104노">#REF!</definedName>
    <definedName name="품104재">#REF!</definedName>
    <definedName name="품105경">#REF!</definedName>
    <definedName name="품105노">#REF!</definedName>
    <definedName name="품105재">#REF!</definedName>
    <definedName name="품106경">#REF!</definedName>
    <definedName name="품106노">#REF!</definedName>
    <definedName name="품106재">#REF!</definedName>
    <definedName name="품107경">#REF!</definedName>
    <definedName name="품107노">#REF!</definedName>
    <definedName name="품107재">#REF!</definedName>
    <definedName name="품108경">#REF!</definedName>
    <definedName name="품108노">#REF!</definedName>
    <definedName name="품108재">#REF!</definedName>
    <definedName name="품109노">#REF!</definedName>
    <definedName name="품10노">#REF!</definedName>
    <definedName name="품10재">#REF!</definedName>
    <definedName name="품110노">#REF!</definedName>
    <definedName name="품111노">#REF!</definedName>
    <definedName name="품112노">#REF!</definedName>
    <definedName name="품113노">#REF!</definedName>
    <definedName name="품113재">#REF!</definedName>
    <definedName name="품114노">#REF!</definedName>
    <definedName name="품115노">#REF!</definedName>
    <definedName name="품116노">#REF!</definedName>
    <definedName name="품117노">#REF!</definedName>
    <definedName name="품118노">#REF!</definedName>
    <definedName name="품119노">#REF!</definedName>
    <definedName name="품11노">#REF!</definedName>
    <definedName name="품11재">#REF!</definedName>
    <definedName name="품120노">#REF!</definedName>
    <definedName name="품120재">#REF!</definedName>
    <definedName name="품121재">#REF!</definedName>
    <definedName name="품122재">#REF!</definedName>
    <definedName name="품123노">#REF!</definedName>
    <definedName name="품123재">#REF!</definedName>
    <definedName name="품124노">#REF!</definedName>
    <definedName name="품124재">#REF!</definedName>
    <definedName name="품125노">#REF!</definedName>
    <definedName name="품125재">#REF!</definedName>
    <definedName name="품126노">#REF!</definedName>
    <definedName name="품126재">#REF!</definedName>
    <definedName name="품127노">#REF!</definedName>
    <definedName name="품127재">#REF!</definedName>
    <definedName name="품128노">#REF!</definedName>
    <definedName name="품128재">#REF!</definedName>
    <definedName name="품129노">#REF!</definedName>
    <definedName name="품129재">#REF!</definedName>
    <definedName name="품12노">#REF!</definedName>
    <definedName name="품12재">#REF!</definedName>
    <definedName name="품130노">#REF!</definedName>
    <definedName name="품130재">#REF!</definedName>
    <definedName name="품131재">#REF!</definedName>
    <definedName name="품132노">#REF!</definedName>
    <definedName name="품132재">#REF!</definedName>
    <definedName name="품133재">#REF!</definedName>
    <definedName name="품134재">#REF!</definedName>
    <definedName name="품135재">#REF!</definedName>
    <definedName name="품136노">#REF!</definedName>
    <definedName name="품136재">#REF!</definedName>
    <definedName name="품137노">#REF!</definedName>
    <definedName name="품137재">#REF!</definedName>
    <definedName name="품138노">#REF!</definedName>
    <definedName name="품138재">#REF!</definedName>
    <definedName name="품139노">#REF!</definedName>
    <definedName name="품139재">#REF!</definedName>
    <definedName name="품13노">#REF!</definedName>
    <definedName name="품140노">#REF!</definedName>
    <definedName name="품140재">#REF!</definedName>
    <definedName name="품141노">#REF!</definedName>
    <definedName name="품141재">#REF!</definedName>
    <definedName name="품142노">#REF!</definedName>
    <definedName name="품142재">#REF!</definedName>
    <definedName name="품143노">#REF!</definedName>
    <definedName name="품143재">#REF!</definedName>
    <definedName name="품144노">#REF!</definedName>
    <definedName name="품144재">#REF!</definedName>
    <definedName name="품145노">#REF!</definedName>
    <definedName name="품145재">#REF!</definedName>
    <definedName name="품146노">#REF!</definedName>
    <definedName name="품146재">#REF!</definedName>
    <definedName name="품147노">#REF!</definedName>
    <definedName name="품147재">#REF!</definedName>
    <definedName name="품148노">#REF!</definedName>
    <definedName name="품148재">#REF!</definedName>
    <definedName name="품149노">#REF!</definedName>
    <definedName name="품149재">#REF!</definedName>
    <definedName name="품14노">#REF!</definedName>
    <definedName name="품14재">#REF!</definedName>
    <definedName name="품150노">#REF!</definedName>
    <definedName name="품150재">#REF!</definedName>
    <definedName name="품151노">#REF!</definedName>
    <definedName name="품151재">#REF!</definedName>
    <definedName name="품152노">#REF!</definedName>
    <definedName name="품152재">#REF!</definedName>
    <definedName name="품153노">#REF!</definedName>
    <definedName name="품153재">#REF!</definedName>
    <definedName name="품154노">#REF!</definedName>
    <definedName name="품154재">#REF!</definedName>
    <definedName name="품155노">#REF!</definedName>
    <definedName name="품155재">#REF!</definedName>
    <definedName name="품156재">#REF!</definedName>
    <definedName name="품157노">#REF!</definedName>
    <definedName name="품157재">#REF!</definedName>
    <definedName name="품158노">#REF!</definedName>
    <definedName name="품158재">#REF!</definedName>
    <definedName name="품159노">#REF!</definedName>
    <definedName name="품159재">#REF!</definedName>
    <definedName name="품15노">#REF!</definedName>
    <definedName name="품15재">#REF!</definedName>
    <definedName name="품160재">#REF!</definedName>
    <definedName name="품161노">#REF!</definedName>
    <definedName name="품161재">#REF!</definedName>
    <definedName name="품162노">#REF!</definedName>
    <definedName name="품162재">#REF!</definedName>
    <definedName name="품163노">#REF!</definedName>
    <definedName name="품163재">#REF!</definedName>
    <definedName name="품164노">#REF!</definedName>
    <definedName name="품164재">#REF!</definedName>
    <definedName name="품165노">#REF!</definedName>
    <definedName name="품165재">#REF!</definedName>
    <definedName name="품166노">#REF!</definedName>
    <definedName name="품166재">#REF!</definedName>
    <definedName name="품167노">#REF!</definedName>
    <definedName name="품167재">#REF!</definedName>
    <definedName name="품168경">#REF!</definedName>
    <definedName name="품168노">#REF!</definedName>
    <definedName name="품168재">#REF!</definedName>
    <definedName name="품169경">#REF!</definedName>
    <definedName name="품169노">#REF!</definedName>
    <definedName name="품169재">#REF!</definedName>
    <definedName name="품16노">#REF!</definedName>
    <definedName name="품170경">#REF!</definedName>
    <definedName name="품170노">#REF!</definedName>
    <definedName name="품170재">#REF!</definedName>
    <definedName name="품171경">#REF!</definedName>
    <definedName name="품171노">#REF!</definedName>
    <definedName name="품171재">#REF!</definedName>
    <definedName name="품172노">#REF!</definedName>
    <definedName name="품172재">#REF!</definedName>
    <definedName name="품173노">#REF!</definedName>
    <definedName name="품173재">#REF!</definedName>
    <definedName name="품174경">#REF!</definedName>
    <definedName name="품174노">#REF!</definedName>
    <definedName name="품174재">#REF!</definedName>
    <definedName name="품175경">#REF!</definedName>
    <definedName name="품175노">#REF!</definedName>
    <definedName name="품175재">#REF!</definedName>
    <definedName name="품176경">#REF!</definedName>
    <definedName name="품176노">#REF!</definedName>
    <definedName name="품176재">#REF!</definedName>
    <definedName name="품177노">#REF!</definedName>
    <definedName name="품177재">#REF!</definedName>
    <definedName name="품178경">#REF!</definedName>
    <definedName name="품178경1">#REF!</definedName>
    <definedName name="품178노">#REF!</definedName>
    <definedName name="품178노1">#REF!</definedName>
    <definedName name="품178재">#REF!</definedName>
    <definedName name="품178재1">#REF!</definedName>
    <definedName name="품179경">#REF!</definedName>
    <definedName name="품179노">#REF!</definedName>
    <definedName name="품179재">#REF!</definedName>
    <definedName name="품17노">#REF!</definedName>
    <definedName name="품17재">#REF!</definedName>
    <definedName name="품180경">#REF!</definedName>
    <definedName name="품180노">#REF!</definedName>
    <definedName name="품180재">#REF!</definedName>
    <definedName name="품181노">#REF!</definedName>
    <definedName name="품182노">#REF!</definedName>
    <definedName name="품182재">#REF!</definedName>
    <definedName name="품183경">#REF!</definedName>
    <definedName name="품183노">#REF!</definedName>
    <definedName name="품183재">#REF!</definedName>
    <definedName name="품184경">#REF!</definedName>
    <definedName name="품184노">#REF!</definedName>
    <definedName name="품184재">#REF!</definedName>
    <definedName name="품18노">#REF!</definedName>
    <definedName name="품19노">#REF!</definedName>
    <definedName name="품19재">#REF!</definedName>
    <definedName name="품1노">#REF!</definedName>
    <definedName name="품1재">#REF!</definedName>
    <definedName name="품20노">#REF!</definedName>
    <definedName name="품21노">#REF!</definedName>
    <definedName name="품21재">#REF!</definedName>
    <definedName name="품22경">#REF!</definedName>
    <definedName name="품22노">#REF!</definedName>
    <definedName name="품22재">#REF!</definedName>
    <definedName name="품23경">#REF!</definedName>
    <definedName name="품23노">#REF!</definedName>
    <definedName name="품23재">#REF!</definedName>
    <definedName name="품24경">#REF!</definedName>
    <definedName name="품24노">#REF!</definedName>
    <definedName name="품24재">#REF!</definedName>
    <definedName name="품25노">#REF!</definedName>
    <definedName name="품26노">#REF!</definedName>
    <definedName name="품27노">#REF!</definedName>
    <definedName name="품27재">#REF!</definedName>
    <definedName name="품283경">#REF!</definedName>
    <definedName name="품283노">#REF!</definedName>
    <definedName name="품283재">#REF!</definedName>
    <definedName name="품28노">#REF!</definedName>
    <definedName name="품28재">#REF!</definedName>
    <definedName name="품29노">#REF!</definedName>
    <definedName name="품29재">#REF!</definedName>
    <definedName name="품2노">#REF!</definedName>
    <definedName name="품2재">#REF!</definedName>
    <definedName name="품30노">#REF!</definedName>
    <definedName name="품30재">#REF!</definedName>
    <definedName name="품31노">#REF!</definedName>
    <definedName name="품31재">#REF!</definedName>
    <definedName name="품32노">#REF!</definedName>
    <definedName name="품32재">#REF!</definedName>
    <definedName name="품33노">#REF!</definedName>
    <definedName name="품33재">#REF!</definedName>
    <definedName name="품34경">#REF!</definedName>
    <definedName name="품34재">#REF!</definedName>
    <definedName name="품35노">#REF!</definedName>
    <definedName name="품36노">#REF!</definedName>
    <definedName name="품37노">#REF!</definedName>
    <definedName name="품38노">#REF!</definedName>
    <definedName name="품39노">#REF!</definedName>
    <definedName name="품3노">#REF!</definedName>
    <definedName name="품3재">#REF!</definedName>
    <definedName name="품40노">#REF!</definedName>
    <definedName name="품41노">#REF!</definedName>
    <definedName name="품42노">#REF!</definedName>
    <definedName name="품43노">#REF!</definedName>
    <definedName name="품44노">#REF!</definedName>
    <definedName name="품44재">#REF!</definedName>
    <definedName name="품45노">#REF!</definedName>
    <definedName name="품46노">#REF!</definedName>
    <definedName name="품46재">#REF!</definedName>
    <definedName name="품47노">#REF!</definedName>
    <definedName name="품47재">#REF!</definedName>
    <definedName name="품48노">#REF!</definedName>
    <definedName name="품48재">#REF!</definedName>
    <definedName name="품49재">#REF!</definedName>
    <definedName name="품4노">#REF!</definedName>
    <definedName name="품4재">#REF!</definedName>
    <definedName name="품50노">#REF!</definedName>
    <definedName name="품50재">#REF!</definedName>
    <definedName name="품51노">#REF!</definedName>
    <definedName name="품51재">#REF!</definedName>
    <definedName name="품52노">#REF!</definedName>
    <definedName name="품52재">#REF!</definedName>
    <definedName name="품53노">#REF!</definedName>
    <definedName name="품53재">#REF!</definedName>
    <definedName name="품54노">#REF!</definedName>
    <definedName name="품54재">#REF!</definedName>
    <definedName name="품55노">#REF!</definedName>
    <definedName name="품55노1">#REF!</definedName>
    <definedName name="품55재">#REF!</definedName>
    <definedName name="품55재1">#REF!</definedName>
    <definedName name="품56노">#REF!</definedName>
    <definedName name="품56재">#REF!</definedName>
    <definedName name="품57노">#REF!</definedName>
    <definedName name="품57재">#REF!</definedName>
    <definedName name="품58노">#REF!</definedName>
    <definedName name="품58재">#REF!</definedName>
    <definedName name="품59노">#REF!</definedName>
    <definedName name="품59재">#REF!</definedName>
    <definedName name="품5노">#REF!</definedName>
    <definedName name="품5재">#REF!</definedName>
    <definedName name="품60노">#REF!</definedName>
    <definedName name="품60재">#REF!</definedName>
    <definedName name="품61노">#REF!</definedName>
    <definedName name="품61재">#REF!</definedName>
    <definedName name="품62노">#REF!</definedName>
    <definedName name="품62재">#REF!</definedName>
    <definedName name="품63노">#REF!</definedName>
    <definedName name="품63재">#REF!</definedName>
    <definedName name="품64노">#REF!</definedName>
    <definedName name="품64재">#REF!</definedName>
    <definedName name="품65노">#REF!</definedName>
    <definedName name="품65재">#REF!</definedName>
    <definedName name="품66노">#REF!</definedName>
    <definedName name="품66재">#REF!</definedName>
    <definedName name="품67노">#REF!</definedName>
    <definedName name="품67재">#REF!</definedName>
    <definedName name="품68노">#REF!</definedName>
    <definedName name="품68재">#REF!</definedName>
    <definedName name="품69노">#REF!</definedName>
    <definedName name="품69재">#REF!</definedName>
    <definedName name="품6노">#REF!</definedName>
    <definedName name="품6재">#REF!</definedName>
    <definedName name="품70노">#REF!</definedName>
    <definedName name="품70재">#REF!</definedName>
    <definedName name="품71노">#REF!</definedName>
    <definedName name="품71재">#REF!</definedName>
    <definedName name="품72노">#REF!</definedName>
    <definedName name="품72노1">#REF!</definedName>
    <definedName name="품73경">#REF!</definedName>
    <definedName name="품73노">#REF!</definedName>
    <definedName name="품73재">#REF!</definedName>
    <definedName name="품74노">#REF!</definedName>
    <definedName name="품74재">#REF!</definedName>
    <definedName name="품75재">#REF!</definedName>
    <definedName name="품76경">#REF!</definedName>
    <definedName name="품76노">#REF!</definedName>
    <definedName name="품76재">#REF!</definedName>
    <definedName name="품77경">#REF!</definedName>
    <definedName name="품77노">#REF!</definedName>
    <definedName name="품77재">#REF!</definedName>
    <definedName name="품78경">#REF!</definedName>
    <definedName name="품78노">#REF!</definedName>
    <definedName name="품78재">#REF!</definedName>
    <definedName name="품79경">#REF!</definedName>
    <definedName name="품79노">#REF!</definedName>
    <definedName name="품79재">#REF!</definedName>
    <definedName name="품7노">#REF!</definedName>
    <definedName name="품7재">#REF!</definedName>
    <definedName name="품80경">#REF!</definedName>
    <definedName name="품80노">#REF!</definedName>
    <definedName name="품80재">#REF!</definedName>
    <definedName name="품81경">#REF!</definedName>
    <definedName name="품81노">#REF!</definedName>
    <definedName name="품81재">#REF!</definedName>
    <definedName name="품82경">#REF!</definedName>
    <definedName name="품82노">#REF!</definedName>
    <definedName name="품82재">#REF!</definedName>
    <definedName name="품83경">#REF!</definedName>
    <definedName name="품83노">#REF!</definedName>
    <definedName name="품83재">#REF!</definedName>
    <definedName name="품84경">#REF!</definedName>
    <definedName name="품84노">#REF!</definedName>
    <definedName name="품84재">#REF!</definedName>
    <definedName name="품85경">#REF!</definedName>
    <definedName name="품85노">#REF!</definedName>
    <definedName name="품85재">#REF!</definedName>
    <definedName name="품86경">#REF!</definedName>
    <definedName name="품86노">#REF!</definedName>
    <definedName name="품86재">#REF!</definedName>
    <definedName name="품87경">#REF!</definedName>
    <definedName name="품87노">#REF!</definedName>
    <definedName name="품87재">#REF!</definedName>
    <definedName name="품88경">#REF!</definedName>
    <definedName name="품88노">#REF!</definedName>
    <definedName name="품88재">#REF!</definedName>
    <definedName name="품89경">#REF!</definedName>
    <definedName name="품89노">#REF!</definedName>
    <definedName name="품89재">#REF!</definedName>
    <definedName name="품8노">#REF!</definedName>
    <definedName name="품8재">#REF!</definedName>
    <definedName name="품90경">#REF!</definedName>
    <definedName name="품90노">#REF!</definedName>
    <definedName name="품90재">#REF!</definedName>
    <definedName name="품91경">#REF!</definedName>
    <definedName name="품91노">#REF!</definedName>
    <definedName name="품91재">#REF!</definedName>
    <definedName name="품92경">#REF!</definedName>
    <definedName name="품92경1">#REF!</definedName>
    <definedName name="품92노">#REF!</definedName>
    <definedName name="품92노1">#REF!</definedName>
    <definedName name="품92재">#REF!</definedName>
    <definedName name="품92재1">#REF!</definedName>
    <definedName name="품93경">#REF!</definedName>
    <definedName name="품93노">#REF!</definedName>
    <definedName name="품93재">#REF!</definedName>
    <definedName name="품94경">#REF!</definedName>
    <definedName name="품94노">#REF!</definedName>
    <definedName name="품94재">#REF!</definedName>
    <definedName name="품95경">#REF!</definedName>
    <definedName name="품95노">#REF!</definedName>
    <definedName name="품95재">#REF!</definedName>
    <definedName name="품96경">#REF!</definedName>
    <definedName name="품96노">#REF!</definedName>
    <definedName name="품96재">#REF!</definedName>
    <definedName name="품97경">#REF!</definedName>
    <definedName name="품97노">#REF!</definedName>
    <definedName name="품97재">#REF!</definedName>
    <definedName name="품98경">#REF!</definedName>
    <definedName name="품98노">#REF!</definedName>
    <definedName name="품98재">#REF!</definedName>
    <definedName name="품99경">#REF!</definedName>
    <definedName name="품99노">#REF!</definedName>
    <definedName name="품99재">#REF!</definedName>
    <definedName name="품9노">#REF!</definedName>
    <definedName name="품9재">#REF!</definedName>
    <definedName name="품셈공종">[194]품셈TABLE!$C$2:$C$50</definedName>
    <definedName name="품셈단가">[194]품셈TABLE!$D$2:$D$50</definedName>
    <definedName name="품신">[112]설계산출표지!$B$1</definedName>
    <definedName name="품의서" localSheetId="1">예정공정표!품의서</definedName>
    <definedName name="품의서">[0]!품의서</definedName>
    <definedName name="품총1" hidden="1">#REF!</definedName>
    <definedName name="풍하중모멘트">#REF!</definedName>
    <definedName name="플라타너스B8">[94]데이타!$E$552</definedName>
    <definedName name="플랜트">#REF!</definedName>
    <definedName name="플랜트__전공">#REF!</definedName>
    <definedName name="플랜트기계설치공">#REF!</definedName>
    <definedName name="플랜트기계설치공001">#REF!</definedName>
    <definedName name="플랜트기계설치공002">#REF!</definedName>
    <definedName name="플랜트기계설치공011">#REF!</definedName>
    <definedName name="플랜트기계설치공982">#REF!</definedName>
    <definedName name="플랜트기계설치공991">#REF!</definedName>
    <definedName name="플랜트기계설치공992">#REF!</definedName>
    <definedName name="플랜트배관공">#REF!</definedName>
    <definedName name="플랜트배관공001">#REF!</definedName>
    <definedName name="플랜트배관공002">#REF!</definedName>
    <definedName name="플랜트배관공011">#REF!</definedName>
    <definedName name="플랜트배관공982">#REF!</definedName>
    <definedName name="플랜트배관공991">#REF!</definedName>
    <definedName name="플랜트배관공992">#REF!</definedName>
    <definedName name="플랜트용접공">#REF!</definedName>
    <definedName name="플랜트용접공001">#REF!</definedName>
    <definedName name="플랜트용접공002">#REF!</definedName>
    <definedName name="플랜트용접공011">#REF!</definedName>
    <definedName name="플랜트용접공982">#REF!</definedName>
    <definedName name="플랜트용접공991">#REF!</definedName>
    <definedName name="플랜트용접공992">#REF!</definedName>
    <definedName name="플랜트전공001">#REF!</definedName>
    <definedName name="플랜트전공002">#REF!</definedName>
    <definedName name="플랜트전공011">#REF!</definedName>
    <definedName name="플랜트전공982">#REF!</definedName>
    <definedName name="플랜트전공991">#REF!</definedName>
    <definedName name="플랜트전공992">#REF!</definedName>
    <definedName name="플랜트제관공">#REF!</definedName>
    <definedName name="플랜트제관공001">#REF!</definedName>
    <definedName name="플랜트제관공002">#REF!</definedName>
    <definedName name="플랜트제관공011">#REF!</definedName>
    <definedName name="플랜트제관공982">#REF!</definedName>
    <definedName name="플랜트제관공991">#REF!</definedName>
    <definedName name="플랜트제관공992">#REF!</definedName>
    <definedName name="플랜트특수용접공">#REF!</definedName>
    <definedName name="플랜트특수용접공001">#REF!</definedName>
    <definedName name="플랜트특수용접공002">#REF!</definedName>
    <definedName name="플랜트특수용접공011">#REF!</definedName>
    <definedName name="플랜트특수용접공982">#REF!</definedName>
    <definedName name="플랜트특수용접공991">#REF!</definedName>
    <definedName name="플랜트특수용접공992">#REF!</definedName>
    <definedName name="플용접공">[195]노임단가!$G$132</definedName>
    <definedName name="피라칸사스H1.5">#REF!</definedName>
    <definedName name="피로티" localSheetId="1" hidden="1">{#N/A,#N/A,FALSE,"이태원철근"}</definedName>
    <definedName name="피로티" hidden="1">{#N/A,#N/A,FALSE,"이태원철근"}</definedName>
    <definedName name="피로티1" localSheetId="1" hidden="1">{#N/A,#N/A,FALSE,"이태원철근"}</definedName>
    <definedName name="피로티1" hidden="1">{#N/A,#N/A,FALSE,"이태원철근"}</definedName>
    <definedName name="ㅎ">[20]입찰안!#REF!</definedName>
    <definedName name="ㅎ23">#REF!</definedName>
    <definedName name="ㅎ384">#REF!</definedName>
    <definedName name="ㅎㄹ오하ㅓ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ㅀㄹ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ㅀ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하" localSheetId="1" hidden="1">{#N/A,#N/A,FALSE,"지침";#N/A,#N/A,FALSE,"환경분석";#N/A,#N/A,FALSE,"Sheet16"}</definedName>
    <definedName name="하" hidden="1">{#N/A,#N/A,FALSE,"지침";#N/A,#N/A,FALSE,"환경분석";#N/A,#N/A,FALSE,"Sheet16"}</definedName>
    <definedName name="하도결재현장2" localSheetId="1" hidden="1">{#N/A,#N/A,FALSE,"현장 NCR 분석";#N/A,#N/A,FALSE,"현장품질감사";#N/A,#N/A,FALSE,"현장품질감사"}</definedName>
    <definedName name="하도결재현장2" hidden="1">{#N/A,#N/A,FALSE,"현장 NCR 분석";#N/A,#N/A,FALSE,"현장품질감사";#N/A,#N/A,FALSE,"현장품질감사"}</definedName>
    <definedName name="하도사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부">#REF!</definedName>
    <definedName name="하부두께">#REF!</definedName>
    <definedName name="하부슬라브">#REF!</definedName>
    <definedName name="하상유지공">#REF!</definedName>
    <definedName name="하수도2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중">#REF!</definedName>
    <definedName name="하하">#REF!</definedName>
    <definedName name="하한선" localSheetId="1" hidden="1">{#N/A,#N/A,FALSE,"배수2"}</definedName>
    <definedName name="하한선" hidden="1">{#N/A,#N/A,FALSE,"배수2"}</definedName>
    <definedName name="하호" localSheetId="1" hidden="1">{#N/A,#N/A,FALSE,"지침";#N/A,#N/A,FALSE,"환경분석";#N/A,#N/A,FALSE,"Sheet16"}</definedName>
    <definedName name="하호" hidden="1">{#N/A,#N/A,FALSE,"지침";#N/A,#N/A,FALSE,"환경분석";#N/A,#N/A,FALSE,"Sheet16"}</definedName>
    <definedName name="한" hidden="1">#REF!</definedName>
    <definedName name="한_식__목_공">#REF!</definedName>
    <definedName name="한_식__와_공">#REF!</definedName>
    <definedName name="한글노무비">#REF!</definedName>
    <definedName name="한동" localSheetId="1" hidden="1">{#N/A,#N/A,FALSE,"단가표지"}</definedName>
    <definedName name="한동" hidden="1">{#N/A,#N/A,FALSE,"단가표지"}</definedName>
    <definedName name="한라구절초">#REF!</definedName>
    <definedName name="한사랑" localSheetId="1" hidden="1">{#N/A,#N/A,FALSE,"현장 NCR 분석";#N/A,#N/A,FALSE,"현장품질감사";#N/A,#N/A,FALSE,"현장품질감사"}</definedName>
    <definedName name="한사랑" hidden="1">{#N/A,#N/A,FALSE,"현장 NCR 분석";#N/A,#N/A,FALSE,"현장품질감사";#N/A,#N/A,FALSE,"현장품질감사"}</definedName>
    <definedName name="한식__미장공">#REF!</definedName>
    <definedName name="한식목공001">#REF!</definedName>
    <definedName name="한식목공002">#REF!</definedName>
    <definedName name="한식목공011">#REF!</definedName>
    <definedName name="한식목공982">#REF!</definedName>
    <definedName name="한식목공991">#REF!</definedName>
    <definedName name="한식목공992">#REF!</definedName>
    <definedName name="한식목공조공">#REF!</definedName>
    <definedName name="한식목공조공001">#REF!</definedName>
    <definedName name="한식목공조공002">#REF!</definedName>
    <definedName name="한식목공조공011">#REF!</definedName>
    <definedName name="한식목공조공982">#REF!</definedName>
    <definedName name="한식목공조공991">#REF!</definedName>
    <definedName name="한식목공조공992">#REF!</definedName>
    <definedName name="한식미장공001">#REF!</definedName>
    <definedName name="한식미장공002">#REF!</definedName>
    <definedName name="한식미장공011">#REF!</definedName>
    <definedName name="한식미장공982">#REF!</definedName>
    <definedName name="한식미장공991">#REF!</definedName>
    <definedName name="한식미장공992">#REF!</definedName>
    <definedName name="한식와공001">#REF!</definedName>
    <definedName name="한식와공002">#REF!</definedName>
    <definedName name="한식와공011">#REF!</definedName>
    <definedName name="한식와공982">#REF!</definedName>
    <definedName name="한식와공991">#REF!</definedName>
    <definedName name="한식와공992">#REF!</definedName>
    <definedName name="한식와공조공">#REF!</definedName>
    <definedName name="한식와공조공001">#REF!</definedName>
    <definedName name="한식와공조공002">#REF!</definedName>
    <definedName name="한식와공조공011">#REF!</definedName>
    <definedName name="한식와공조공982">#REF!</definedName>
    <definedName name="한식와공조공991">#REF!</definedName>
    <definedName name="한식와공조공992">#REF!</definedName>
    <definedName name="한일건설" localSheetId="1" hidden="1">{#N/A,#N/A,FALSE,"현장 NCR 분석";#N/A,#N/A,FALSE,"현장품질감사";#N/A,#N/A,FALSE,"현장품질감사"}</definedName>
    <definedName name="한일건설" hidden="1">{#N/A,#N/A,FALSE,"현장 NCR 분석";#N/A,#N/A,FALSE,"현장품질감사";#N/A,#N/A,FALSE,"현장품질감사"}</definedName>
    <definedName name="한전공사비">#REF!,#REF!</definedName>
    <definedName name="한진" localSheetId="1" hidden="1">{#N/A,#N/A,FALSE,"현장 NCR 분석";#N/A,#N/A,FALSE,"현장품질감사";#N/A,#N/A,FALSE,"현장품질감사"}</definedName>
    <definedName name="한진" hidden="1">{#N/A,#N/A,FALSE,"현장 NCR 분석";#N/A,#N/A,FALSE,"현장품질감사";#N/A,#N/A,FALSE,"현장품질감사"}</definedName>
    <definedName name="할___석___공">#REF!</definedName>
    <definedName name="할석공">#REF!</definedName>
    <definedName name="할석공001">#REF!</definedName>
    <definedName name="할석공002">#REF!</definedName>
    <definedName name="할석공982">#REF!</definedName>
    <definedName name="할석공991">#REF!</definedName>
    <definedName name="할석공992">#REF!</definedName>
    <definedName name="함">#REF!</definedName>
    <definedName name="함___석___공">#REF!</definedName>
    <definedName name="함1">#REF!</definedName>
    <definedName name="함2">#REF!</definedName>
    <definedName name="함석공">[135]단가비교표!#REF!</definedName>
    <definedName name="함석공001">#REF!</definedName>
    <definedName name="함석공002">#REF!</definedName>
    <definedName name="함석공011">#REF!</definedName>
    <definedName name="함석공982">#REF!</definedName>
    <definedName name="함석공991">#REF!</definedName>
    <definedName name="함석공992">#REF!</definedName>
    <definedName name="함판3">#REF!</definedName>
    <definedName name="합37">'[12]주현(영광)'!#REF!</definedName>
    <definedName name="합372">'[12]주현(해보)'!#REF!</definedName>
    <definedName name="합37a">#REF!</definedName>
    <definedName name="합37함">#REF!</definedName>
    <definedName name="합3함7">#REF!</definedName>
    <definedName name="합계">#REF!</definedName>
    <definedName name="합판">[53]단가!$A$9</definedName>
    <definedName name="합판1회1">#REF!</definedName>
    <definedName name="합판1회2">#REF!</definedName>
    <definedName name="합판3">[53]단가!$A$17</definedName>
    <definedName name="합판31">#REF!</definedName>
    <definedName name="합판317">#REF!</definedName>
    <definedName name="합판371">#REF!</definedName>
    <definedName name="합판3노">[96]시설물!#REF!</definedName>
    <definedName name="합판3재">[96]시설물!#REF!</definedName>
    <definedName name="합판3함">#REF!</definedName>
    <definedName name="합판3회1">#REF!</definedName>
    <definedName name="합판3회2">#REF!</definedName>
    <definedName name="합판4">#REF!</definedName>
    <definedName name="합판4회1">#REF!</definedName>
    <definedName name="합판4회2">#REF!</definedName>
    <definedName name="합판6">#REF!</definedName>
    <definedName name="합판6회1">#REF!</definedName>
    <definedName name="합판6회2">#REF!</definedName>
    <definedName name="합판731">#REF!</definedName>
    <definedName name="합판노">#REF!</definedName>
    <definedName name="합판재">#REF!</definedName>
    <definedName name="항타비1">#REF!</definedName>
    <definedName name="항타비2">#REF!</definedName>
    <definedName name="해당화">#REF!</definedName>
    <definedName name="해송">[53]단가!$A$99</definedName>
    <definedName name="해송1.2">[53]단가!$A$100</definedName>
    <definedName name="해송H3.0xW1.2xR10">#REF!</definedName>
    <definedName name="해송H3.5xW1.5xR12">#REF!</definedName>
    <definedName name="행">#REF!</definedName>
    <definedName name="행선안내게시기설비">#REF!</definedName>
    <definedName name="허리돌리기">[140]시설물기초!#REF!</definedName>
    <definedName name="허브표지" localSheetId="1" hidden="1">{#N/A,#N/A,FALSE,"이태원철근"}</definedName>
    <definedName name="허브표지" hidden="1">{#N/A,#N/A,FALSE,"이태원철근"}</definedName>
    <definedName name="허용전류">#REF!</definedName>
    <definedName name="허용지반반력">70</definedName>
    <definedName name="허ㅑㅣ">#REF!</definedName>
    <definedName name="헌치1">#REF!</definedName>
    <definedName name="헌치2">#REF!</definedName>
    <definedName name="헌치H">#REF!</definedName>
    <definedName name="헌치V">#REF!</definedName>
    <definedName name="현___도___사">[104]노임단가!#REF!</definedName>
    <definedName name="현대건설" localSheetId="1" hidden="1">{#N/A,#N/A,FALSE,"현장 NCR 분석";#N/A,#N/A,FALSE,"현장품질감사";#N/A,#N/A,FALSE,"현장품질감사"}</definedName>
    <definedName name="현대건설" hidden="1">{#N/A,#N/A,FALSE,"현장 NCR 분석";#N/A,#N/A,FALSE,"현장품질감사";#N/A,#N/A,FALSE,"현장품질감사"}</definedName>
    <definedName name="현도사">#REF!</definedName>
    <definedName name="현도사001">#REF!</definedName>
    <definedName name="현도사002">#REF!</definedName>
    <definedName name="현도사011">#REF!</definedName>
    <definedName name="현도사982">#REF!</definedName>
    <definedName name="현도사991">#REF!</definedName>
    <definedName name="현도사992">#REF!</definedName>
    <definedName name="현설자료" localSheetId="1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현설자료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현장" hidden="1">#REF!</definedName>
    <definedName name="현장대리인">#REF!</definedName>
    <definedName name="현장정리">[96]시설물!#REF!</definedName>
    <definedName name="현천기자재비">#REF!</definedName>
    <definedName name="협" localSheetId="1" hidden="1">{#N/A,#N/A,FALSE,"배수2"}</definedName>
    <definedName name="협" hidden="1">{#N/A,#N/A,FALSE,"배수2"}</definedName>
    <definedName name="협력" localSheetId="1" hidden="1">{#N/A,#N/A,FALSE,"포장2"}</definedName>
    <definedName name="협력" hidden="1">{#N/A,#N/A,FALSE,"포장2"}</definedName>
    <definedName name="협력업체" localSheetId="1" hidden="1">{#N/A,#N/A,FALSE,"포장2"}</definedName>
    <definedName name="협력업체" hidden="1">{#N/A,#N/A,FALSE,"포장2"}</definedName>
    <definedName name="협철" localSheetId="1" hidden="1">{#N/A,#N/A,FALSE,"포장2"}</definedName>
    <definedName name="협철" hidden="1">{#N/A,#N/A,FALSE,"포장2"}</definedName>
    <definedName name="협토" localSheetId="1" hidden="1">{#N/A,#N/A,FALSE,"포장1";#N/A,#N/A,FALSE,"포장1"}</definedName>
    <definedName name="협토" hidden="1">{#N/A,#N/A,FALSE,"포장1";#N/A,#N/A,FALSE,"포장1"}</definedName>
    <definedName name="협토1" localSheetId="1" hidden="1">{#N/A,#N/A,FALSE,"포장2"}</definedName>
    <definedName name="협토1" hidden="1">{#N/A,#N/A,FALSE,"포장2"}</definedName>
    <definedName name="협토자재" localSheetId="1" hidden="1">{#N/A,#N/A,FALSE,"포장2"}</definedName>
    <definedName name="협토자재" hidden="1">{#N/A,#N/A,FALSE,"포장2"}</definedName>
    <definedName name="형">#REF!</definedName>
    <definedName name="형1">#REF!</definedName>
    <definedName name="형2">#REF!</definedName>
    <definedName name="형상">[68]DATE!$D$24:$D$85</definedName>
    <definedName name="형제" localSheetId="1" hidden="1">{#N/A,#N/A,FALSE,"포장2"}</definedName>
    <definedName name="형제" hidden="1">{#N/A,#N/A,FALSE,"포장2"}</definedName>
    <definedName name="형틀">#REF!</definedName>
    <definedName name="형틀목공">#REF!</definedName>
    <definedName name="형틀목공001">#REF!</definedName>
    <definedName name="형틀목공002">#REF!</definedName>
    <definedName name="형틀목공011">#REF!</definedName>
    <definedName name="형틀목공982">#REF!</definedName>
    <definedName name="형틀목공991">#REF!</definedName>
    <definedName name="형틀목공992">#REF!</definedName>
    <definedName name="호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박노">#REF!</definedName>
    <definedName name="호박재">#REF!</definedName>
    <definedName name="호표">#REF!</definedName>
    <definedName name="호ㅎ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하" localSheetId="1" hidden="1">{#N/A,#N/A,FALSE,"지침";#N/A,#N/A,FALSE,"환경분석";#N/A,#N/A,FALSE,"Sheet16"}</definedName>
    <definedName name="호하" hidden="1">{#N/A,#N/A,FALSE,"지침";#N/A,#N/A,FALSE,"환경분석";#N/A,#N/A,FALSE,"Sheet16"}</definedName>
    <definedName name="호호" localSheetId="1" hidden="1">{#N/A,#N/A,FALSE,"부대1"}</definedName>
    <definedName name="호호" hidden="1">{#N/A,#N/A,FALSE,"부대1"}</definedName>
    <definedName name="호ㅓㅏ">#REF!</definedName>
    <definedName name="홀" localSheetId="1" hidden="1">{#N/A,#N/A,FALSE,"지침";#N/A,#N/A,FALSE,"환경분석";#N/A,#N/A,FALSE,"Sheet16"}</definedName>
    <definedName name="홀" hidden="1">{#N/A,#N/A,FALSE,"지침";#N/A,#N/A,FALSE,"환경분석";#N/A,#N/A,FALSE,"Sheet16"}</definedName>
    <definedName name="홍">'[13]#REF'!#REF!</definedName>
    <definedName name="홍단">[53]단가!$A$126</definedName>
    <definedName name="홍단풍">#REF!</definedName>
    <definedName name="홍단풍H3.5xR12">#REF!</definedName>
    <definedName name="화">#REF!</definedName>
    <definedName name="화________공">#REF!</definedName>
    <definedName name="화강석경계석">[103]단가!$A$68</definedName>
    <definedName name="화강석트랜치">[107]기초목록!$D$4:$O$56</definedName>
    <definedName name="화공001">#REF!</definedName>
    <definedName name="화공002">#REF!</definedName>
    <definedName name="화공011">#REF!</definedName>
    <definedName name="화공982">#REF!</definedName>
    <definedName name="화공991">#REF!</definedName>
    <definedName name="화공992">#REF!</definedName>
    <definedName name="화살">[53]단가!$A$157</definedName>
    <definedName name="화약__취급공">#REF!</definedName>
    <definedName name="화약취급공001">#REF!</definedName>
    <definedName name="화약취급공002">#REF!</definedName>
    <definedName name="화약취급공011">#REF!</definedName>
    <definedName name="화약취급공982">#REF!</definedName>
    <definedName name="화약취급공991">#REF!</definedName>
    <definedName name="화약취급공992">#REF!</definedName>
    <definedName name="확">#REF!</definedName>
    <definedName name="환">#REF!</definedName>
    <definedName name="환경분석청주" localSheetId="1" hidden="1">{#N/A,#N/A,FALSE,"지침";#N/A,#N/A,FALSE,"환경분석";#N/A,#N/A,FALSE,"Sheet16"}</definedName>
    <definedName name="환경분석청주" hidden="1">{#N/A,#N/A,FALSE,"지침";#N/A,#N/A,FALSE,"환경분석";#N/A,#N/A,FALSE,"Sheet16"}</definedName>
    <definedName name="환경소주2" localSheetId="1" hidden="1">{#N/A,#N/A,FALSE,"지침";#N/A,#N/A,FALSE,"환경분석";#N/A,#N/A,FALSE,"Sheet16"}</definedName>
    <definedName name="환경소주2" hidden="1">{#N/A,#N/A,FALSE,"지침";#N/A,#N/A,FALSE,"환경분석";#N/A,#N/A,FALSE,"Sheet16"}</definedName>
    <definedName name="환율">#REF!</definedName>
    <definedName name="환토물량집계">#REF!</definedName>
    <definedName name="활석공011">#REF!</definedName>
    <definedName name="활하중">#REF!</definedName>
    <definedName name="활하중1">#REF!</definedName>
    <definedName name="활하중2">#REF!</definedName>
    <definedName name="활하중재하시풍하중">#REF!</definedName>
    <definedName name="황매화">[103]단가!$A$156</definedName>
    <definedName name="회양목">[103]단가!$A$137</definedName>
    <definedName name="회양목H0.3">#REF!</definedName>
    <definedName name="회화">[53]단가!$A$127</definedName>
    <definedName name="후박나무H4.0">#REF!</definedName>
    <definedName name="후피향나무H1.8">#REF!</definedName>
    <definedName name="후훌" localSheetId="1" hidden="1">{#N/A,#N/A,FALSE,"지침";#N/A,#N/A,FALSE,"환경분석";#N/A,#N/A,FALSE,"Sheet16"}</definedName>
    <definedName name="후훌" hidden="1">{#N/A,#N/A,FALSE,"지침";#N/A,#N/A,FALSE,"환경분석";#N/A,#N/A,FALSE,"Sheet16"}</definedName>
    <definedName name="훈" hidden="1">255</definedName>
    <definedName name="훼" localSheetId="1" hidden="1">{#N/A,#N/A,FALSE,"지침";#N/A,#N/A,FALSE,"환경분석";#N/A,#N/A,FALSE,"Sheet16"}</definedName>
    <definedName name="훼" hidden="1">{#N/A,#N/A,FALSE,"지침";#N/A,#N/A,FALSE,"환경분석";#N/A,#N/A,FALSE,"Sheet16"}</definedName>
    <definedName name="휘발유">[99]단가대비표!#REF!</definedName>
    <definedName name="희영" localSheetId="1">BlankMacro1</definedName>
    <definedName name="희영">BlankMacro1</definedName>
    <definedName name="히말라야시다6노무">#REF!</definedName>
    <definedName name="히말라야시다6재료">#REF!</definedName>
    <definedName name="히말라야시다8노무">#REF!</definedName>
    <definedName name="히말라야시다8재료">#REF!</definedName>
    <definedName name="ㅏ576">'[196]1.수인터널'!#REF!</definedName>
    <definedName name="ㅏ로ㅡ">#REF!</definedName>
    <definedName name="ㅏㅏ">#REF!</definedName>
    <definedName name="ㅏㅑㅁㄴㅇ랜ㅇㄹ" localSheetId="1" hidden="1">{#N/A,#N/A,FALSE,"지침";#N/A,#N/A,FALSE,"환경분석";#N/A,#N/A,FALSE,"Sheet16"}</definedName>
    <definedName name="ㅏㅑㅁㄴㅇ랜ㅇㄹ" hidden="1">{#N/A,#N/A,FALSE,"지침";#N/A,#N/A,FALSE,"환경분석";#N/A,#N/A,FALSE,"Sheet16"}</definedName>
    <definedName name="ㅏㅓㅏ" localSheetId="1" hidden="1">{#N/A,#N/A,FALSE,"물가변동 (2)";#N/A,#N/A,FALSE,"공사비";#N/A,#N/A,FALSE,"사급";#N/A,#N/A,FALSE,"도급집계";#N/A,#N/A,FALSE,"재료비";#N/A,#N/A,FALSE,"노무비";#N/A,#N/A,FALSE,"경비"}</definedName>
    <definedName name="ㅏㅓㅏ" hidden="1">{#N/A,#N/A,FALSE,"물가변동 (2)";#N/A,#N/A,FALSE,"공사비";#N/A,#N/A,FALSE,"사급";#N/A,#N/A,FALSE,"도급집계";#N/A,#N/A,FALSE,"재료비";#N/A,#N/A,FALSE,"노무비";#N/A,#N/A,FALSE,"경비"}</definedName>
    <definedName name="ㅏㅓㅗㄹ">#REF!</definedName>
    <definedName name="ㅏㅣ">#REF!</definedName>
    <definedName name="ㅐ" localSheetId="1" hidden="1">{#N/A,#N/A,FALSE,"이태원철근"}</definedName>
    <definedName name="ㅐ" hidden="1">{#N/A,#N/A,FALSE,"이태원철근"}</definedName>
    <definedName name="ㅐㅐ" localSheetId="1" hidden="1">{#N/A,#N/A,FALSE,"현장 NCR 분석";#N/A,#N/A,FALSE,"현장품질감사";#N/A,#N/A,FALSE,"현장품질감사"}</definedName>
    <definedName name="ㅐㅐ" hidden="1">{#N/A,#N/A,FALSE,"현장 NCR 분석";#N/A,#N/A,FALSE,"현장품질감사";#N/A,#N/A,FALSE,"현장품질감사"}</definedName>
    <definedName name="ㅐㅐㅐ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ㅐㅐ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">#REF!</definedName>
    <definedName name="ㅑ1262">#REF!</definedName>
    <definedName name="ㅓ" localSheetId="1" hidden="1">{#N/A,#N/A,FALSE,"이태원철근"}</definedName>
    <definedName name="ㅓ" hidden="1">{#N/A,#N/A,FALSE,"이태원철근"}</definedName>
    <definedName name="ㅓ39">#REF!</definedName>
    <definedName name="ㅓ8">#REF!</definedName>
    <definedName name="ㅓㅗㅓㅗ" localSheetId="1">BlankMacro1</definedName>
    <definedName name="ㅓㅗㅓㅗ">BlankMacro1</definedName>
    <definedName name="ㅔ" localSheetId="1" hidden="1">{#N/A,#N/A,FALSE,"이태원철근"}</definedName>
    <definedName name="ㅔ" hidden="1">{#N/A,#N/A,FALSE,"이태원철근"}</definedName>
    <definedName name="ㅕ겨겨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겨겨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해" localSheetId="1" hidden="1">{#N/A,#N/A,FALSE,"지침";#N/A,#N/A,FALSE,"환경분석";#N/A,#N/A,FALSE,"Sheet16"}</definedName>
    <definedName name="ㅕ해" hidden="1">{#N/A,#N/A,FALSE,"지침";#N/A,#N/A,FALSE,"환경분석";#N/A,#N/A,FALSE,"Sheet16"}</definedName>
    <definedName name="ㅕㅛ" localSheetId="1" hidden="1">{#N/A,#N/A,FALSE,"지침";#N/A,#N/A,FALSE,"환경분석";#N/A,#N/A,FALSE,"Sheet16"}</definedName>
    <definedName name="ㅕㅛ" hidden="1">{#N/A,#N/A,FALSE,"지침";#N/A,#N/A,FALSE,"환경분석";#N/A,#N/A,FALSE,"Sheet16"}</definedName>
    <definedName name="ㅗ" localSheetId="1" hidden="1">{#N/A,#N/A,FALSE,"이태원철근"}</definedName>
    <definedName name="ㅗ" hidden="1">{#N/A,#N/A,FALSE,"이태원철근"}</definedName>
    <definedName name="ㅗ1">#REF!</definedName>
    <definedName name="ㅗ1019">#REF!</definedName>
    <definedName name="ㅗ118">#REF!</definedName>
    <definedName name="ㅗ2">#REF!</definedName>
    <definedName name="ㅗ3">#REF!</definedName>
    <definedName name="ㅗ50">[197]연습!#REF!</definedName>
    <definedName name="ㅗㄹ">#REF!</definedName>
    <definedName name="ㅗㅅ20">#REF!</definedName>
    <definedName name="ㅗㅓ" localSheetId="1" hidden="1">{#N/A,#N/A,FALSE,"부대1"}</definedName>
    <definedName name="ㅗㅓ" hidden="1">{#N/A,#N/A,FALSE,"부대1"}</definedName>
    <definedName name="ㅗㅗㅗ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>#REF!</definedName>
    <definedName name="ㅛㅛㅛ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ㅛㅛ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ㅜ" localSheetId="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ㅜ1">#REF!</definedName>
    <definedName name="ㅠ">[198]선정요령!#REF!</definedName>
    <definedName name="ㅠ1">#REF!</definedName>
    <definedName name="ㅠ121">#REF!</definedName>
    <definedName name="ㅠ2">#REF!</definedName>
    <definedName name="ㅠ239">#REF!</definedName>
    <definedName name="ㅠ359">#REF!</definedName>
    <definedName name="ㅠ뮤ㅐ" hidden="1">#REF!</definedName>
    <definedName name="ㅠㅍ" localSheetId="1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ㅠ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ㅡ" localSheetId="1" hidden="1">{#N/A,#N/A,FALSE,"이태원철근"}</definedName>
    <definedName name="ㅡ" hidden="1">{#N/A,#N/A,FALSE,"이태원철근"}</definedName>
    <definedName name="ㅡㅁㅊ개14">[65]!Macro13</definedName>
    <definedName name="ㅡㅡㅡ" localSheetId="1" hidden="1">{#N/A,#N/A,FALSE,"지침";#N/A,#N/A,FALSE,"환경분석";#N/A,#N/A,FALSE,"Sheet16"}</definedName>
    <definedName name="ㅡㅡㅡ" hidden="1">{#N/A,#N/A,FALSE,"지침";#N/A,#N/A,FALSE,"환경분석";#N/A,#N/A,FALSE,"Sheet16"}</definedName>
    <definedName name="ㅣ">#REF!</definedName>
    <definedName name="ㅣ15">#REF!</definedName>
    <definedName name="ㅣ2추">#REF!</definedName>
    <definedName name="ㅣㅑㅑ" localSheetId="1" hidden="1">{#N/A,#N/A,FALSE,"단가표지"}</definedName>
    <definedName name="ㅣㅑㅑ" hidden="1">{#N/A,#N/A,FALSE,"단가표지"}</definedName>
    <definedName name="ㅣㅣ" localSheetId="1" hidden="1">{#N/A,#N/A,FALSE,"골재소요량";#N/A,#N/A,FALSE,"골재소요량"}</definedName>
    <definedName name="ㅣㅣ" hidden="1">{#N/A,#N/A,FALSE,"골재소요량";#N/A,#N/A,FALSE,"골재소요량"}</definedName>
    <definedName name="ㅣㅣㅣ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2" l="1"/>
  <c r="O3" i="11" l="1"/>
  <c r="E33" i="10" l="1"/>
  <c r="E32" i="10"/>
  <c r="C3" i="11" l="1"/>
  <c r="D3" i="11" s="1"/>
  <c r="E3" i="11" s="1"/>
  <c r="F3" i="11" s="1"/>
  <c r="G3" i="11" s="1"/>
  <c r="H3" i="11" s="1"/>
  <c r="I3" i="11" s="1"/>
  <c r="J3" i="11" s="1"/>
  <c r="K3" i="11" s="1"/>
  <c r="L3" i="11" s="1"/>
  <c r="M3" i="11" s="1"/>
  <c r="N3" i="11" s="1"/>
  <c r="I431" i="8" l="1"/>
  <c r="G431" i="8"/>
  <c r="G409" i="8"/>
  <c r="E409" i="8"/>
  <c r="G408" i="8"/>
  <c r="E408" i="8"/>
  <c r="G407" i="8"/>
  <c r="E407" i="8"/>
  <c r="G406" i="8"/>
  <c r="E406" i="8"/>
  <c r="G382" i="8"/>
  <c r="E382" i="8"/>
  <c r="G381" i="8"/>
  <c r="E381" i="8"/>
  <c r="I320" i="8"/>
  <c r="G320" i="8"/>
  <c r="I319" i="8"/>
  <c r="G319" i="8"/>
  <c r="I318" i="8"/>
  <c r="G318" i="8"/>
  <c r="I317" i="8"/>
  <c r="G317" i="8"/>
  <c r="I261" i="8"/>
  <c r="G261" i="8"/>
  <c r="I260" i="8"/>
  <c r="G260" i="8"/>
  <c r="E260" i="8"/>
  <c r="I259" i="8"/>
  <c r="G259" i="8"/>
  <c r="E259" i="8"/>
  <c r="I258" i="8"/>
  <c r="G258" i="8"/>
  <c r="I257" i="8"/>
  <c r="G257" i="8"/>
  <c r="I256" i="8"/>
  <c r="G256" i="8"/>
  <c r="I240" i="8"/>
  <c r="G240" i="8"/>
  <c r="I238" i="8"/>
  <c r="G238" i="8"/>
  <c r="I237" i="8"/>
  <c r="G237" i="8"/>
  <c r="I236" i="8"/>
  <c r="G236" i="8"/>
  <c r="I235" i="8"/>
  <c r="G235" i="8"/>
  <c r="I234" i="8"/>
  <c r="G234" i="8"/>
  <c r="I233" i="8"/>
  <c r="G233" i="8"/>
  <c r="I232" i="8"/>
  <c r="G232" i="8"/>
  <c r="I231" i="8"/>
  <c r="G231" i="8"/>
  <c r="I156" i="8"/>
  <c r="G156" i="8"/>
  <c r="I82" i="8"/>
  <c r="G82" i="8"/>
  <c r="I81" i="8"/>
  <c r="G81" i="8"/>
  <c r="I62" i="8"/>
  <c r="G62" i="8"/>
  <c r="I60" i="8"/>
  <c r="G60" i="8"/>
  <c r="I59" i="8"/>
  <c r="G59" i="8"/>
  <c r="I58" i="8"/>
  <c r="G58" i="8"/>
  <c r="I57" i="8"/>
  <c r="G57" i="8"/>
  <c r="I56" i="8"/>
  <c r="G56" i="8"/>
  <c r="I807" i="6"/>
  <c r="G807" i="6"/>
  <c r="E807" i="6"/>
  <c r="I806" i="6"/>
  <c r="G806" i="6"/>
  <c r="E806" i="6"/>
  <c r="I800" i="6"/>
  <c r="G800" i="6"/>
  <c r="E800" i="6"/>
  <c r="I799" i="6"/>
  <c r="G799" i="6"/>
  <c r="E799" i="6"/>
  <c r="I795" i="6"/>
  <c r="G795" i="6"/>
  <c r="I788" i="6"/>
  <c r="G788" i="6"/>
  <c r="I780" i="6"/>
  <c r="G780" i="6"/>
  <c r="I772" i="6"/>
  <c r="G772" i="6"/>
  <c r="I766" i="6"/>
  <c r="G766" i="6"/>
  <c r="I761" i="6"/>
  <c r="G761" i="6"/>
  <c r="E761" i="6"/>
  <c r="I757" i="6"/>
  <c r="G757" i="6"/>
  <c r="I756" i="6"/>
  <c r="G756" i="6"/>
  <c r="I753" i="6"/>
  <c r="G753" i="6"/>
  <c r="I752" i="6"/>
  <c r="G752" i="6"/>
  <c r="I751" i="6"/>
  <c r="G751" i="6"/>
  <c r="I746" i="6"/>
  <c r="G746" i="6"/>
  <c r="I741" i="6"/>
  <c r="G741" i="6"/>
  <c r="E741" i="6"/>
  <c r="I740" i="6"/>
  <c r="G740" i="6"/>
  <c r="E740" i="6"/>
  <c r="I735" i="6"/>
  <c r="G735" i="6"/>
  <c r="I731" i="6"/>
  <c r="G731" i="6"/>
  <c r="E731" i="6"/>
  <c r="I730" i="6"/>
  <c r="G730" i="6"/>
  <c r="I726" i="6"/>
  <c r="G726" i="6"/>
  <c r="E726" i="6"/>
  <c r="I725" i="6"/>
  <c r="G725" i="6"/>
  <c r="E725" i="6"/>
  <c r="I720" i="6"/>
  <c r="G720" i="6"/>
  <c r="I715" i="6"/>
  <c r="G715" i="6"/>
  <c r="I714" i="6"/>
  <c r="G714" i="6"/>
  <c r="I710" i="6"/>
  <c r="G710" i="6"/>
  <c r="E710" i="6"/>
  <c r="I709" i="6"/>
  <c r="G709" i="6"/>
  <c r="E709" i="6"/>
  <c r="I705" i="6"/>
  <c r="G705" i="6"/>
  <c r="E705" i="6"/>
  <c r="I704" i="6"/>
  <c r="G704" i="6"/>
  <c r="E704" i="6"/>
  <c r="I699" i="6"/>
  <c r="G699" i="6"/>
  <c r="I694" i="6"/>
  <c r="G694" i="6"/>
  <c r="I689" i="6"/>
  <c r="G689" i="6"/>
  <c r="I688" i="6"/>
  <c r="G688" i="6"/>
  <c r="I683" i="6"/>
  <c r="G683" i="6"/>
  <c r="I678" i="6"/>
  <c r="G678" i="6"/>
  <c r="E678" i="6"/>
  <c r="I677" i="6"/>
  <c r="G677" i="6"/>
  <c r="E677" i="6"/>
  <c r="I672" i="6"/>
  <c r="G672" i="6"/>
  <c r="E672" i="6"/>
  <c r="I671" i="6"/>
  <c r="G671" i="6"/>
  <c r="E671" i="6"/>
  <c r="I667" i="6"/>
  <c r="G667" i="6"/>
  <c r="I666" i="6"/>
  <c r="G666" i="6"/>
  <c r="I665" i="6"/>
  <c r="G665" i="6"/>
  <c r="I661" i="6"/>
  <c r="G661" i="6"/>
  <c r="I660" i="6"/>
  <c r="G660" i="6"/>
  <c r="I655" i="6"/>
  <c r="G655" i="6"/>
  <c r="I650" i="6"/>
  <c r="G650" i="6"/>
  <c r="E650" i="6"/>
  <c r="I649" i="6"/>
  <c r="G649" i="6"/>
  <c r="E649" i="6"/>
  <c r="I640" i="6"/>
  <c r="G640" i="6"/>
  <c r="I635" i="6"/>
  <c r="G635" i="6"/>
  <c r="I634" i="6"/>
  <c r="G634" i="6"/>
  <c r="I630" i="6"/>
  <c r="G630" i="6"/>
  <c r="I629" i="6"/>
  <c r="G629" i="6"/>
  <c r="I624" i="6"/>
  <c r="G624" i="6"/>
  <c r="I619" i="6"/>
  <c r="G619" i="6"/>
  <c r="E619" i="6"/>
  <c r="I618" i="6"/>
  <c r="G618" i="6"/>
  <c r="E618" i="6"/>
  <c r="I613" i="6"/>
  <c r="G613" i="6"/>
  <c r="E613" i="6"/>
  <c r="I612" i="6"/>
  <c r="G612" i="6"/>
  <c r="E612" i="6"/>
  <c r="I608" i="6"/>
  <c r="G608" i="6"/>
  <c r="E608" i="6"/>
  <c r="I607" i="6"/>
  <c r="G607" i="6"/>
  <c r="I603" i="6"/>
  <c r="G603" i="6"/>
  <c r="I598" i="6"/>
  <c r="G598" i="6"/>
  <c r="E598" i="6"/>
  <c r="I597" i="6"/>
  <c r="G597" i="6"/>
  <c r="E597" i="6"/>
  <c r="I592" i="6"/>
  <c r="G592" i="6"/>
  <c r="I591" i="6"/>
  <c r="G591" i="6"/>
  <c r="I586" i="6"/>
  <c r="G586" i="6"/>
  <c r="E586" i="6"/>
  <c r="I585" i="6"/>
  <c r="G585" i="6"/>
  <c r="E585" i="6"/>
  <c r="I584" i="6"/>
  <c r="G584" i="6"/>
  <c r="E584" i="6"/>
  <c r="I583" i="6"/>
  <c r="G583" i="6"/>
  <c r="E583" i="6"/>
  <c r="I573" i="6"/>
  <c r="G573" i="6"/>
  <c r="I567" i="6"/>
  <c r="G567" i="6"/>
  <c r="I556" i="6"/>
  <c r="G556" i="6"/>
  <c r="I550" i="6"/>
  <c r="G550" i="6"/>
  <c r="E550" i="6"/>
  <c r="I549" i="6"/>
  <c r="G549" i="6"/>
  <c r="E549" i="6"/>
  <c r="I548" i="6"/>
  <c r="G548" i="6"/>
  <c r="E548" i="6"/>
  <c r="I547" i="6"/>
  <c r="G547" i="6"/>
  <c r="E547" i="6"/>
  <c r="I542" i="6"/>
  <c r="G542" i="6"/>
  <c r="E542" i="6"/>
  <c r="I541" i="6"/>
  <c r="G541" i="6"/>
  <c r="E541" i="6"/>
  <c r="I540" i="6"/>
  <c r="G540" i="6"/>
  <c r="E540" i="6"/>
  <c r="I539" i="6"/>
  <c r="G539" i="6"/>
  <c r="E539" i="6"/>
  <c r="I525" i="6"/>
  <c r="G525" i="6"/>
  <c r="I524" i="6"/>
  <c r="G524" i="6"/>
  <c r="I519" i="6"/>
  <c r="G519" i="6"/>
  <c r="E519" i="6"/>
  <c r="I518" i="6"/>
  <c r="G518" i="6"/>
  <c r="E518" i="6"/>
  <c r="I511" i="6"/>
  <c r="G511" i="6"/>
  <c r="I505" i="6"/>
  <c r="G505" i="6"/>
  <c r="I504" i="6"/>
  <c r="G504" i="6"/>
  <c r="I499" i="6"/>
  <c r="G499" i="6"/>
  <c r="E499" i="6"/>
  <c r="I498" i="6"/>
  <c r="G498" i="6"/>
  <c r="E498" i="6"/>
  <c r="I494" i="6"/>
  <c r="G494" i="6"/>
  <c r="E494" i="6"/>
  <c r="I490" i="6"/>
  <c r="G490" i="6"/>
  <c r="E490" i="6"/>
  <c r="I486" i="6"/>
  <c r="G486" i="6"/>
  <c r="E486" i="6"/>
  <c r="I481" i="6"/>
  <c r="G481" i="6"/>
  <c r="E481" i="6"/>
  <c r="I480" i="6"/>
  <c r="G480" i="6"/>
  <c r="E480" i="6"/>
  <c r="I475" i="6"/>
  <c r="G475" i="6"/>
  <c r="I470" i="6"/>
  <c r="G470" i="6"/>
  <c r="E470" i="6"/>
  <c r="I469" i="6"/>
  <c r="G469" i="6"/>
  <c r="E469" i="6"/>
  <c r="I458" i="6"/>
  <c r="G458" i="6"/>
  <c r="E458" i="6"/>
  <c r="I457" i="6"/>
  <c r="G457" i="6"/>
  <c r="I456" i="6"/>
  <c r="G456" i="6"/>
  <c r="I452" i="6"/>
  <c r="G452" i="6"/>
  <c r="E452" i="6"/>
  <c r="I447" i="6"/>
  <c r="G447" i="6"/>
  <c r="E447" i="6"/>
  <c r="I446" i="6"/>
  <c r="G446" i="6"/>
  <c r="E446" i="6"/>
  <c r="I438" i="6"/>
  <c r="G438" i="6"/>
  <c r="E438" i="6"/>
  <c r="I437" i="6"/>
  <c r="G437" i="6"/>
  <c r="I435" i="6"/>
  <c r="G435" i="6"/>
  <c r="I434" i="6"/>
  <c r="G434" i="6"/>
  <c r="E434" i="6"/>
  <c r="I433" i="6"/>
  <c r="G433" i="6"/>
  <c r="E433" i="6"/>
  <c r="I432" i="6"/>
  <c r="G432" i="6"/>
  <c r="I426" i="6"/>
  <c r="G426" i="6"/>
  <c r="E426" i="6"/>
  <c r="I425" i="6"/>
  <c r="G425" i="6"/>
  <c r="E425" i="6"/>
  <c r="I424" i="6"/>
  <c r="G424" i="6"/>
  <c r="E424" i="6"/>
  <c r="I423" i="6"/>
  <c r="G423" i="6"/>
  <c r="E423" i="6"/>
  <c r="I418" i="6"/>
  <c r="G418" i="6"/>
  <c r="I408" i="6"/>
  <c r="G408" i="6"/>
  <c r="E408" i="6"/>
  <c r="I407" i="6"/>
  <c r="G407" i="6"/>
  <c r="E407" i="6"/>
  <c r="I403" i="6"/>
  <c r="G403" i="6"/>
  <c r="I402" i="6"/>
  <c r="G402" i="6"/>
  <c r="I401" i="6"/>
  <c r="G401" i="6"/>
  <c r="I400" i="6"/>
  <c r="G400" i="6"/>
  <c r="I399" i="6"/>
  <c r="G399" i="6"/>
  <c r="I398" i="6"/>
  <c r="G398" i="6"/>
  <c r="I397" i="6"/>
  <c r="G397" i="6"/>
  <c r="I396" i="6"/>
  <c r="G396" i="6"/>
  <c r="I395" i="6"/>
  <c r="G395" i="6"/>
  <c r="I394" i="6"/>
  <c r="G394" i="6"/>
  <c r="I385" i="6"/>
  <c r="G385" i="6"/>
  <c r="I380" i="6"/>
  <c r="G380" i="6"/>
  <c r="I374" i="6"/>
  <c r="G374" i="6"/>
  <c r="I370" i="6"/>
  <c r="G370" i="6"/>
  <c r="E370" i="6"/>
  <c r="I365" i="6"/>
  <c r="G365" i="6"/>
  <c r="I359" i="6"/>
  <c r="G359" i="6"/>
  <c r="I354" i="6"/>
  <c r="G354" i="6"/>
  <c r="I348" i="6"/>
  <c r="G348" i="6"/>
  <c r="I343" i="6"/>
  <c r="G343" i="6"/>
  <c r="I338" i="6"/>
  <c r="G338" i="6"/>
  <c r="I333" i="6"/>
  <c r="G333" i="6"/>
  <c r="E333" i="6"/>
  <c r="I332" i="6"/>
  <c r="G332" i="6"/>
  <c r="E332" i="6"/>
  <c r="I327" i="6"/>
  <c r="G327" i="6"/>
  <c r="I326" i="6"/>
  <c r="G326" i="6"/>
  <c r="I321" i="6"/>
  <c r="G321" i="6"/>
  <c r="E321" i="6"/>
  <c r="I320" i="6"/>
  <c r="G320" i="6"/>
  <c r="E320" i="6"/>
  <c r="I315" i="6"/>
  <c r="G315" i="6"/>
  <c r="I314" i="6"/>
  <c r="G314" i="6"/>
  <c r="I313" i="6"/>
  <c r="G313" i="6"/>
  <c r="I308" i="6"/>
  <c r="G308" i="6"/>
  <c r="E308" i="6"/>
  <c r="I307" i="6"/>
  <c r="G307" i="6"/>
  <c r="E307" i="6"/>
  <c r="I302" i="6"/>
  <c r="G302" i="6"/>
  <c r="I301" i="6"/>
  <c r="G301" i="6"/>
  <c r="I300" i="6"/>
  <c r="G300" i="6"/>
  <c r="I295" i="6"/>
  <c r="G295" i="6"/>
  <c r="E295" i="6"/>
  <c r="I294" i="6"/>
  <c r="G294" i="6"/>
  <c r="E294" i="6"/>
  <c r="I290" i="6"/>
  <c r="G290" i="6"/>
  <c r="E290" i="6"/>
  <c r="I285" i="6"/>
  <c r="G285" i="6"/>
  <c r="E285" i="6"/>
  <c r="I275" i="6"/>
  <c r="G275" i="6"/>
  <c r="E275" i="6"/>
  <c r="I274" i="6"/>
  <c r="G274" i="6"/>
  <c r="E274" i="6"/>
  <c r="I270" i="6"/>
  <c r="G270" i="6"/>
  <c r="E270" i="6"/>
  <c r="I269" i="6"/>
  <c r="G269" i="6"/>
  <c r="I268" i="6"/>
  <c r="G268" i="6"/>
  <c r="I263" i="6"/>
  <c r="G263" i="6"/>
  <c r="I259" i="6"/>
  <c r="G259" i="6"/>
  <c r="E259" i="6"/>
  <c r="I254" i="6"/>
  <c r="G254" i="6"/>
  <c r="E254" i="6"/>
  <c r="I252" i="6"/>
  <c r="G252" i="6"/>
  <c r="E252" i="6"/>
  <c r="I251" i="6"/>
  <c r="G251" i="6"/>
  <c r="E251" i="6"/>
  <c r="I246" i="6"/>
  <c r="G246" i="6"/>
  <c r="E246" i="6"/>
  <c r="I244" i="6"/>
  <c r="G244" i="6"/>
  <c r="E244" i="6"/>
  <c r="I243" i="6"/>
  <c r="G243" i="6"/>
  <c r="E243" i="6"/>
  <c r="I238" i="6"/>
  <c r="G238" i="6"/>
  <c r="E238" i="6"/>
  <c r="I237" i="6"/>
  <c r="G237" i="6"/>
  <c r="E237" i="6"/>
  <c r="I230" i="6"/>
  <c r="G230" i="6"/>
  <c r="E230" i="6"/>
  <c r="I229" i="6"/>
  <c r="G229" i="6"/>
  <c r="E229" i="6"/>
  <c r="I228" i="6"/>
  <c r="G228" i="6"/>
  <c r="E228" i="6"/>
  <c r="I227" i="6"/>
  <c r="G227" i="6"/>
  <c r="E227" i="6"/>
  <c r="I220" i="6"/>
  <c r="G220" i="6"/>
  <c r="E220" i="6"/>
  <c r="I219" i="6"/>
  <c r="G219" i="6"/>
  <c r="E219" i="6"/>
  <c r="I218" i="6"/>
  <c r="G218" i="6"/>
  <c r="E218" i="6"/>
  <c r="I217" i="6"/>
  <c r="G217" i="6"/>
  <c r="E217" i="6"/>
  <c r="I208" i="6"/>
  <c r="G208" i="6"/>
  <c r="I206" i="6"/>
  <c r="G206" i="6"/>
  <c r="E206" i="6"/>
  <c r="I205" i="6"/>
  <c r="G205" i="6"/>
  <c r="E205" i="6"/>
  <c r="I200" i="6"/>
  <c r="G200" i="6"/>
  <c r="E200" i="6"/>
  <c r="I199" i="6"/>
  <c r="G199" i="6"/>
  <c r="E199" i="6"/>
  <c r="I189" i="6"/>
  <c r="G189" i="6"/>
  <c r="E189" i="6"/>
  <c r="I188" i="6"/>
  <c r="G188" i="6"/>
  <c r="E188" i="6"/>
  <c r="I183" i="6"/>
  <c r="G183" i="6"/>
  <c r="I179" i="6"/>
  <c r="G179" i="6"/>
  <c r="E179" i="6"/>
  <c r="I173" i="6"/>
  <c r="G173" i="6"/>
  <c r="E173" i="6"/>
  <c r="I172" i="6"/>
  <c r="G172" i="6"/>
  <c r="E172" i="6"/>
  <c r="I166" i="6"/>
  <c r="G166" i="6"/>
  <c r="I161" i="6"/>
  <c r="G161" i="6"/>
  <c r="I160" i="6"/>
  <c r="G160" i="6"/>
  <c r="I159" i="6"/>
  <c r="G159" i="6"/>
  <c r="I158" i="6"/>
  <c r="G158" i="6"/>
  <c r="I157" i="6"/>
  <c r="G157" i="6"/>
  <c r="I156" i="6"/>
  <c r="G156" i="6"/>
  <c r="I155" i="6"/>
  <c r="G155" i="6"/>
  <c r="I154" i="6"/>
  <c r="G154" i="6"/>
  <c r="I153" i="6"/>
  <c r="G153" i="6"/>
  <c r="I152" i="6"/>
  <c r="G152" i="6"/>
  <c r="I147" i="6"/>
  <c r="G147" i="6"/>
  <c r="I146" i="6"/>
  <c r="G146" i="6"/>
  <c r="I145" i="6"/>
  <c r="G145" i="6"/>
  <c r="I144" i="6"/>
  <c r="G144" i="6"/>
  <c r="I143" i="6"/>
  <c r="G143" i="6"/>
  <c r="I142" i="6"/>
  <c r="G142" i="6"/>
  <c r="I141" i="6"/>
  <c r="G141" i="6"/>
  <c r="I140" i="6"/>
  <c r="G140" i="6"/>
  <c r="I139" i="6"/>
  <c r="G139" i="6"/>
  <c r="I135" i="6"/>
  <c r="G135" i="6"/>
  <c r="E135" i="6"/>
  <c r="I134" i="6"/>
  <c r="G134" i="6"/>
  <c r="E134" i="6"/>
  <c r="I130" i="6"/>
  <c r="G130" i="6"/>
  <c r="E130" i="6"/>
  <c r="I129" i="6"/>
  <c r="G129" i="6"/>
  <c r="E129" i="6"/>
  <c r="I125" i="6"/>
  <c r="G125" i="6"/>
  <c r="E125" i="6"/>
  <c r="I119" i="6"/>
  <c r="G119" i="6"/>
  <c r="I118" i="6"/>
  <c r="G118" i="6"/>
  <c r="I117" i="6"/>
  <c r="G117" i="6"/>
  <c r="I113" i="6"/>
  <c r="G113" i="6"/>
  <c r="I112" i="6"/>
  <c r="G112" i="6"/>
  <c r="I111" i="6"/>
  <c r="G111" i="6"/>
  <c r="I110" i="6"/>
  <c r="G110" i="6"/>
  <c r="I109" i="6"/>
  <c r="G109" i="6"/>
  <c r="I108" i="6"/>
  <c r="G108" i="6"/>
  <c r="I103" i="6"/>
  <c r="G103" i="6"/>
  <c r="E103" i="6"/>
  <c r="I102" i="6"/>
  <c r="G102" i="6"/>
  <c r="E102" i="6"/>
  <c r="I97" i="6"/>
  <c r="G97" i="6"/>
  <c r="E97" i="6"/>
  <c r="I96" i="6"/>
  <c r="G96" i="6"/>
  <c r="E96" i="6"/>
  <c r="I91" i="6"/>
  <c r="G91" i="6"/>
  <c r="I90" i="6"/>
  <c r="G90" i="6"/>
  <c r="I85" i="6"/>
  <c r="G85" i="6"/>
  <c r="E85" i="6"/>
  <c r="I84" i="6"/>
  <c r="G84" i="6"/>
  <c r="E84" i="6"/>
  <c r="I83" i="6"/>
  <c r="G83" i="6"/>
  <c r="I79" i="6"/>
  <c r="G79" i="6"/>
  <c r="I78" i="6"/>
  <c r="G78" i="6"/>
  <c r="I72" i="6"/>
  <c r="G72" i="6"/>
  <c r="I67" i="6"/>
  <c r="G67" i="6"/>
  <c r="I62" i="6"/>
  <c r="G62" i="6"/>
  <c r="I57" i="6"/>
  <c r="G57" i="6"/>
  <c r="E57" i="6"/>
  <c r="I56" i="6"/>
  <c r="G56" i="6"/>
  <c r="E56" i="6"/>
  <c r="I50" i="6"/>
  <c r="G50" i="6"/>
  <c r="I49" i="6"/>
  <c r="G49" i="6"/>
  <c r="G45" i="6"/>
  <c r="E45" i="6"/>
  <c r="G41" i="6"/>
  <c r="E41" i="6"/>
  <c r="I37" i="6"/>
  <c r="G37" i="6"/>
  <c r="E37" i="6"/>
  <c r="I35" i="6"/>
  <c r="G35" i="6"/>
  <c r="G34" i="6"/>
  <c r="E34" i="6"/>
  <c r="I30" i="6"/>
  <c r="G30" i="6"/>
  <c r="E30" i="6"/>
  <c r="I28" i="6"/>
  <c r="G28" i="6"/>
  <c r="G27" i="6"/>
  <c r="E27" i="6"/>
  <c r="I23" i="6"/>
  <c r="G23" i="6"/>
  <c r="E23" i="6"/>
  <c r="I21" i="6"/>
  <c r="G21" i="6"/>
  <c r="G20" i="6"/>
  <c r="E20" i="6"/>
  <c r="I16" i="6"/>
  <c r="G16" i="6"/>
  <c r="E16" i="6"/>
  <c r="I14" i="6"/>
  <c r="G14" i="6"/>
  <c r="G13" i="6"/>
  <c r="E13" i="6"/>
  <c r="I9" i="6"/>
  <c r="G9" i="6"/>
  <c r="E9" i="6"/>
  <c r="I7" i="6"/>
  <c r="G7" i="6"/>
  <c r="G6" i="6"/>
  <c r="E6" i="6"/>
  <c r="O162" i="3"/>
  <c r="E263" i="6" s="1"/>
  <c r="K263" i="6" s="1"/>
  <c r="O161" i="3"/>
  <c r="E156" i="8" s="1"/>
  <c r="O160" i="3"/>
  <c r="E261" i="8" s="1"/>
  <c r="O157" i="3"/>
  <c r="E258" i="8" s="1"/>
  <c r="O156" i="3"/>
  <c r="E257" i="8" s="1"/>
  <c r="O155" i="3"/>
  <c r="E256" i="8" s="1"/>
  <c r="O154" i="3"/>
  <c r="E238" i="8" s="1"/>
  <c r="K238" i="8" s="1"/>
  <c r="O153" i="3"/>
  <c r="E237" i="8" s="1"/>
  <c r="O152" i="3"/>
  <c r="E236" i="8" s="1"/>
  <c r="O151" i="3"/>
  <c r="E235" i="8" s="1"/>
  <c r="O150" i="3"/>
  <c r="E234" i="8" s="1"/>
  <c r="O149" i="3"/>
  <c r="E233" i="8" s="1"/>
  <c r="O148" i="3"/>
  <c r="E232" i="8" s="1"/>
  <c r="O147" i="3"/>
  <c r="E231" i="8" s="1"/>
  <c r="V124" i="3"/>
  <c r="I408" i="8" s="1"/>
  <c r="J408" i="8" s="1"/>
  <c r="V123" i="3"/>
  <c r="I406" i="8" s="1"/>
  <c r="V122" i="3"/>
  <c r="I382" i="8" s="1"/>
  <c r="V121" i="3"/>
  <c r="I381" i="8" s="1"/>
  <c r="V120" i="3"/>
  <c r="I409" i="8" s="1"/>
  <c r="V119" i="3"/>
  <c r="I407" i="8" s="1"/>
  <c r="O118" i="3"/>
  <c r="E318" i="8" s="1"/>
  <c r="O116" i="3"/>
  <c r="E667" i="6" s="1"/>
  <c r="O115" i="3"/>
  <c r="E635" i="6" s="1"/>
  <c r="O113" i="3"/>
  <c r="E567" i="6" s="1"/>
  <c r="K567" i="6" s="1"/>
  <c r="O112" i="3"/>
  <c r="E62" i="6" s="1"/>
  <c r="K62" i="6" s="1"/>
  <c r="O111" i="3"/>
  <c r="E354" i="6" s="1"/>
  <c r="F354" i="6" s="1"/>
  <c r="O110" i="3"/>
  <c r="E640" i="6" s="1"/>
  <c r="F640" i="6" s="1"/>
  <c r="O109" i="3"/>
  <c r="E81" i="8" s="1"/>
  <c r="O108" i="3"/>
  <c r="E327" i="6" s="1"/>
  <c r="O107" i="3"/>
  <c r="E320" i="8" s="1"/>
  <c r="O106" i="3"/>
  <c r="E418" i="6" s="1"/>
  <c r="O105" i="3"/>
  <c r="E78" i="6" s="1"/>
  <c r="O104" i="3"/>
  <c r="E90" i="6" s="1"/>
  <c r="F90" i="6" s="1"/>
  <c r="O103" i="3"/>
  <c r="E240" i="8" s="1"/>
  <c r="O102" i="3"/>
  <c r="E746" i="6" s="1"/>
  <c r="F746" i="6" s="1"/>
  <c r="O101" i="3"/>
  <c r="E109" i="6" s="1"/>
  <c r="O100" i="3"/>
  <c r="E108" i="6" s="1"/>
  <c r="O99" i="3"/>
  <c r="E437" i="6" s="1"/>
  <c r="F437" i="6" s="1"/>
  <c r="O98" i="3"/>
  <c r="E326" i="6" s="1"/>
  <c r="O97" i="3"/>
  <c r="E112" i="6" s="1"/>
  <c r="O96" i="3"/>
  <c r="E83" i="6" s="1"/>
  <c r="K83" i="6" s="1"/>
  <c r="O95" i="3"/>
  <c r="E317" i="8" s="1"/>
  <c r="O94" i="3"/>
  <c r="E59" i="8" s="1"/>
  <c r="O93" i="3"/>
  <c r="E57" i="8" s="1"/>
  <c r="O92" i="3"/>
  <c r="E60" i="8" s="1"/>
  <c r="O91" i="3"/>
  <c r="E58" i="8" s="1"/>
  <c r="O90" i="3"/>
  <c r="E780" i="6" s="1"/>
  <c r="O89" i="3"/>
  <c r="E592" i="6" s="1"/>
  <c r="K592" i="6" s="1"/>
  <c r="O88" i="3"/>
  <c r="E525" i="6" s="1"/>
  <c r="F525" i="6" s="1"/>
  <c r="O87" i="3"/>
  <c r="E591" i="6" s="1"/>
  <c r="O86" i="3"/>
  <c r="E524" i="6" s="1"/>
  <c r="K524" i="6" s="1"/>
  <c r="O85" i="3"/>
  <c r="E556" i="6" s="1"/>
  <c r="F556" i="6" s="1"/>
  <c r="F557" i="6" s="1"/>
  <c r="O84" i="3"/>
  <c r="E118" i="6" s="1"/>
  <c r="K118" i="6" s="1"/>
  <c r="O83" i="3"/>
  <c r="E603" i="6" s="1"/>
  <c r="O82" i="3"/>
  <c r="E91" i="6" s="1"/>
  <c r="F91" i="6" s="1"/>
  <c r="L91" i="6" s="1"/>
  <c r="O81" i="3"/>
  <c r="E715" i="6" s="1"/>
  <c r="K715" i="6" s="1"/>
  <c r="O80" i="3"/>
  <c r="E432" i="6" s="1"/>
  <c r="F432" i="6" s="1"/>
  <c r="O79" i="3"/>
  <c r="E394" i="6" s="1"/>
  <c r="K394" i="6" s="1"/>
  <c r="O78" i="3"/>
  <c r="E110" i="6" s="1"/>
  <c r="F110" i="6" s="1"/>
  <c r="O77" i="3"/>
  <c r="E113" i="6" s="1"/>
  <c r="O76" i="3"/>
  <c r="E111" i="6" s="1"/>
  <c r="O75" i="3"/>
  <c r="E208" i="6" s="1"/>
  <c r="O74" i="3"/>
  <c r="E166" i="6" s="1"/>
  <c r="O73" i="3"/>
  <c r="E183" i="6" s="1"/>
  <c r="K183" i="6" s="1"/>
  <c r="O72" i="3"/>
  <c r="E49" i="6" s="1"/>
  <c r="F49" i="6" s="1"/>
  <c r="O71" i="3"/>
  <c r="E161" i="6" s="1"/>
  <c r="O70" i="3"/>
  <c r="E146" i="6" s="1"/>
  <c r="K146" i="6" s="1"/>
  <c r="O69" i="3"/>
  <c r="E145" i="6" s="1"/>
  <c r="K145" i="6" s="1"/>
  <c r="O68" i="3"/>
  <c r="E155" i="6" s="1"/>
  <c r="O67" i="3"/>
  <c r="E144" i="6" s="1"/>
  <c r="O66" i="3"/>
  <c r="E156" i="6" s="1"/>
  <c r="O65" i="3"/>
  <c r="E154" i="6" s="1"/>
  <c r="O64" i="3"/>
  <c r="E140" i="6" s="1"/>
  <c r="K140" i="6" s="1"/>
  <c r="O63" i="3"/>
  <c r="E139" i="6" s="1"/>
  <c r="O62" i="3"/>
  <c r="E158" i="6" s="1"/>
  <c r="O61" i="3"/>
  <c r="E50" i="6" s="1"/>
  <c r="F50" i="6" s="1"/>
  <c r="O60" i="3"/>
  <c r="E319" i="8" s="1"/>
  <c r="O59" i="3"/>
  <c r="E607" i="6" s="1"/>
  <c r="O58" i="3"/>
  <c r="E772" i="6" s="1"/>
  <c r="F772" i="6" s="1"/>
  <c r="O57" i="3"/>
  <c r="E766" i="6" s="1"/>
  <c r="O56" i="3"/>
  <c r="E403" i="6" s="1"/>
  <c r="K403" i="6" s="1"/>
  <c r="O55" i="3"/>
  <c r="E402" i="6" s="1"/>
  <c r="F402" i="6" s="1"/>
  <c r="O54" i="3"/>
  <c r="E400" i="6" s="1"/>
  <c r="O53" i="3"/>
  <c r="E399" i="6" s="1"/>
  <c r="F399" i="6" s="1"/>
  <c r="O52" i="3"/>
  <c r="E398" i="6" s="1"/>
  <c r="F398" i="6" s="1"/>
  <c r="O51" i="3"/>
  <c r="E397" i="6" s="1"/>
  <c r="K397" i="6" s="1"/>
  <c r="O50" i="3"/>
  <c r="E396" i="6" s="1"/>
  <c r="K396" i="6" s="1"/>
  <c r="O49" i="3"/>
  <c r="E395" i="6" s="1"/>
  <c r="F395" i="6" s="1"/>
  <c r="O48" i="3"/>
  <c r="E401" i="6" s="1"/>
  <c r="O47" i="3"/>
  <c r="E655" i="6" s="1"/>
  <c r="O46" i="3"/>
  <c r="E688" i="6" s="1"/>
  <c r="O45" i="3"/>
  <c r="E624" i="6" s="1"/>
  <c r="O44" i="3"/>
  <c r="E714" i="6" s="1"/>
  <c r="O43" i="3"/>
  <c r="E720" i="6" s="1"/>
  <c r="O42" i="3"/>
  <c r="E735" i="6" s="1"/>
  <c r="O41" i="3"/>
  <c r="E730" i="6" s="1"/>
  <c r="O40" i="3"/>
  <c r="E117" i="6" s="1"/>
  <c r="F117" i="6" s="1"/>
  <c r="O39" i="3"/>
  <c r="E475" i="6" s="1"/>
  <c r="O38" i="3"/>
  <c r="E511" i="6" s="1"/>
  <c r="K511" i="6" s="1"/>
  <c r="O36" i="3"/>
  <c r="E82" i="8" s="1"/>
  <c r="O35" i="3"/>
  <c r="E788" i="6" s="1"/>
  <c r="O34" i="3"/>
  <c r="E795" i="6" s="1"/>
  <c r="O33" i="3"/>
  <c r="E374" i="6" s="1"/>
  <c r="K374" i="6" s="1"/>
  <c r="O32" i="3"/>
  <c r="E505" i="6" s="1"/>
  <c r="O31" i="3"/>
  <c r="E504" i="6" s="1"/>
  <c r="O30" i="3"/>
  <c r="E456" i="6" s="1"/>
  <c r="F456" i="6" s="1"/>
  <c r="O29" i="3"/>
  <c r="E268" i="6" s="1"/>
  <c r="F268" i="6" s="1"/>
  <c r="F271" i="6" s="1"/>
  <c r="O28" i="3"/>
  <c r="E385" i="6" s="1"/>
  <c r="K385" i="6" s="1"/>
  <c r="O27" i="3"/>
  <c r="E338" i="6" s="1"/>
  <c r="F338" i="6" s="1"/>
  <c r="O26" i="3"/>
  <c r="E435" i="6" s="1"/>
  <c r="O25" i="3"/>
  <c r="E72" i="6" s="1"/>
  <c r="O24" i="3"/>
  <c r="E752" i="6" s="1"/>
  <c r="O23" i="3"/>
  <c r="E753" i="6" s="1"/>
  <c r="F753" i="6" s="1"/>
  <c r="O22" i="3"/>
  <c r="E56" i="8" s="1"/>
  <c r="O21" i="3"/>
  <c r="E67" i="6" s="1"/>
  <c r="F67" i="6" s="1"/>
  <c r="O20" i="3"/>
  <c r="E14" i="6" s="1"/>
  <c r="O19" i="3"/>
  <c r="E28" i="6" s="1"/>
  <c r="F28" i="6" s="1"/>
  <c r="O18" i="3"/>
  <c r="E302" i="6" s="1"/>
  <c r="F302" i="6" s="1"/>
  <c r="O17" i="3"/>
  <c r="E756" i="6" s="1"/>
  <c r="O16" i="3"/>
  <c r="E757" i="6" s="1"/>
  <c r="O15" i="3"/>
  <c r="E634" i="6" s="1"/>
  <c r="O14" i="3"/>
  <c r="E629" i="6" s="1"/>
  <c r="K629" i="6" s="1"/>
  <c r="O13" i="3"/>
  <c r="E694" i="6" s="1"/>
  <c r="O12" i="3"/>
  <c r="E269" i="6" s="1"/>
  <c r="K269" i="6" s="1"/>
  <c r="V11" i="3"/>
  <c r="I45" i="6" s="1"/>
  <c r="V10" i="3"/>
  <c r="I41" i="6" s="1"/>
  <c r="J41" i="6" s="1"/>
  <c r="V9" i="3"/>
  <c r="I34" i="6" s="1"/>
  <c r="V8" i="3"/>
  <c r="I27" i="6" s="1"/>
  <c r="V7" i="3"/>
  <c r="I20" i="6" s="1"/>
  <c r="V6" i="3"/>
  <c r="I13" i="6" s="1"/>
  <c r="K13" i="6" s="1"/>
  <c r="V5" i="3"/>
  <c r="I6" i="6" s="1"/>
  <c r="B37" i="4"/>
  <c r="C37" i="4"/>
  <c r="D37" i="4"/>
  <c r="F807" i="6"/>
  <c r="H807" i="6"/>
  <c r="L807" i="6" s="1"/>
  <c r="J807" i="6"/>
  <c r="K807" i="6"/>
  <c r="F806" i="6"/>
  <c r="F808" i="6" s="1"/>
  <c r="H806" i="6"/>
  <c r="J806" i="6"/>
  <c r="K806" i="6"/>
  <c r="H802" i="6"/>
  <c r="J802" i="6"/>
  <c r="F800" i="6"/>
  <c r="H800" i="6"/>
  <c r="E802" i="6" s="1"/>
  <c r="F802" i="6" s="1"/>
  <c r="L802" i="6" s="1"/>
  <c r="J800" i="6"/>
  <c r="K800" i="6"/>
  <c r="F799" i="6"/>
  <c r="H799" i="6"/>
  <c r="J799" i="6"/>
  <c r="K799" i="6"/>
  <c r="H795" i="6"/>
  <c r="J795" i="6"/>
  <c r="H788" i="6"/>
  <c r="J788" i="6"/>
  <c r="H780" i="6"/>
  <c r="J780" i="6"/>
  <c r="H773" i="6"/>
  <c r="J773" i="6"/>
  <c r="H772" i="6"/>
  <c r="J772" i="6"/>
  <c r="K772" i="6"/>
  <c r="H767" i="6"/>
  <c r="J767" i="6"/>
  <c r="H766" i="6"/>
  <c r="J766" i="6"/>
  <c r="F762" i="6"/>
  <c r="H762" i="6"/>
  <c r="I762" i="6"/>
  <c r="J762" i="6" s="1"/>
  <c r="F761" i="6"/>
  <c r="F763" i="6" s="1"/>
  <c r="E129" i="7" s="1"/>
  <c r="H761" i="6"/>
  <c r="H763" i="6" s="1"/>
  <c r="F129" i="7" s="1"/>
  <c r="J761" i="6"/>
  <c r="K761" i="6"/>
  <c r="H757" i="6"/>
  <c r="J757" i="6"/>
  <c r="H756" i="6"/>
  <c r="J756" i="6"/>
  <c r="H753" i="6"/>
  <c r="J753" i="6"/>
  <c r="H752" i="6"/>
  <c r="J752" i="6"/>
  <c r="H751" i="6"/>
  <c r="J751" i="6"/>
  <c r="H746" i="6"/>
  <c r="J746" i="6"/>
  <c r="F741" i="6"/>
  <c r="H741" i="6"/>
  <c r="J741" i="6"/>
  <c r="K741" i="6"/>
  <c r="L741" i="6"/>
  <c r="F740" i="6"/>
  <c r="L740" i="6" s="1"/>
  <c r="H740" i="6"/>
  <c r="J740" i="6"/>
  <c r="K740" i="6"/>
  <c r="H735" i="6"/>
  <c r="J735" i="6"/>
  <c r="H732" i="6"/>
  <c r="F124" i="7" s="1"/>
  <c r="G361" i="6" s="1"/>
  <c r="H361" i="6" s="1"/>
  <c r="J732" i="6"/>
  <c r="G124" i="7" s="1"/>
  <c r="I361" i="6" s="1"/>
  <c r="J361" i="6" s="1"/>
  <c r="F731" i="6"/>
  <c r="H731" i="6"/>
  <c r="L731" i="6" s="1"/>
  <c r="J731" i="6"/>
  <c r="K731" i="6"/>
  <c r="H730" i="6"/>
  <c r="J730" i="6"/>
  <c r="F726" i="6"/>
  <c r="H726" i="6"/>
  <c r="J726" i="6"/>
  <c r="K726" i="6"/>
  <c r="L726" i="6"/>
  <c r="F725" i="6"/>
  <c r="F727" i="6" s="1"/>
  <c r="H725" i="6"/>
  <c r="J725" i="6"/>
  <c r="J727" i="6" s="1"/>
  <c r="G123" i="7" s="1"/>
  <c r="I736" i="6" s="1"/>
  <c r="J736" i="6" s="1"/>
  <c r="J737" i="6" s="1"/>
  <c r="G125" i="7" s="1"/>
  <c r="I360" i="6" s="1"/>
  <c r="J360" i="6" s="1"/>
  <c r="K725" i="6"/>
  <c r="H720" i="6"/>
  <c r="J720" i="6"/>
  <c r="F715" i="6"/>
  <c r="L715" i="6" s="1"/>
  <c r="H715" i="6"/>
  <c r="J715" i="6"/>
  <c r="H714" i="6"/>
  <c r="J714" i="6"/>
  <c r="F710" i="6"/>
  <c r="H710" i="6"/>
  <c r="J710" i="6"/>
  <c r="K710" i="6"/>
  <c r="F709" i="6"/>
  <c r="H709" i="6"/>
  <c r="H711" i="6" s="1"/>
  <c r="F120" i="7" s="1"/>
  <c r="G721" i="6" s="1"/>
  <c r="H721" i="6" s="1"/>
  <c r="H722" i="6" s="1"/>
  <c r="F122" i="7" s="1"/>
  <c r="G308" i="8" s="1"/>
  <c r="H308" i="8" s="1"/>
  <c r="J709" i="6"/>
  <c r="J711" i="6" s="1"/>
  <c r="G120" i="7" s="1"/>
  <c r="I721" i="6" s="1"/>
  <c r="J721" i="6" s="1"/>
  <c r="J722" i="6" s="1"/>
  <c r="G122" i="7" s="1"/>
  <c r="I308" i="8" s="1"/>
  <c r="K709" i="6"/>
  <c r="F705" i="6"/>
  <c r="F706" i="6" s="1"/>
  <c r="H705" i="6"/>
  <c r="J705" i="6"/>
  <c r="K705" i="6"/>
  <c r="F704" i="6"/>
  <c r="H704" i="6"/>
  <c r="J704" i="6"/>
  <c r="J706" i="6" s="1"/>
  <c r="G119" i="7" s="1"/>
  <c r="I716" i="6" s="1"/>
  <c r="J716" i="6" s="1"/>
  <c r="K704" i="6"/>
  <c r="F700" i="6"/>
  <c r="J700" i="6"/>
  <c r="H699" i="6"/>
  <c r="J699" i="6"/>
  <c r="H694" i="6"/>
  <c r="J694" i="6"/>
  <c r="H689" i="6"/>
  <c r="H691" i="6" s="1"/>
  <c r="F116" i="7" s="1"/>
  <c r="G314" i="8" s="1"/>
  <c r="J689" i="6"/>
  <c r="H688" i="6"/>
  <c r="J688" i="6"/>
  <c r="H683" i="6"/>
  <c r="J683" i="6"/>
  <c r="F680" i="6"/>
  <c r="F679" i="6"/>
  <c r="H679" i="6"/>
  <c r="I679" i="6"/>
  <c r="J679" i="6" s="1"/>
  <c r="L679" i="6" s="1"/>
  <c r="F678" i="6"/>
  <c r="H678" i="6"/>
  <c r="J678" i="6"/>
  <c r="K678" i="6"/>
  <c r="F677" i="6"/>
  <c r="H677" i="6"/>
  <c r="H680" i="6" s="1"/>
  <c r="F114" i="7" s="1"/>
  <c r="G690" i="6" s="1"/>
  <c r="H690" i="6" s="1"/>
  <c r="J677" i="6"/>
  <c r="K677" i="6"/>
  <c r="F673" i="6"/>
  <c r="H673" i="6"/>
  <c r="F672" i="6"/>
  <c r="H672" i="6"/>
  <c r="J672" i="6"/>
  <c r="L672" i="6" s="1"/>
  <c r="K672" i="6"/>
  <c r="F671" i="6"/>
  <c r="H671" i="6"/>
  <c r="I673" i="6" s="1"/>
  <c r="J671" i="6"/>
  <c r="K671" i="6"/>
  <c r="H667" i="6"/>
  <c r="J667" i="6"/>
  <c r="H666" i="6"/>
  <c r="H668" i="6" s="1"/>
  <c r="F112" i="7" s="1"/>
  <c r="G313" i="8" s="1"/>
  <c r="H313" i="8" s="1"/>
  <c r="J666" i="6"/>
  <c r="H665" i="6"/>
  <c r="J665" i="6"/>
  <c r="J668" i="6" s="1"/>
  <c r="G112" i="7" s="1"/>
  <c r="I313" i="8" s="1"/>
  <c r="J313" i="8" s="1"/>
  <c r="J662" i="6"/>
  <c r="G111" i="7" s="1"/>
  <c r="I311" i="8" s="1"/>
  <c r="H661" i="6"/>
  <c r="H662" i="6" s="1"/>
  <c r="F111" i="7" s="1"/>
  <c r="G311" i="8" s="1"/>
  <c r="J661" i="6"/>
  <c r="H660" i="6"/>
  <c r="J660" i="6"/>
  <c r="H655" i="6"/>
  <c r="J655" i="6"/>
  <c r="F651" i="6"/>
  <c r="H651" i="6"/>
  <c r="F650" i="6"/>
  <c r="H650" i="6"/>
  <c r="J650" i="6"/>
  <c r="L650" i="6" s="1"/>
  <c r="K650" i="6"/>
  <c r="F649" i="6"/>
  <c r="H649" i="6"/>
  <c r="I651" i="6" s="1"/>
  <c r="J649" i="6"/>
  <c r="K649" i="6"/>
  <c r="H640" i="6"/>
  <c r="J640" i="6"/>
  <c r="H639" i="6"/>
  <c r="H641" i="6" s="1"/>
  <c r="F107" i="7" s="1"/>
  <c r="G166" i="8" s="1"/>
  <c r="H635" i="6"/>
  <c r="J635" i="6"/>
  <c r="H634" i="6"/>
  <c r="J634" i="6"/>
  <c r="H630" i="6"/>
  <c r="J630" i="6"/>
  <c r="F629" i="6"/>
  <c r="H629" i="6"/>
  <c r="H631" i="6" s="1"/>
  <c r="F105" i="7" s="1"/>
  <c r="G639" i="6" s="1"/>
  <c r="J629" i="6"/>
  <c r="J631" i="6" s="1"/>
  <c r="G105" i="7" s="1"/>
  <c r="I639" i="6" s="1"/>
  <c r="J639" i="6" s="1"/>
  <c r="J641" i="6" s="1"/>
  <c r="G107" i="7" s="1"/>
  <c r="I166" i="8" s="1"/>
  <c r="H624" i="6"/>
  <c r="J624" i="6"/>
  <c r="F620" i="6"/>
  <c r="H620" i="6"/>
  <c r="F619" i="6"/>
  <c r="H619" i="6"/>
  <c r="J619" i="6"/>
  <c r="K619" i="6"/>
  <c r="F618" i="6"/>
  <c r="H618" i="6"/>
  <c r="J618" i="6"/>
  <c r="K618" i="6"/>
  <c r="F614" i="6"/>
  <c r="H614" i="6"/>
  <c r="F613" i="6"/>
  <c r="H613" i="6"/>
  <c r="J613" i="6"/>
  <c r="K613" i="6"/>
  <c r="F612" i="6"/>
  <c r="H612" i="6"/>
  <c r="J612" i="6"/>
  <c r="K612" i="6"/>
  <c r="F608" i="6"/>
  <c r="H608" i="6"/>
  <c r="J608" i="6"/>
  <c r="L608" i="6" s="1"/>
  <c r="K608" i="6"/>
  <c r="H607" i="6"/>
  <c r="J607" i="6"/>
  <c r="J609" i="6" s="1"/>
  <c r="G101" i="7" s="1"/>
  <c r="I306" i="8" s="1"/>
  <c r="H604" i="6"/>
  <c r="F100" i="7" s="1"/>
  <c r="G560" i="6" s="1"/>
  <c r="H560" i="6" s="1"/>
  <c r="H603" i="6"/>
  <c r="J603" i="6"/>
  <c r="J604" i="6" s="1"/>
  <c r="G100" i="7" s="1"/>
  <c r="I560" i="6" s="1"/>
  <c r="J560" i="6" s="1"/>
  <c r="H599" i="6"/>
  <c r="J599" i="6"/>
  <c r="F598" i="6"/>
  <c r="H598" i="6"/>
  <c r="J598" i="6"/>
  <c r="J600" i="6" s="1"/>
  <c r="G99" i="7" s="1"/>
  <c r="I561" i="6" s="1"/>
  <c r="J561" i="6" s="1"/>
  <c r="K598" i="6"/>
  <c r="F597" i="6"/>
  <c r="H597" i="6"/>
  <c r="E599" i="6" s="1"/>
  <c r="J597" i="6"/>
  <c r="K597" i="6"/>
  <c r="H594" i="6"/>
  <c r="F98" i="7" s="1"/>
  <c r="G534" i="6" s="1"/>
  <c r="H534" i="6" s="1"/>
  <c r="H593" i="6"/>
  <c r="J593" i="6"/>
  <c r="F592" i="6"/>
  <c r="H592" i="6"/>
  <c r="J592" i="6"/>
  <c r="L592" i="6"/>
  <c r="H591" i="6"/>
  <c r="J591" i="6"/>
  <c r="H587" i="6"/>
  <c r="J587" i="6"/>
  <c r="F586" i="6"/>
  <c r="L586" i="6" s="1"/>
  <c r="H586" i="6"/>
  <c r="J586" i="6"/>
  <c r="K586" i="6"/>
  <c r="F585" i="6"/>
  <c r="H585" i="6"/>
  <c r="J585" i="6"/>
  <c r="K585" i="6"/>
  <c r="F584" i="6"/>
  <c r="H584" i="6"/>
  <c r="J584" i="6"/>
  <c r="K584" i="6"/>
  <c r="F583" i="6"/>
  <c r="H583" i="6"/>
  <c r="J583" i="6"/>
  <c r="K583" i="6"/>
  <c r="H573" i="6"/>
  <c r="J573" i="6"/>
  <c r="F567" i="6"/>
  <c r="H567" i="6"/>
  <c r="J567" i="6"/>
  <c r="H556" i="6"/>
  <c r="J556" i="6"/>
  <c r="J557" i="6" s="1"/>
  <c r="G92" i="7" s="1"/>
  <c r="F552" i="6"/>
  <c r="J552" i="6"/>
  <c r="H551" i="6"/>
  <c r="J551" i="6"/>
  <c r="F550" i="6"/>
  <c r="H550" i="6"/>
  <c r="J550" i="6"/>
  <c r="K550" i="6"/>
  <c r="F549" i="6"/>
  <c r="H549" i="6"/>
  <c r="J549" i="6"/>
  <c r="K549" i="6"/>
  <c r="F548" i="6"/>
  <c r="H548" i="6"/>
  <c r="J548" i="6"/>
  <c r="L548" i="6" s="1"/>
  <c r="K548" i="6"/>
  <c r="F547" i="6"/>
  <c r="H547" i="6"/>
  <c r="J547" i="6"/>
  <c r="K547" i="6"/>
  <c r="H543" i="6"/>
  <c r="J543" i="6"/>
  <c r="F542" i="6"/>
  <c r="H542" i="6"/>
  <c r="J542" i="6"/>
  <c r="K542" i="6"/>
  <c r="F541" i="6"/>
  <c r="H541" i="6"/>
  <c r="J541" i="6"/>
  <c r="K541" i="6"/>
  <c r="F540" i="6"/>
  <c r="L540" i="6" s="1"/>
  <c r="H540" i="6"/>
  <c r="J540" i="6"/>
  <c r="K540" i="6"/>
  <c r="F539" i="6"/>
  <c r="H539" i="6"/>
  <c r="J539" i="6"/>
  <c r="L539" i="6" s="1"/>
  <c r="K539" i="6"/>
  <c r="H525" i="6"/>
  <c r="J525" i="6"/>
  <c r="K525" i="6"/>
  <c r="F524" i="6"/>
  <c r="F526" i="6" s="1"/>
  <c r="H524" i="6"/>
  <c r="H526" i="6" s="1"/>
  <c r="F87" i="7" s="1"/>
  <c r="G529" i="6" s="1"/>
  <c r="H529" i="6" s="1"/>
  <c r="J524" i="6"/>
  <c r="J526" i="6" s="1"/>
  <c r="G87" i="7" s="1"/>
  <c r="I529" i="6" s="1"/>
  <c r="J529" i="6" s="1"/>
  <c r="J531" i="6" s="1"/>
  <c r="G88" i="7" s="1"/>
  <c r="I63" i="8" s="1"/>
  <c r="J521" i="6"/>
  <c r="G86" i="7" s="1"/>
  <c r="I530" i="6" s="1"/>
  <c r="J530" i="6" s="1"/>
  <c r="H520" i="6"/>
  <c r="J520" i="6"/>
  <c r="F519" i="6"/>
  <c r="H519" i="6"/>
  <c r="J519" i="6"/>
  <c r="K519" i="6"/>
  <c r="F518" i="6"/>
  <c r="H518" i="6"/>
  <c r="H521" i="6" s="1"/>
  <c r="F86" i="7" s="1"/>
  <c r="G530" i="6" s="1"/>
  <c r="H530" i="6" s="1"/>
  <c r="J518" i="6"/>
  <c r="K518" i="6"/>
  <c r="F511" i="6"/>
  <c r="H511" i="6"/>
  <c r="J511" i="6"/>
  <c r="H505" i="6"/>
  <c r="J505" i="6"/>
  <c r="H504" i="6"/>
  <c r="J504" i="6"/>
  <c r="F500" i="6"/>
  <c r="H500" i="6"/>
  <c r="F499" i="6"/>
  <c r="H499" i="6"/>
  <c r="J499" i="6"/>
  <c r="K499" i="6"/>
  <c r="F498" i="6"/>
  <c r="F501" i="6" s="1"/>
  <c r="H498" i="6"/>
  <c r="J498" i="6"/>
  <c r="K498" i="6"/>
  <c r="F495" i="6"/>
  <c r="J495" i="6"/>
  <c r="G82" i="7" s="1"/>
  <c r="I507" i="6" s="1"/>
  <c r="J507" i="6" s="1"/>
  <c r="F494" i="6"/>
  <c r="H494" i="6"/>
  <c r="J494" i="6"/>
  <c r="K494" i="6"/>
  <c r="F490" i="6"/>
  <c r="H490" i="6"/>
  <c r="H491" i="6" s="1"/>
  <c r="F81" i="7" s="1"/>
  <c r="G465" i="6" s="1"/>
  <c r="H465" i="6" s="1"/>
  <c r="J490" i="6"/>
  <c r="J491" i="6" s="1"/>
  <c r="G81" i="7" s="1"/>
  <c r="I465" i="6" s="1"/>
  <c r="J465" i="6" s="1"/>
  <c r="K490" i="6"/>
  <c r="F487" i="6"/>
  <c r="J487" i="6"/>
  <c r="G80" i="7" s="1"/>
  <c r="I121" i="6" s="1"/>
  <c r="J121" i="6" s="1"/>
  <c r="F486" i="6"/>
  <c r="H486" i="6"/>
  <c r="L486" i="6" s="1"/>
  <c r="J486" i="6"/>
  <c r="K486" i="6"/>
  <c r="F482" i="6"/>
  <c r="H482" i="6"/>
  <c r="F481" i="6"/>
  <c r="H481" i="6"/>
  <c r="J481" i="6"/>
  <c r="K481" i="6"/>
  <c r="F480" i="6"/>
  <c r="H480" i="6"/>
  <c r="J480" i="6"/>
  <c r="K480" i="6"/>
  <c r="H475" i="6"/>
  <c r="J475" i="6"/>
  <c r="F472" i="6"/>
  <c r="F471" i="6"/>
  <c r="H471" i="6"/>
  <c r="F470" i="6"/>
  <c r="H470" i="6"/>
  <c r="I471" i="6" s="1"/>
  <c r="J471" i="6" s="1"/>
  <c r="L471" i="6" s="1"/>
  <c r="J470" i="6"/>
  <c r="K470" i="6"/>
  <c r="F469" i="6"/>
  <c r="H469" i="6"/>
  <c r="H472" i="6" s="1"/>
  <c r="F77" i="7" s="1"/>
  <c r="G464" i="6" s="1"/>
  <c r="H464" i="6" s="1"/>
  <c r="J469" i="6"/>
  <c r="K469" i="6"/>
  <c r="H459" i="6"/>
  <c r="F75" i="7" s="1"/>
  <c r="G463" i="6" s="1"/>
  <c r="H463" i="6" s="1"/>
  <c r="F458" i="6"/>
  <c r="H458" i="6"/>
  <c r="J458" i="6"/>
  <c r="K458" i="6"/>
  <c r="H457" i="6"/>
  <c r="J457" i="6"/>
  <c r="H456" i="6"/>
  <c r="J456" i="6"/>
  <c r="K456" i="6"/>
  <c r="F453" i="6"/>
  <c r="H453" i="6"/>
  <c r="F74" i="7" s="1"/>
  <c r="G457" i="8" s="1"/>
  <c r="J453" i="6"/>
  <c r="G74" i="7" s="1"/>
  <c r="I457" i="8" s="1"/>
  <c r="J457" i="8" s="1"/>
  <c r="F452" i="6"/>
  <c r="H452" i="6"/>
  <c r="J452" i="6"/>
  <c r="K452" i="6"/>
  <c r="F448" i="6"/>
  <c r="H448" i="6"/>
  <c r="F447" i="6"/>
  <c r="L447" i="6" s="1"/>
  <c r="H447" i="6"/>
  <c r="J447" i="6"/>
  <c r="K447" i="6"/>
  <c r="F446" i="6"/>
  <c r="H446" i="6"/>
  <c r="J446" i="6"/>
  <c r="K446" i="6"/>
  <c r="F438" i="6"/>
  <c r="H438" i="6"/>
  <c r="L438" i="6" s="1"/>
  <c r="J438" i="6"/>
  <c r="K438" i="6"/>
  <c r="H437" i="6"/>
  <c r="J437" i="6"/>
  <c r="K437" i="6"/>
  <c r="H435" i="6"/>
  <c r="J435" i="6"/>
  <c r="F434" i="6"/>
  <c r="H434" i="6"/>
  <c r="J434" i="6"/>
  <c r="K434" i="6"/>
  <c r="F433" i="6"/>
  <c r="H433" i="6"/>
  <c r="J433" i="6"/>
  <c r="K433" i="6"/>
  <c r="H432" i="6"/>
  <c r="J432" i="6"/>
  <c r="K432" i="6"/>
  <c r="H428" i="6"/>
  <c r="J428" i="6"/>
  <c r="F427" i="6"/>
  <c r="H427" i="6"/>
  <c r="F426" i="6"/>
  <c r="H426" i="6"/>
  <c r="J426" i="6"/>
  <c r="K426" i="6"/>
  <c r="F425" i="6"/>
  <c r="H425" i="6"/>
  <c r="J425" i="6"/>
  <c r="K425" i="6"/>
  <c r="F424" i="6"/>
  <c r="H424" i="6"/>
  <c r="E428" i="6" s="1"/>
  <c r="F428" i="6" s="1"/>
  <c r="J424" i="6"/>
  <c r="K424" i="6"/>
  <c r="F423" i="6"/>
  <c r="H423" i="6"/>
  <c r="J423" i="6"/>
  <c r="K423" i="6"/>
  <c r="H420" i="6"/>
  <c r="F69" i="7" s="1"/>
  <c r="G131" i="8" s="1"/>
  <c r="H131" i="8" s="1"/>
  <c r="H418" i="6"/>
  <c r="J418" i="6"/>
  <c r="H410" i="6"/>
  <c r="F67" i="7" s="1"/>
  <c r="G414" i="6" s="1"/>
  <c r="H414" i="6" s="1"/>
  <c r="F409" i="6"/>
  <c r="H409" i="6"/>
  <c r="I409" i="6"/>
  <c r="J409" i="6" s="1"/>
  <c r="F408" i="6"/>
  <c r="H408" i="6"/>
  <c r="J408" i="6"/>
  <c r="K408" i="6"/>
  <c r="F407" i="6"/>
  <c r="H407" i="6"/>
  <c r="J407" i="6"/>
  <c r="K407" i="6"/>
  <c r="F403" i="6"/>
  <c r="L403" i="6" s="1"/>
  <c r="H403" i="6"/>
  <c r="J403" i="6"/>
  <c r="H402" i="6"/>
  <c r="J402" i="6"/>
  <c r="K402" i="6"/>
  <c r="F401" i="6"/>
  <c r="H401" i="6"/>
  <c r="J401" i="6"/>
  <c r="L401" i="6" s="1"/>
  <c r="K401" i="6"/>
  <c r="H400" i="6"/>
  <c r="J400" i="6"/>
  <c r="H399" i="6"/>
  <c r="J399" i="6"/>
  <c r="J404" i="6" s="1"/>
  <c r="G66" i="7" s="1"/>
  <c r="I413" i="6" s="1"/>
  <c r="J413" i="6" s="1"/>
  <c r="K399" i="6"/>
  <c r="H398" i="6"/>
  <c r="J398" i="6"/>
  <c r="K398" i="6"/>
  <c r="F397" i="6"/>
  <c r="L397" i="6" s="1"/>
  <c r="H397" i="6"/>
  <c r="J397" i="6"/>
  <c r="H396" i="6"/>
  <c r="J396" i="6"/>
  <c r="H395" i="6"/>
  <c r="J395" i="6"/>
  <c r="K395" i="6"/>
  <c r="F394" i="6"/>
  <c r="H394" i="6"/>
  <c r="J394" i="6"/>
  <c r="F385" i="6"/>
  <c r="H385" i="6"/>
  <c r="J385" i="6"/>
  <c r="H380" i="6"/>
  <c r="J380" i="6"/>
  <c r="J376" i="6"/>
  <c r="H375" i="6"/>
  <c r="J375" i="6"/>
  <c r="F374" i="6"/>
  <c r="E375" i="6" s="1"/>
  <c r="F375" i="6" s="1"/>
  <c r="L375" i="6" s="1"/>
  <c r="H374" i="6"/>
  <c r="J374" i="6"/>
  <c r="L374" i="6"/>
  <c r="F371" i="6"/>
  <c r="F370" i="6"/>
  <c r="H370" i="6"/>
  <c r="H371" i="6" s="1"/>
  <c r="F62" i="7" s="1"/>
  <c r="G376" i="6" s="1"/>
  <c r="H376" i="6" s="1"/>
  <c r="J370" i="6"/>
  <c r="J371" i="6" s="1"/>
  <c r="G62" i="7" s="1"/>
  <c r="I376" i="6" s="1"/>
  <c r="K370" i="6"/>
  <c r="H365" i="6"/>
  <c r="J365" i="6"/>
  <c r="H359" i="6"/>
  <c r="J359" i="6"/>
  <c r="H354" i="6"/>
  <c r="J354" i="6"/>
  <c r="K354" i="6"/>
  <c r="H348" i="6"/>
  <c r="J348" i="6"/>
  <c r="H343" i="6"/>
  <c r="J343" i="6"/>
  <c r="H338" i="6"/>
  <c r="J338" i="6"/>
  <c r="K338" i="6"/>
  <c r="H335" i="6"/>
  <c r="F55" i="7" s="1"/>
  <c r="F334" i="6"/>
  <c r="H334" i="6"/>
  <c r="I334" i="6"/>
  <c r="J334" i="6" s="1"/>
  <c r="L334" i="6" s="1"/>
  <c r="F333" i="6"/>
  <c r="F335" i="6" s="1"/>
  <c r="H333" i="6"/>
  <c r="J333" i="6"/>
  <c r="K333" i="6"/>
  <c r="F332" i="6"/>
  <c r="H332" i="6"/>
  <c r="J332" i="6"/>
  <c r="K332" i="6"/>
  <c r="L332" i="6"/>
  <c r="F327" i="6"/>
  <c r="H327" i="6"/>
  <c r="J327" i="6"/>
  <c r="K327" i="6"/>
  <c r="F326" i="6"/>
  <c r="H326" i="6"/>
  <c r="J326" i="6"/>
  <c r="K326" i="6"/>
  <c r="F322" i="6"/>
  <c r="H322" i="6"/>
  <c r="F321" i="6"/>
  <c r="H321" i="6"/>
  <c r="J321" i="6"/>
  <c r="K321" i="6"/>
  <c r="L321" i="6"/>
  <c r="F320" i="6"/>
  <c r="F323" i="6" s="1"/>
  <c r="H320" i="6"/>
  <c r="J320" i="6"/>
  <c r="K320" i="6"/>
  <c r="H315" i="6"/>
  <c r="J315" i="6"/>
  <c r="H314" i="6"/>
  <c r="J314" i="6"/>
  <c r="H313" i="6"/>
  <c r="J313" i="6"/>
  <c r="F309" i="6"/>
  <c r="H309" i="6"/>
  <c r="F308" i="6"/>
  <c r="H308" i="6"/>
  <c r="J308" i="6"/>
  <c r="K308" i="6"/>
  <c r="F307" i="6"/>
  <c r="F310" i="6" s="1"/>
  <c r="H307" i="6"/>
  <c r="J307" i="6"/>
  <c r="K307" i="6"/>
  <c r="H303" i="6"/>
  <c r="H302" i="6"/>
  <c r="J302" i="6"/>
  <c r="K302" i="6"/>
  <c r="L302" i="6"/>
  <c r="H301" i="6"/>
  <c r="J301" i="6"/>
  <c r="H300" i="6"/>
  <c r="H304" i="6" s="1"/>
  <c r="F50" i="7" s="1"/>
  <c r="G106" i="8" s="1"/>
  <c r="J300" i="6"/>
  <c r="F296" i="6"/>
  <c r="H296" i="6"/>
  <c r="F295" i="6"/>
  <c r="F297" i="6" s="1"/>
  <c r="H295" i="6"/>
  <c r="H297" i="6" s="1"/>
  <c r="F49" i="7" s="1"/>
  <c r="G303" i="6" s="1"/>
  <c r="J295" i="6"/>
  <c r="K295" i="6"/>
  <c r="F294" i="6"/>
  <c r="H294" i="6"/>
  <c r="J294" i="6"/>
  <c r="L294" i="6" s="1"/>
  <c r="K294" i="6"/>
  <c r="F291" i="6"/>
  <c r="H291" i="6"/>
  <c r="F48" i="7" s="1"/>
  <c r="G419" i="6" s="1"/>
  <c r="H419" i="6" s="1"/>
  <c r="J291" i="6"/>
  <c r="G48" i="7" s="1"/>
  <c r="I419" i="6" s="1"/>
  <c r="J419" i="6" s="1"/>
  <c r="J420" i="6" s="1"/>
  <c r="G69" i="7" s="1"/>
  <c r="I131" i="8" s="1"/>
  <c r="J131" i="8" s="1"/>
  <c r="F290" i="6"/>
  <c r="H290" i="6"/>
  <c r="J290" i="6"/>
  <c r="K290" i="6"/>
  <c r="F286" i="6"/>
  <c r="J286" i="6"/>
  <c r="F285" i="6"/>
  <c r="L285" i="6" s="1"/>
  <c r="H285" i="6"/>
  <c r="G286" i="6" s="1"/>
  <c r="H286" i="6" s="1"/>
  <c r="L286" i="6" s="1"/>
  <c r="J285" i="6"/>
  <c r="K285" i="6"/>
  <c r="F276" i="6"/>
  <c r="H276" i="6"/>
  <c r="F275" i="6"/>
  <c r="H275" i="6"/>
  <c r="H277" i="6" s="1"/>
  <c r="F45" i="7" s="1"/>
  <c r="G281" i="6" s="1"/>
  <c r="H281" i="6" s="1"/>
  <c r="J275" i="6"/>
  <c r="K275" i="6"/>
  <c r="F274" i="6"/>
  <c r="H274" i="6"/>
  <c r="J274" i="6"/>
  <c r="K274" i="6"/>
  <c r="J271" i="6"/>
  <c r="G44" i="7" s="1"/>
  <c r="F270" i="6"/>
  <c r="H270" i="6"/>
  <c r="J270" i="6"/>
  <c r="K270" i="6"/>
  <c r="F269" i="6"/>
  <c r="H269" i="6"/>
  <c r="J269" i="6"/>
  <c r="L269" i="6"/>
  <c r="H268" i="6"/>
  <c r="J268" i="6"/>
  <c r="F263" i="6"/>
  <c r="L263" i="6" s="1"/>
  <c r="H263" i="6"/>
  <c r="J263" i="6"/>
  <c r="F260" i="6"/>
  <c r="J260" i="6"/>
  <c r="G42" i="7" s="1"/>
  <c r="I83" i="8" s="1"/>
  <c r="F259" i="6"/>
  <c r="H259" i="6"/>
  <c r="H260" i="6" s="1"/>
  <c r="F42" i="7" s="1"/>
  <c r="G83" i="8" s="1"/>
  <c r="H83" i="8" s="1"/>
  <c r="J259" i="6"/>
  <c r="K259" i="6"/>
  <c r="F254" i="6"/>
  <c r="H254" i="6"/>
  <c r="J254" i="6"/>
  <c r="K254" i="6"/>
  <c r="F253" i="6"/>
  <c r="H253" i="6"/>
  <c r="I253" i="6"/>
  <c r="J253" i="6" s="1"/>
  <c r="L253" i="6" s="1"/>
  <c r="F252" i="6"/>
  <c r="H252" i="6"/>
  <c r="J252" i="6"/>
  <c r="K252" i="6"/>
  <c r="F251" i="6"/>
  <c r="H251" i="6"/>
  <c r="J251" i="6"/>
  <c r="K251" i="6"/>
  <c r="F246" i="6"/>
  <c r="H246" i="6"/>
  <c r="J246" i="6"/>
  <c r="K246" i="6"/>
  <c r="F245" i="6"/>
  <c r="H245" i="6"/>
  <c r="F244" i="6"/>
  <c r="H244" i="6"/>
  <c r="J244" i="6"/>
  <c r="K244" i="6"/>
  <c r="F243" i="6"/>
  <c r="H243" i="6"/>
  <c r="I245" i="6" s="1"/>
  <c r="J245" i="6" s="1"/>
  <c r="J243" i="6"/>
  <c r="K243" i="6"/>
  <c r="F238" i="6"/>
  <c r="H238" i="6"/>
  <c r="J238" i="6"/>
  <c r="L238" i="6" s="1"/>
  <c r="K238" i="6"/>
  <c r="F237" i="6"/>
  <c r="H237" i="6"/>
  <c r="L237" i="6" s="1"/>
  <c r="J237" i="6"/>
  <c r="K237" i="6"/>
  <c r="H233" i="6"/>
  <c r="J233" i="6"/>
  <c r="F231" i="6"/>
  <c r="H231" i="6"/>
  <c r="F230" i="6"/>
  <c r="H230" i="6"/>
  <c r="J230" i="6"/>
  <c r="K230" i="6"/>
  <c r="F229" i="6"/>
  <c r="L229" i="6" s="1"/>
  <c r="H229" i="6"/>
  <c r="J229" i="6"/>
  <c r="K229" i="6"/>
  <c r="F228" i="6"/>
  <c r="H228" i="6"/>
  <c r="J228" i="6"/>
  <c r="K228" i="6"/>
  <c r="F227" i="6"/>
  <c r="H227" i="6"/>
  <c r="J227" i="6"/>
  <c r="K227" i="6"/>
  <c r="H223" i="6"/>
  <c r="J223" i="6"/>
  <c r="F221" i="6"/>
  <c r="H221" i="6"/>
  <c r="F220" i="6"/>
  <c r="H220" i="6"/>
  <c r="E223" i="6" s="1"/>
  <c r="F223" i="6" s="1"/>
  <c r="L223" i="6" s="1"/>
  <c r="J220" i="6"/>
  <c r="K220" i="6"/>
  <c r="F219" i="6"/>
  <c r="H219" i="6"/>
  <c r="J219" i="6"/>
  <c r="K219" i="6"/>
  <c r="F218" i="6"/>
  <c r="H218" i="6"/>
  <c r="J218" i="6"/>
  <c r="K218" i="6"/>
  <c r="F217" i="6"/>
  <c r="H217" i="6"/>
  <c r="L217" i="6" s="1"/>
  <c r="J217" i="6"/>
  <c r="K217" i="6"/>
  <c r="F208" i="6"/>
  <c r="H208" i="6"/>
  <c r="J208" i="6"/>
  <c r="K208" i="6"/>
  <c r="F207" i="6"/>
  <c r="H207" i="6"/>
  <c r="F206" i="6"/>
  <c r="H206" i="6"/>
  <c r="L206" i="6" s="1"/>
  <c r="J206" i="6"/>
  <c r="K206" i="6"/>
  <c r="F205" i="6"/>
  <c r="H205" i="6"/>
  <c r="J205" i="6"/>
  <c r="K205" i="6"/>
  <c r="F202" i="6"/>
  <c r="F201" i="6"/>
  <c r="H201" i="6"/>
  <c r="F200" i="6"/>
  <c r="H200" i="6"/>
  <c r="J200" i="6"/>
  <c r="K200" i="6"/>
  <c r="F199" i="6"/>
  <c r="H199" i="6"/>
  <c r="I201" i="6" s="1"/>
  <c r="J201" i="6" s="1"/>
  <c r="J199" i="6"/>
  <c r="K199" i="6"/>
  <c r="H191" i="6"/>
  <c r="F32" i="7" s="1"/>
  <c r="G195" i="6" s="1"/>
  <c r="H195" i="6" s="1"/>
  <c r="F190" i="6"/>
  <c r="H190" i="6"/>
  <c r="I190" i="6"/>
  <c r="J190" i="6" s="1"/>
  <c r="L190" i="6" s="1"/>
  <c r="F189" i="6"/>
  <c r="H189" i="6"/>
  <c r="J189" i="6"/>
  <c r="K189" i="6"/>
  <c r="F188" i="6"/>
  <c r="L188" i="6" s="1"/>
  <c r="H188" i="6"/>
  <c r="J188" i="6"/>
  <c r="J191" i="6" s="1"/>
  <c r="G32" i="7" s="1"/>
  <c r="I195" i="6" s="1"/>
  <c r="J195" i="6" s="1"/>
  <c r="K188" i="6"/>
  <c r="H184" i="6"/>
  <c r="J184" i="6"/>
  <c r="F183" i="6"/>
  <c r="H183" i="6"/>
  <c r="J183" i="6"/>
  <c r="H180" i="6"/>
  <c r="F30" i="7" s="1"/>
  <c r="G33" i="8" s="1"/>
  <c r="F179" i="6"/>
  <c r="F180" i="6" s="1"/>
  <c r="H179" i="6"/>
  <c r="J179" i="6"/>
  <c r="K179" i="6"/>
  <c r="F176" i="6"/>
  <c r="H176" i="6"/>
  <c r="F29" i="7" s="1"/>
  <c r="G167" i="6" s="1"/>
  <c r="H167" i="6" s="1"/>
  <c r="F175" i="6"/>
  <c r="H175" i="6"/>
  <c r="F173" i="6"/>
  <c r="H173" i="6"/>
  <c r="J173" i="6"/>
  <c r="K173" i="6"/>
  <c r="F172" i="6"/>
  <c r="H172" i="6"/>
  <c r="J172" i="6"/>
  <c r="K172" i="6"/>
  <c r="F169" i="6"/>
  <c r="H169" i="6"/>
  <c r="F28" i="7" s="1"/>
  <c r="G6" i="8" s="1"/>
  <c r="H6" i="8" s="1"/>
  <c r="H29" i="8" s="1"/>
  <c r="G7" i="9" s="1"/>
  <c r="H7" i="9" s="1"/>
  <c r="F168" i="6"/>
  <c r="H168" i="6"/>
  <c r="F166" i="6"/>
  <c r="H166" i="6"/>
  <c r="J166" i="6"/>
  <c r="K166" i="6"/>
  <c r="F161" i="6"/>
  <c r="H161" i="6"/>
  <c r="J161" i="6"/>
  <c r="K161" i="6"/>
  <c r="H160" i="6"/>
  <c r="J160" i="6"/>
  <c r="H159" i="6"/>
  <c r="J159" i="6"/>
  <c r="H158" i="6"/>
  <c r="J158" i="6"/>
  <c r="H157" i="6"/>
  <c r="J157" i="6"/>
  <c r="F156" i="6"/>
  <c r="H156" i="6"/>
  <c r="J156" i="6"/>
  <c r="K156" i="6"/>
  <c r="F155" i="6"/>
  <c r="H155" i="6"/>
  <c r="J155" i="6"/>
  <c r="K155" i="6"/>
  <c r="F154" i="6"/>
  <c r="H154" i="6"/>
  <c r="J154" i="6"/>
  <c r="K154" i="6"/>
  <c r="H153" i="6"/>
  <c r="J153" i="6"/>
  <c r="H152" i="6"/>
  <c r="J152" i="6"/>
  <c r="H147" i="6"/>
  <c r="J147" i="6"/>
  <c r="F146" i="6"/>
  <c r="H146" i="6"/>
  <c r="J146" i="6"/>
  <c r="F145" i="6"/>
  <c r="H145" i="6"/>
  <c r="J145" i="6"/>
  <c r="F144" i="6"/>
  <c r="H144" i="6"/>
  <c r="J144" i="6"/>
  <c r="K144" i="6"/>
  <c r="H143" i="6"/>
  <c r="J143" i="6"/>
  <c r="H142" i="6"/>
  <c r="J142" i="6"/>
  <c r="H141" i="6"/>
  <c r="J141" i="6"/>
  <c r="F140" i="6"/>
  <c r="H140" i="6"/>
  <c r="J140" i="6"/>
  <c r="F139" i="6"/>
  <c r="H139" i="6"/>
  <c r="J139" i="6"/>
  <c r="K139" i="6"/>
  <c r="J136" i="6"/>
  <c r="G25" i="7" s="1"/>
  <c r="I162" i="6" s="1"/>
  <c r="J162" i="6" s="1"/>
  <c r="F135" i="6"/>
  <c r="H135" i="6"/>
  <c r="J135" i="6"/>
  <c r="K135" i="6"/>
  <c r="F134" i="6"/>
  <c r="F136" i="6" s="1"/>
  <c r="H134" i="6"/>
  <c r="H136" i="6" s="1"/>
  <c r="F25" i="7" s="1"/>
  <c r="G162" i="6" s="1"/>
  <c r="H162" i="6" s="1"/>
  <c r="J134" i="6"/>
  <c r="L134" i="6" s="1"/>
  <c r="K134" i="6"/>
  <c r="F130" i="6"/>
  <c r="H130" i="6"/>
  <c r="J130" i="6"/>
  <c r="L130" i="6" s="1"/>
  <c r="K130" i="6"/>
  <c r="F129" i="6"/>
  <c r="F131" i="6" s="1"/>
  <c r="H129" i="6"/>
  <c r="J129" i="6"/>
  <c r="K129" i="6"/>
  <c r="F126" i="6"/>
  <c r="E23" i="7" s="1"/>
  <c r="J126" i="6"/>
  <c r="G23" i="7" s="1"/>
  <c r="I52" i="6" s="1"/>
  <c r="J52" i="6" s="1"/>
  <c r="F125" i="6"/>
  <c r="H125" i="6"/>
  <c r="H126" i="6" s="1"/>
  <c r="F23" i="7" s="1"/>
  <c r="G52" i="6" s="1"/>
  <c r="H52" i="6" s="1"/>
  <c r="H53" i="6" s="1"/>
  <c r="F11" i="7" s="1"/>
  <c r="G456" i="8" s="1"/>
  <c r="H456" i="8" s="1"/>
  <c r="J125" i="6"/>
  <c r="K125" i="6"/>
  <c r="L125" i="6"/>
  <c r="H119" i="6"/>
  <c r="J119" i="6"/>
  <c r="F118" i="6"/>
  <c r="H118" i="6"/>
  <c r="J118" i="6"/>
  <c r="H117" i="6"/>
  <c r="J117" i="6"/>
  <c r="K117" i="6"/>
  <c r="F113" i="6"/>
  <c r="L113" i="6" s="1"/>
  <c r="H113" i="6"/>
  <c r="J113" i="6"/>
  <c r="K113" i="6"/>
  <c r="H112" i="6"/>
  <c r="J112" i="6"/>
  <c r="F111" i="6"/>
  <c r="L111" i="6" s="1"/>
  <c r="H111" i="6"/>
  <c r="J111" i="6"/>
  <c r="K111" i="6"/>
  <c r="H110" i="6"/>
  <c r="J110" i="6"/>
  <c r="K110" i="6"/>
  <c r="F109" i="6"/>
  <c r="L109" i="6" s="1"/>
  <c r="H109" i="6"/>
  <c r="J109" i="6"/>
  <c r="J114" i="6" s="1"/>
  <c r="G21" i="7" s="1"/>
  <c r="K109" i="6"/>
  <c r="F108" i="6"/>
  <c r="H108" i="6"/>
  <c r="J108" i="6"/>
  <c r="K108" i="6"/>
  <c r="H104" i="6"/>
  <c r="J104" i="6"/>
  <c r="F103" i="6"/>
  <c r="H103" i="6"/>
  <c r="J103" i="6"/>
  <c r="L103" i="6" s="1"/>
  <c r="K103" i="6"/>
  <c r="F102" i="6"/>
  <c r="H102" i="6"/>
  <c r="J102" i="6"/>
  <c r="K102" i="6"/>
  <c r="H99" i="6"/>
  <c r="F19" i="7" s="1"/>
  <c r="G359" i="8" s="1"/>
  <c r="H359" i="8" s="1"/>
  <c r="J99" i="6"/>
  <c r="G19" i="7" s="1"/>
  <c r="I359" i="8" s="1"/>
  <c r="H98" i="6"/>
  <c r="J98" i="6"/>
  <c r="F97" i="6"/>
  <c r="H97" i="6"/>
  <c r="J97" i="6"/>
  <c r="K97" i="6"/>
  <c r="F96" i="6"/>
  <c r="H96" i="6"/>
  <c r="J96" i="6"/>
  <c r="K96" i="6"/>
  <c r="H91" i="6"/>
  <c r="J91" i="6"/>
  <c r="H90" i="6"/>
  <c r="J90" i="6"/>
  <c r="K90" i="6"/>
  <c r="H87" i="6"/>
  <c r="F17" i="7" s="1"/>
  <c r="G390" i="6" s="1"/>
  <c r="H390" i="6" s="1"/>
  <c r="F86" i="6"/>
  <c r="H86" i="6"/>
  <c r="F85" i="6"/>
  <c r="H85" i="6"/>
  <c r="J85" i="6"/>
  <c r="K85" i="6"/>
  <c r="F84" i="6"/>
  <c r="L84" i="6" s="1"/>
  <c r="H84" i="6"/>
  <c r="J84" i="6"/>
  <c r="K84" i="6"/>
  <c r="F83" i="6"/>
  <c r="H83" i="6"/>
  <c r="L83" i="6" s="1"/>
  <c r="J83" i="6"/>
  <c r="H79" i="6"/>
  <c r="H80" i="6" s="1"/>
  <c r="F16" i="7" s="1"/>
  <c r="G163" i="8" s="1"/>
  <c r="H163" i="8" s="1"/>
  <c r="J79" i="6"/>
  <c r="J80" i="6" s="1"/>
  <c r="G16" i="7" s="1"/>
  <c r="I163" i="8" s="1"/>
  <c r="J163" i="8" s="1"/>
  <c r="F78" i="6"/>
  <c r="H78" i="6"/>
  <c r="J78" i="6"/>
  <c r="K78" i="6"/>
  <c r="H74" i="6"/>
  <c r="J74" i="6"/>
  <c r="F72" i="6"/>
  <c r="E74" i="6" s="1"/>
  <c r="F74" i="6" s="1"/>
  <c r="L74" i="6" s="1"/>
  <c r="H72" i="6"/>
  <c r="J72" i="6"/>
  <c r="K72" i="6"/>
  <c r="H67" i="6"/>
  <c r="J67" i="6"/>
  <c r="F63" i="6"/>
  <c r="L63" i="6" s="1"/>
  <c r="H63" i="6"/>
  <c r="J63" i="6"/>
  <c r="K63" i="6"/>
  <c r="F62" i="6"/>
  <c r="H62" i="6"/>
  <c r="H64" i="6" s="1"/>
  <c r="F13" i="7" s="1"/>
  <c r="G356" i="8" s="1"/>
  <c r="H356" i="8" s="1"/>
  <c r="J62" i="6"/>
  <c r="J64" i="6" s="1"/>
  <c r="G13" i="7" s="1"/>
  <c r="I356" i="8" s="1"/>
  <c r="J356" i="8" s="1"/>
  <c r="F57" i="6"/>
  <c r="H57" i="6"/>
  <c r="J57" i="6"/>
  <c r="K57" i="6"/>
  <c r="F56" i="6"/>
  <c r="H56" i="6"/>
  <c r="J56" i="6"/>
  <c r="K56" i="6"/>
  <c r="F51" i="6"/>
  <c r="H51" i="6"/>
  <c r="H50" i="6"/>
  <c r="J50" i="6"/>
  <c r="K50" i="6"/>
  <c r="H49" i="6"/>
  <c r="J49" i="6"/>
  <c r="L49" i="6" s="1"/>
  <c r="K49" i="6"/>
  <c r="J46" i="6"/>
  <c r="G10" i="7" s="1"/>
  <c r="I742" i="6" s="1"/>
  <c r="J742" i="6" s="1"/>
  <c r="J743" i="6" s="1"/>
  <c r="G126" i="7" s="1"/>
  <c r="I747" i="6" s="1"/>
  <c r="J747" i="6" s="1"/>
  <c r="F45" i="6"/>
  <c r="F46" i="6" s="1"/>
  <c r="H45" i="6"/>
  <c r="H46" i="6" s="1"/>
  <c r="F10" i="7" s="1"/>
  <c r="G742" i="6" s="1"/>
  <c r="H742" i="6" s="1"/>
  <c r="J45" i="6"/>
  <c r="K45" i="6"/>
  <c r="J42" i="6"/>
  <c r="G9" i="7" s="1"/>
  <c r="I801" i="6" s="1"/>
  <c r="J801" i="6" s="1"/>
  <c r="F41" i="6"/>
  <c r="F42" i="6" s="1"/>
  <c r="H41" i="6"/>
  <c r="H42" i="6" s="1"/>
  <c r="F9" i="7" s="1"/>
  <c r="G801" i="6" s="1"/>
  <c r="H801" i="6" s="1"/>
  <c r="K41" i="6"/>
  <c r="F37" i="6"/>
  <c r="H37" i="6"/>
  <c r="J37" i="6"/>
  <c r="K37" i="6"/>
  <c r="H36" i="6"/>
  <c r="J36" i="6"/>
  <c r="H35" i="6"/>
  <c r="J35" i="6"/>
  <c r="J38" i="6" s="1"/>
  <c r="G8" i="7" s="1"/>
  <c r="F34" i="6"/>
  <c r="H34" i="6"/>
  <c r="H38" i="6" s="1"/>
  <c r="F8" i="7" s="1"/>
  <c r="J34" i="6"/>
  <c r="K34" i="6"/>
  <c r="F30" i="6"/>
  <c r="H30" i="6"/>
  <c r="L30" i="6" s="1"/>
  <c r="J30" i="6"/>
  <c r="K30" i="6"/>
  <c r="H29" i="6"/>
  <c r="J29" i="6"/>
  <c r="H28" i="6"/>
  <c r="H31" i="6" s="1"/>
  <c r="F7" i="7" s="1"/>
  <c r="G239" i="6" s="1"/>
  <c r="H239" i="6" s="1"/>
  <c r="H240" i="6" s="1"/>
  <c r="F39" i="7" s="1"/>
  <c r="G61" i="8" s="1"/>
  <c r="H61" i="8" s="1"/>
  <c r="J28" i="6"/>
  <c r="J31" i="6" s="1"/>
  <c r="G7" i="7" s="1"/>
  <c r="I239" i="6" s="1"/>
  <c r="J239" i="6" s="1"/>
  <c r="K28" i="6"/>
  <c r="F27" i="6"/>
  <c r="H27" i="6"/>
  <c r="J27" i="6"/>
  <c r="K27" i="6"/>
  <c r="F23" i="6"/>
  <c r="H23" i="6"/>
  <c r="J23" i="6"/>
  <c r="K23" i="6"/>
  <c r="H22" i="6"/>
  <c r="J22" i="6"/>
  <c r="H21" i="6"/>
  <c r="J21" i="6"/>
  <c r="F20" i="6"/>
  <c r="H20" i="6"/>
  <c r="J20" i="6"/>
  <c r="L20" i="6" s="1"/>
  <c r="K20" i="6"/>
  <c r="F16" i="6"/>
  <c r="H16" i="6"/>
  <c r="J16" i="6"/>
  <c r="K16" i="6"/>
  <c r="H15" i="6"/>
  <c r="J15" i="6"/>
  <c r="F14" i="6"/>
  <c r="H14" i="6"/>
  <c r="J14" i="6"/>
  <c r="K14" i="6"/>
  <c r="F13" i="6"/>
  <c r="H13" i="6"/>
  <c r="J13" i="6"/>
  <c r="F9" i="6"/>
  <c r="H9" i="6"/>
  <c r="J9" i="6"/>
  <c r="K9" i="6"/>
  <c r="H8" i="6"/>
  <c r="J8" i="6"/>
  <c r="H7" i="6"/>
  <c r="J7" i="6"/>
  <c r="F6" i="6"/>
  <c r="H6" i="6"/>
  <c r="J6" i="6"/>
  <c r="K6" i="6"/>
  <c r="H457" i="8"/>
  <c r="H431" i="8"/>
  <c r="H454" i="8" s="1"/>
  <c r="G24" i="9" s="1"/>
  <c r="H24" i="9" s="1"/>
  <c r="J431" i="8"/>
  <c r="J454" i="8" s="1"/>
  <c r="I24" i="9" s="1"/>
  <c r="J24" i="9" s="1"/>
  <c r="F409" i="8"/>
  <c r="H409" i="8"/>
  <c r="J409" i="8"/>
  <c r="K409" i="8"/>
  <c r="F408" i="8"/>
  <c r="H408" i="8"/>
  <c r="F407" i="8"/>
  <c r="H407" i="8"/>
  <c r="J407" i="8"/>
  <c r="K407" i="8"/>
  <c r="F406" i="8"/>
  <c r="H406" i="8"/>
  <c r="J406" i="8"/>
  <c r="K406" i="8"/>
  <c r="F382" i="8"/>
  <c r="F404" i="8" s="1"/>
  <c r="E22" i="9" s="1"/>
  <c r="H382" i="8"/>
  <c r="J382" i="8"/>
  <c r="K382" i="8"/>
  <c r="F381" i="8"/>
  <c r="H381" i="8"/>
  <c r="H404" i="8" s="1"/>
  <c r="G22" i="9" s="1"/>
  <c r="H22" i="9" s="1"/>
  <c r="J381" i="8"/>
  <c r="K381" i="8"/>
  <c r="J359" i="8"/>
  <c r="F320" i="8"/>
  <c r="H320" i="8"/>
  <c r="J320" i="8"/>
  <c r="K320" i="8"/>
  <c r="F319" i="8"/>
  <c r="H319" i="8"/>
  <c r="J319" i="8"/>
  <c r="K319" i="8"/>
  <c r="F318" i="8"/>
  <c r="H318" i="8"/>
  <c r="J318" i="8"/>
  <c r="K318" i="8"/>
  <c r="F317" i="8"/>
  <c r="H317" i="8"/>
  <c r="J317" i="8"/>
  <c r="K317" i="8"/>
  <c r="H314" i="8"/>
  <c r="H311" i="8"/>
  <c r="J311" i="8"/>
  <c r="J308" i="8"/>
  <c r="J306" i="8"/>
  <c r="H279" i="8"/>
  <c r="G17" i="9" s="1"/>
  <c r="H17" i="9" s="1"/>
  <c r="F261" i="8"/>
  <c r="H261" i="8"/>
  <c r="J261" i="8"/>
  <c r="K261" i="8"/>
  <c r="F260" i="8"/>
  <c r="F279" i="8" s="1"/>
  <c r="E17" i="9" s="1"/>
  <c r="H260" i="8"/>
  <c r="J260" i="8"/>
  <c r="K260" i="8"/>
  <c r="F259" i="8"/>
  <c r="H259" i="8"/>
  <c r="J259" i="8"/>
  <c r="K259" i="8"/>
  <c r="F258" i="8"/>
  <c r="H258" i="8"/>
  <c r="J258" i="8"/>
  <c r="K258" i="8"/>
  <c r="F257" i="8"/>
  <c r="H257" i="8"/>
  <c r="J257" i="8"/>
  <c r="K257" i="8"/>
  <c r="F256" i="8"/>
  <c r="H256" i="8"/>
  <c r="J256" i="8"/>
  <c r="K256" i="8"/>
  <c r="J254" i="8"/>
  <c r="I16" i="9" s="1"/>
  <c r="J16" i="9" s="1"/>
  <c r="F240" i="8"/>
  <c r="H240" i="8"/>
  <c r="J240" i="8"/>
  <c r="K240" i="8"/>
  <c r="F238" i="8"/>
  <c r="H238" i="8"/>
  <c r="J238" i="8"/>
  <c r="F237" i="8"/>
  <c r="H237" i="8"/>
  <c r="J237" i="8"/>
  <c r="K237" i="8"/>
  <c r="F236" i="8"/>
  <c r="H236" i="8"/>
  <c r="J236" i="8"/>
  <c r="K236" i="8"/>
  <c r="F235" i="8"/>
  <c r="H235" i="8"/>
  <c r="J235" i="8"/>
  <c r="K235" i="8"/>
  <c r="F234" i="8"/>
  <c r="H234" i="8"/>
  <c r="J234" i="8"/>
  <c r="K234" i="8"/>
  <c r="F233" i="8"/>
  <c r="H233" i="8"/>
  <c r="J233" i="8"/>
  <c r="K233" i="8"/>
  <c r="F232" i="8"/>
  <c r="H232" i="8"/>
  <c r="J232" i="8"/>
  <c r="K232" i="8"/>
  <c r="F231" i="8"/>
  <c r="L231" i="8" s="1"/>
  <c r="H231" i="8"/>
  <c r="H254" i="8" s="1"/>
  <c r="G16" i="9" s="1"/>
  <c r="H16" i="9" s="1"/>
  <c r="J231" i="8"/>
  <c r="K231" i="8"/>
  <c r="H166" i="8"/>
  <c r="J166" i="8"/>
  <c r="J157" i="8"/>
  <c r="F156" i="8"/>
  <c r="H156" i="8"/>
  <c r="H157" i="8" s="1"/>
  <c r="J156" i="8"/>
  <c r="K156" i="8"/>
  <c r="H106" i="8"/>
  <c r="J83" i="8"/>
  <c r="F82" i="8"/>
  <c r="H82" i="8"/>
  <c r="J82" i="8"/>
  <c r="K82" i="8"/>
  <c r="F81" i="8"/>
  <c r="H81" i="8"/>
  <c r="J81" i="8"/>
  <c r="K81" i="8"/>
  <c r="J63" i="8"/>
  <c r="H62" i="8"/>
  <c r="J62" i="8"/>
  <c r="F60" i="8"/>
  <c r="H60" i="8"/>
  <c r="J60" i="8"/>
  <c r="K60" i="8"/>
  <c r="F59" i="8"/>
  <c r="H59" i="8"/>
  <c r="J59" i="8"/>
  <c r="K59" i="8"/>
  <c r="F58" i="8"/>
  <c r="H58" i="8"/>
  <c r="J58" i="8"/>
  <c r="K58" i="8"/>
  <c r="F57" i="8"/>
  <c r="H57" i="8"/>
  <c r="J57" i="8"/>
  <c r="K57" i="8"/>
  <c r="F56" i="8"/>
  <c r="H56" i="8"/>
  <c r="J56" i="8"/>
  <c r="K56" i="8"/>
  <c r="H33" i="8"/>
  <c r="G264" i="6" l="1"/>
  <c r="H264" i="6" s="1"/>
  <c r="H265" i="6" s="1"/>
  <c r="F43" i="7" s="1"/>
  <c r="G184" i="8" s="1"/>
  <c r="H184" i="8" s="1"/>
  <c r="G774" i="6"/>
  <c r="H774" i="6" s="1"/>
  <c r="G768" i="6"/>
  <c r="H768" i="6" s="1"/>
  <c r="H769" i="6" s="1"/>
  <c r="F130" i="7" s="1"/>
  <c r="G182" i="8" s="1"/>
  <c r="H182" i="8" s="1"/>
  <c r="I353" i="6"/>
  <c r="J353" i="6" s="1"/>
  <c r="J355" i="6" s="1"/>
  <c r="G59" i="7" s="1"/>
  <c r="I186" i="8" s="1"/>
  <c r="J186" i="8" s="1"/>
  <c r="I358" i="6"/>
  <c r="J358" i="6" s="1"/>
  <c r="G232" i="6"/>
  <c r="H232" i="6" s="1"/>
  <c r="H234" i="6" s="1"/>
  <c r="F38" i="7" s="1"/>
  <c r="G386" i="6" s="1"/>
  <c r="H386" i="6" s="1"/>
  <c r="H391" i="6" s="1"/>
  <c r="F65" i="7" s="1"/>
  <c r="G209" i="8" s="1"/>
  <c r="H209" i="8" s="1"/>
  <c r="G222" i="6"/>
  <c r="H222" i="6" s="1"/>
  <c r="L6" i="6"/>
  <c r="J24" i="6"/>
  <c r="G6" i="7" s="1"/>
  <c r="L97" i="6"/>
  <c r="J287" i="6"/>
  <c r="G47" i="7" s="1"/>
  <c r="I388" i="6" s="1"/>
  <c r="J388" i="6" s="1"/>
  <c r="F491" i="6"/>
  <c r="L490" i="6"/>
  <c r="K746" i="6"/>
  <c r="F720" i="6"/>
  <c r="K720" i="6"/>
  <c r="F603" i="6"/>
  <c r="K603" i="6"/>
  <c r="F735" i="6"/>
  <c r="K735" i="6"/>
  <c r="F158" i="6"/>
  <c r="K158" i="6"/>
  <c r="H10" i="6"/>
  <c r="F4" i="7" s="1"/>
  <c r="I221" i="6"/>
  <c r="J221" i="6" s="1"/>
  <c r="L221" i="6" s="1"/>
  <c r="I309" i="6"/>
  <c r="J309" i="6" s="1"/>
  <c r="H310" i="6"/>
  <c r="F51" i="7" s="1"/>
  <c r="G316" i="6" s="1"/>
  <c r="H316" i="6" s="1"/>
  <c r="F714" i="6"/>
  <c r="L714" i="6" s="1"/>
  <c r="K714" i="6"/>
  <c r="L746" i="6"/>
  <c r="H209" i="6"/>
  <c r="F35" i="7" s="1"/>
  <c r="G213" i="6" s="1"/>
  <c r="H213" i="6" s="1"/>
  <c r="I482" i="6"/>
  <c r="J482" i="6" s="1"/>
  <c r="L482" i="6" s="1"/>
  <c r="H483" i="6"/>
  <c r="F79" i="7" s="1"/>
  <c r="G120" i="6" s="1"/>
  <c r="H120" i="6" s="1"/>
  <c r="J717" i="6"/>
  <c r="G121" i="7" s="1"/>
  <c r="I307" i="8" s="1"/>
  <c r="J307" i="8" s="1"/>
  <c r="H748" i="6"/>
  <c r="F127" i="7" s="1"/>
  <c r="G315" i="8" s="1"/>
  <c r="H315" i="8" s="1"/>
  <c r="E264" i="6"/>
  <c r="E768" i="6"/>
  <c r="E774" i="6"/>
  <c r="F752" i="6"/>
  <c r="L752" i="6" s="1"/>
  <c r="K752" i="6"/>
  <c r="K624" i="6"/>
  <c r="F624" i="6"/>
  <c r="H185" i="6"/>
  <c r="F31" i="7" s="1"/>
  <c r="G194" i="6" s="1"/>
  <c r="H194" i="6" s="1"/>
  <c r="H196" i="6" s="1"/>
  <c r="F33" i="7" s="1"/>
  <c r="G387" i="6" s="1"/>
  <c r="H387" i="6" s="1"/>
  <c r="F209" i="6"/>
  <c r="J377" i="6"/>
  <c r="G63" i="7" s="1"/>
  <c r="I207" i="8" s="1"/>
  <c r="J207" i="8" s="1"/>
  <c r="F396" i="6"/>
  <c r="L396" i="6" s="1"/>
  <c r="L494" i="6"/>
  <c r="H495" i="6"/>
  <c r="F82" i="7" s="1"/>
  <c r="G507" i="6" s="1"/>
  <c r="H507" i="6" s="1"/>
  <c r="L762" i="6"/>
  <c r="J763" i="6"/>
  <c r="G129" i="7" s="1"/>
  <c r="K688" i="6"/>
  <c r="F688" i="6"/>
  <c r="F418" i="6"/>
  <c r="K418" i="6"/>
  <c r="F254" i="8"/>
  <c r="E16" i="9" s="1"/>
  <c r="J404" i="8"/>
  <c r="I22" i="9" s="1"/>
  <c r="J22" i="9" s="1"/>
  <c r="L118" i="6"/>
  <c r="L139" i="6"/>
  <c r="F277" i="6"/>
  <c r="E45" i="7" s="1"/>
  <c r="E281" i="6" s="1"/>
  <c r="L308" i="6"/>
  <c r="H377" i="6"/>
  <c r="F63" i="7" s="1"/>
  <c r="G207" i="8" s="1"/>
  <c r="H207" i="8" s="1"/>
  <c r="L418" i="6"/>
  <c r="L629" i="6"/>
  <c r="F435" i="6"/>
  <c r="K435" i="6"/>
  <c r="F655" i="6"/>
  <c r="K655" i="6"/>
  <c r="K591" i="6"/>
  <c r="F591" i="6"/>
  <c r="I231" i="6"/>
  <c r="J231" i="6" s="1"/>
  <c r="L231" i="6" s="1"/>
  <c r="F287" i="6"/>
  <c r="I232" i="6"/>
  <c r="J232" i="6" s="1"/>
  <c r="I222" i="6"/>
  <c r="J222" i="6" s="1"/>
  <c r="J240" i="6"/>
  <c r="G39" i="7" s="1"/>
  <c r="I61" i="8" s="1"/>
  <c r="J61" i="8" s="1"/>
  <c r="J79" i="8" s="1"/>
  <c r="I9" i="9" s="1"/>
  <c r="J9" i="9" s="1"/>
  <c r="H531" i="6"/>
  <c r="F88" i="7" s="1"/>
  <c r="G63" i="8" s="1"/>
  <c r="H63" i="8" s="1"/>
  <c r="H79" i="8" s="1"/>
  <c r="G9" i="9" s="1"/>
  <c r="H9" i="9" s="1"/>
  <c r="H224" i="6"/>
  <c r="F37" i="7" s="1"/>
  <c r="G381" i="6" s="1"/>
  <c r="H381" i="6" s="1"/>
  <c r="H382" i="6" s="1"/>
  <c r="F64" i="7" s="1"/>
  <c r="G208" i="8" s="1"/>
  <c r="H208" i="8" s="1"/>
  <c r="F780" i="6"/>
  <c r="K780" i="6"/>
  <c r="H114" i="6"/>
  <c r="F21" i="7" s="1"/>
  <c r="K268" i="6"/>
  <c r="J636" i="6"/>
  <c r="G106" i="7" s="1"/>
  <c r="I644" i="6" s="1"/>
  <c r="J644" i="6" s="1"/>
  <c r="F87" i="6"/>
  <c r="L252" i="6"/>
  <c r="H501" i="6"/>
  <c r="F83" i="7" s="1"/>
  <c r="G506" i="6" s="1"/>
  <c r="H506" i="6" s="1"/>
  <c r="H508" i="6" s="1"/>
  <c r="F84" i="7" s="1"/>
  <c r="G514" i="6" s="1"/>
  <c r="H514" i="6" s="1"/>
  <c r="H685" i="6"/>
  <c r="F115" i="7" s="1"/>
  <c r="G312" i="8" s="1"/>
  <c r="H312" i="8" s="1"/>
  <c r="K753" i="6"/>
  <c r="K504" i="6"/>
  <c r="F504" i="6"/>
  <c r="F64" i="6"/>
  <c r="H317" i="6"/>
  <c r="F52" i="7" s="1"/>
  <c r="G107" i="8" s="1"/>
  <c r="H107" i="8" s="1"/>
  <c r="H129" i="8" s="1"/>
  <c r="G11" i="9" s="1"/>
  <c r="H11" i="9" s="1"/>
  <c r="L635" i="6"/>
  <c r="F505" i="6"/>
  <c r="L505" i="6" s="1"/>
  <c r="K505" i="6"/>
  <c r="L399" i="6"/>
  <c r="K67" i="6"/>
  <c r="K91" i="6"/>
  <c r="L243" i="6"/>
  <c r="F694" i="6"/>
  <c r="L694" i="6" s="1"/>
  <c r="K694" i="6"/>
  <c r="F400" i="6"/>
  <c r="L400" i="6" s="1"/>
  <c r="K400" i="6"/>
  <c r="F635" i="6"/>
  <c r="K635" i="6"/>
  <c r="H775" i="6"/>
  <c r="F131" i="7" s="1"/>
  <c r="G183" i="8" s="1"/>
  <c r="H183" i="8" s="1"/>
  <c r="F795" i="6"/>
  <c r="L795" i="6" s="1"/>
  <c r="K795" i="6"/>
  <c r="F667" i="6"/>
  <c r="L667" i="6" s="1"/>
  <c r="K667" i="6"/>
  <c r="L227" i="6"/>
  <c r="L456" i="6"/>
  <c r="J459" i="6"/>
  <c r="G75" i="7" s="1"/>
  <c r="I463" i="6" s="1"/>
  <c r="J463" i="6" s="1"/>
  <c r="J544" i="6"/>
  <c r="G90" i="7" s="1"/>
  <c r="H743" i="6"/>
  <c r="F126" i="7" s="1"/>
  <c r="G747" i="6" s="1"/>
  <c r="H747" i="6" s="1"/>
  <c r="F634" i="6"/>
  <c r="K634" i="6"/>
  <c r="F788" i="6"/>
  <c r="L788" i="6" s="1"/>
  <c r="K788" i="6"/>
  <c r="H479" i="8"/>
  <c r="G25" i="9" s="1"/>
  <c r="H25" i="9" s="1"/>
  <c r="F191" i="6"/>
  <c r="L191" i="6" s="1"/>
  <c r="L409" i="6"/>
  <c r="L470" i="6"/>
  <c r="L499" i="6"/>
  <c r="K556" i="6"/>
  <c r="K640" i="6"/>
  <c r="F757" i="6"/>
  <c r="L757" i="6" s="1"/>
  <c r="K757" i="6"/>
  <c r="K766" i="6"/>
  <c r="F766" i="6"/>
  <c r="F112" i="6"/>
  <c r="L112" i="6" s="1"/>
  <c r="K112" i="6"/>
  <c r="J335" i="6"/>
  <c r="G55" i="7" s="1"/>
  <c r="H487" i="6"/>
  <c r="F80" i="7" s="1"/>
  <c r="G121" i="6" s="1"/>
  <c r="H121" i="6" s="1"/>
  <c r="I562" i="6"/>
  <c r="J562" i="6" s="1"/>
  <c r="I574" i="6"/>
  <c r="J574" i="6" s="1"/>
  <c r="I568" i="6"/>
  <c r="J568" i="6" s="1"/>
  <c r="E593" i="6"/>
  <c r="F593" i="6" s="1"/>
  <c r="L593" i="6" s="1"/>
  <c r="K756" i="6"/>
  <c r="F756" i="6"/>
  <c r="E773" i="6"/>
  <c r="F773" i="6" s="1"/>
  <c r="L772" i="6"/>
  <c r="L45" i="6"/>
  <c r="G349" i="6"/>
  <c r="H349" i="6" s="1"/>
  <c r="H350" i="6" s="1"/>
  <c r="F58" i="7" s="1"/>
  <c r="G162" i="8" s="1"/>
  <c r="H162" i="8" s="1"/>
  <c r="G366" i="6"/>
  <c r="H366" i="6" s="1"/>
  <c r="H367" i="6" s="1"/>
  <c r="F61" i="7" s="1"/>
  <c r="G159" i="8" s="1"/>
  <c r="H159" i="8" s="1"/>
  <c r="G344" i="6"/>
  <c r="H344" i="6" s="1"/>
  <c r="H345" i="6" s="1"/>
  <c r="F57" i="7" s="1"/>
  <c r="G161" i="8" s="1"/>
  <c r="H161" i="8" s="1"/>
  <c r="G339" i="6"/>
  <c r="H339" i="6" s="1"/>
  <c r="H340" i="6" s="1"/>
  <c r="F56" i="7" s="1"/>
  <c r="G160" i="8" s="1"/>
  <c r="H160" i="8" s="1"/>
  <c r="F475" i="6"/>
  <c r="L475" i="6" s="1"/>
  <c r="K475" i="6"/>
  <c r="F607" i="6"/>
  <c r="F609" i="6" s="1"/>
  <c r="K607" i="6"/>
  <c r="L236" i="8"/>
  <c r="J105" i="6"/>
  <c r="G20" i="7" s="1"/>
  <c r="I358" i="8" s="1"/>
  <c r="J358" i="8" s="1"/>
  <c r="H163" i="6"/>
  <c r="F27" i="7" s="1"/>
  <c r="G32" i="8" s="1"/>
  <c r="H32" i="8" s="1"/>
  <c r="L179" i="6"/>
  <c r="H449" i="6"/>
  <c r="F73" i="7" s="1"/>
  <c r="G513" i="6" s="1"/>
  <c r="H513" i="6" s="1"/>
  <c r="L117" i="6"/>
  <c r="I255" i="6"/>
  <c r="J255" i="6" s="1"/>
  <c r="I462" i="6"/>
  <c r="J462" i="6" s="1"/>
  <c r="I280" i="6"/>
  <c r="J280" i="6" s="1"/>
  <c r="I512" i="6"/>
  <c r="J512" i="6" s="1"/>
  <c r="K408" i="8"/>
  <c r="L326" i="6"/>
  <c r="L96" i="6"/>
  <c r="L135" i="6"/>
  <c r="L307" i="6"/>
  <c r="F449" i="6"/>
  <c r="F730" i="6"/>
  <c r="K730" i="6"/>
  <c r="J701" i="6"/>
  <c r="G118" i="7" s="1"/>
  <c r="I695" i="6" s="1"/>
  <c r="J695" i="6" s="1"/>
  <c r="E147" i="6"/>
  <c r="E689" i="6"/>
  <c r="E157" i="6"/>
  <c r="L634" i="6"/>
  <c r="H803" i="6"/>
  <c r="F135" i="7" s="1"/>
  <c r="G357" i="8" s="1"/>
  <c r="H357" i="8" s="1"/>
  <c r="H379" i="8" s="1"/>
  <c r="G21" i="9" s="1"/>
  <c r="H21" i="9" s="1"/>
  <c r="E141" i="6"/>
  <c r="E380" i="6"/>
  <c r="E457" i="6"/>
  <c r="J279" i="8"/>
  <c r="I17" i="9" s="1"/>
  <c r="J17" i="9" s="1"/>
  <c r="H271" i="6"/>
  <c r="F44" i="7" s="1"/>
  <c r="L434" i="6"/>
  <c r="L458" i="6"/>
  <c r="J594" i="6"/>
  <c r="G98" i="7" s="1"/>
  <c r="I534" i="6" s="1"/>
  <c r="J534" i="6" s="1"/>
  <c r="E343" i="6"/>
  <c r="E431" i="8"/>
  <c r="I86" i="6"/>
  <c r="J86" i="6" s="1"/>
  <c r="L86" i="6" s="1"/>
  <c r="L244" i="6"/>
  <c r="F410" i="6"/>
  <c r="L425" i="6"/>
  <c r="J808" i="6"/>
  <c r="G136" i="7" s="1"/>
  <c r="I781" i="6" s="1"/>
  <c r="J781" i="6" s="1"/>
  <c r="E79" i="6"/>
  <c r="E313" i="6"/>
  <c r="E359" i="6"/>
  <c r="E660" i="6"/>
  <c r="E35" i="6"/>
  <c r="E142" i="6"/>
  <c r="L550" i="6"/>
  <c r="J748" i="6"/>
  <c r="G127" i="7" s="1"/>
  <c r="I315" i="8" s="1"/>
  <c r="J315" i="8" s="1"/>
  <c r="L753" i="6"/>
  <c r="E152" i="6"/>
  <c r="E300" i="6"/>
  <c r="E62" i="8"/>
  <c r="H24" i="6"/>
  <c r="F6" i="7" s="1"/>
  <c r="L85" i="6"/>
  <c r="J588" i="6"/>
  <c r="G97" i="7" s="1"/>
  <c r="I579" i="6" s="1"/>
  <c r="J579" i="6" s="1"/>
  <c r="J580" i="6" s="1"/>
  <c r="G96" i="7" s="1"/>
  <c r="I535" i="6" s="1"/>
  <c r="J535" i="6" s="1"/>
  <c r="J536" i="6" s="1"/>
  <c r="G89" i="7" s="1"/>
  <c r="I64" i="8" s="1"/>
  <c r="J64" i="8" s="1"/>
  <c r="L761" i="6"/>
  <c r="E21" i="6"/>
  <c r="E159" i="6"/>
  <c r="E314" i="6"/>
  <c r="E365" i="6"/>
  <c r="E661" i="6"/>
  <c r="H544" i="6"/>
  <c r="F90" i="7" s="1"/>
  <c r="H588" i="6"/>
  <c r="F97" i="7" s="1"/>
  <c r="G579" i="6" s="1"/>
  <c r="H579" i="6" s="1"/>
  <c r="H580" i="6" s="1"/>
  <c r="F96" i="7" s="1"/>
  <c r="G535" i="6" s="1"/>
  <c r="H535" i="6" s="1"/>
  <c r="H621" i="6"/>
  <c r="F103" i="7" s="1"/>
  <c r="G625" i="6" s="1"/>
  <c r="H625" i="6" s="1"/>
  <c r="H626" i="6" s="1"/>
  <c r="F104" i="7" s="1"/>
  <c r="G310" i="8" s="1"/>
  <c r="H310" i="8" s="1"/>
  <c r="E143" i="6"/>
  <c r="E573" i="6"/>
  <c r="L607" i="6"/>
  <c r="F621" i="6"/>
  <c r="E7" i="6"/>
  <c r="E153" i="6"/>
  <c r="E301" i="6"/>
  <c r="E348" i="6"/>
  <c r="E699" i="6"/>
  <c r="L567" i="6"/>
  <c r="L799" i="6"/>
  <c r="E160" i="6"/>
  <c r="E315" i="6"/>
  <c r="E665" i="6"/>
  <c r="L619" i="6"/>
  <c r="E630" i="6"/>
  <c r="E683" i="6"/>
  <c r="J803" i="6"/>
  <c r="G135" i="7" s="1"/>
  <c r="I357" i="8" s="1"/>
  <c r="J357" i="8" s="1"/>
  <c r="E751" i="6"/>
  <c r="E666" i="6"/>
  <c r="L432" i="6"/>
  <c r="L556" i="6"/>
  <c r="I296" i="6"/>
  <c r="J296" i="6" s="1"/>
  <c r="L296" i="6" s="1"/>
  <c r="H404" i="6"/>
  <c r="F66" i="7" s="1"/>
  <c r="G413" i="6" s="1"/>
  <c r="H413" i="6" s="1"/>
  <c r="H415" i="6" s="1"/>
  <c r="F68" i="7" s="1"/>
  <c r="G185" i="8" s="1"/>
  <c r="H185" i="8" s="1"/>
  <c r="L469" i="6"/>
  <c r="L525" i="6"/>
  <c r="L677" i="6"/>
  <c r="H105" i="6"/>
  <c r="F20" i="7" s="1"/>
  <c r="G358" i="8" s="1"/>
  <c r="H358" i="8" s="1"/>
  <c r="L156" i="6"/>
  <c r="H202" i="6"/>
  <c r="F34" i="7" s="1"/>
  <c r="G212" i="6" s="1"/>
  <c r="H212" i="6" s="1"/>
  <c r="H214" i="6" s="1"/>
  <c r="F36" i="7" s="1"/>
  <c r="G68" i="6" s="1"/>
  <c r="H68" i="6" s="1"/>
  <c r="H69" i="6" s="1"/>
  <c r="F14" i="7" s="1"/>
  <c r="G389" i="6" s="1"/>
  <c r="H389" i="6" s="1"/>
  <c r="L218" i="6"/>
  <c r="L423" i="6"/>
  <c r="F711" i="6"/>
  <c r="L711" i="6" s="1"/>
  <c r="J185" i="6"/>
  <c r="G31" i="7" s="1"/>
  <c r="I194" i="6" s="1"/>
  <c r="J194" i="6" s="1"/>
  <c r="J196" i="6" s="1"/>
  <c r="G33" i="7" s="1"/>
  <c r="I387" i="6" s="1"/>
  <c r="J387" i="6" s="1"/>
  <c r="H323" i="6"/>
  <c r="F53" i="7" s="1"/>
  <c r="G328" i="6" s="1"/>
  <c r="H328" i="6" s="1"/>
  <c r="H557" i="6"/>
  <c r="F92" i="7" s="1"/>
  <c r="L756" i="6"/>
  <c r="E119" i="6"/>
  <c r="L583" i="6"/>
  <c r="F615" i="6"/>
  <c r="L678" i="6"/>
  <c r="L710" i="6"/>
  <c r="H429" i="8"/>
  <c r="G23" i="9" s="1"/>
  <c r="H23" i="9" s="1"/>
  <c r="L409" i="8"/>
  <c r="F429" i="8"/>
  <c r="E23" i="9" s="1"/>
  <c r="F23" i="9" s="1"/>
  <c r="J429" i="8"/>
  <c r="I23" i="9" s="1"/>
  <c r="J23" i="9" s="1"/>
  <c r="L408" i="8"/>
  <c r="L407" i="8"/>
  <c r="L406" i="8"/>
  <c r="L382" i="8"/>
  <c r="L381" i="8"/>
  <c r="F22" i="9"/>
  <c r="L320" i="8"/>
  <c r="L319" i="8"/>
  <c r="L318" i="8"/>
  <c r="L317" i="8"/>
  <c r="L261" i="8"/>
  <c r="L260" i="8"/>
  <c r="L259" i="8"/>
  <c r="J262" i="8"/>
  <c r="L258" i="8"/>
  <c r="L257" i="8"/>
  <c r="H262" i="8"/>
  <c r="F262" i="8"/>
  <c r="L256" i="8"/>
  <c r="L279" i="8" s="1"/>
  <c r="K17" i="9"/>
  <c r="F17" i="9"/>
  <c r="L240" i="8"/>
  <c r="L238" i="8"/>
  <c r="L237" i="8"/>
  <c r="L235" i="8"/>
  <c r="J239" i="8"/>
  <c r="L234" i="8"/>
  <c r="L233" i="8"/>
  <c r="F239" i="8"/>
  <c r="H239" i="8"/>
  <c r="L232" i="8"/>
  <c r="L254" i="8"/>
  <c r="F16" i="9"/>
  <c r="L16" i="9" s="1"/>
  <c r="K16" i="9"/>
  <c r="L156" i="8"/>
  <c r="L157" i="8"/>
  <c r="F157" i="8"/>
  <c r="L82" i="8"/>
  <c r="L81" i="8"/>
  <c r="L60" i="8"/>
  <c r="L59" i="8"/>
  <c r="L58" i="8"/>
  <c r="L57" i="8"/>
  <c r="L56" i="8"/>
  <c r="L806" i="6"/>
  <c r="H808" i="6"/>
  <c r="F136" i="7" s="1"/>
  <c r="G781" i="6" s="1"/>
  <c r="H781" i="6" s="1"/>
  <c r="E136" i="7"/>
  <c r="E781" i="6" s="1"/>
  <c r="L800" i="6"/>
  <c r="L780" i="6"/>
  <c r="L773" i="6"/>
  <c r="L763" i="6"/>
  <c r="K762" i="6"/>
  <c r="F264" i="6"/>
  <c r="F265" i="6" s="1"/>
  <c r="E43" i="7" s="1"/>
  <c r="H129" i="7"/>
  <c r="J362" i="6"/>
  <c r="G60" i="7" s="1"/>
  <c r="I187" i="8" s="1"/>
  <c r="J187" i="8" s="1"/>
  <c r="L725" i="6"/>
  <c r="H727" i="6"/>
  <c r="F123" i="7" s="1"/>
  <c r="E123" i="7"/>
  <c r="E736" i="6" s="1"/>
  <c r="L709" i="6"/>
  <c r="L705" i="6"/>
  <c r="L704" i="6"/>
  <c r="H706" i="6"/>
  <c r="F119" i="7" s="1"/>
  <c r="G716" i="6" s="1"/>
  <c r="H716" i="6" s="1"/>
  <c r="H717" i="6" s="1"/>
  <c r="F121" i="7" s="1"/>
  <c r="G307" i="8" s="1"/>
  <c r="H307" i="8" s="1"/>
  <c r="E119" i="7"/>
  <c r="E716" i="6" s="1"/>
  <c r="J696" i="6"/>
  <c r="G117" i="7" s="1"/>
  <c r="I164" i="8" s="1"/>
  <c r="J164" i="8" s="1"/>
  <c r="G700" i="6"/>
  <c r="J680" i="6"/>
  <c r="G114" i="7" s="1"/>
  <c r="I690" i="6" s="1"/>
  <c r="J690" i="6" s="1"/>
  <c r="J691" i="6" s="1"/>
  <c r="G116" i="7" s="1"/>
  <c r="I314" i="8" s="1"/>
  <c r="J314" i="8" s="1"/>
  <c r="J673" i="6"/>
  <c r="K673" i="6"/>
  <c r="H674" i="6"/>
  <c r="F113" i="7" s="1"/>
  <c r="G684" i="6" s="1"/>
  <c r="H684" i="6" s="1"/>
  <c r="L671" i="6"/>
  <c r="F674" i="6"/>
  <c r="L655" i="6"/>
  <c r="J651" i="6"/>
  <c r="K651" i="6"/>
  <c r="H652" i="6"/>
  <c r="F109" i="7" s="1"/>
  <c r="G656" i="6" s="1"/>
  <c r="H656" i="6" s="1"/>
  <c r="H657" i="6" s="1"/>
  <c r="F110" i="7" s="1"/>
  <c r="G309" i="8" s="1"/>
  <c r="H309" i="8" s="1"/>
  <c r="L649" i="6"/>
  <c r="F652" i="6"/>
  <c r="L640" i="6"/>
  <c r="H636" i="6"/>
  <c r="F106" i="7" s="1"/>
  <c r="I620" i="6"/>
  <c r="L618" i="6"/>
  <c r="L613" i="6"/>
  <c r="I614" i="6"/>
  <c r="J614" i="6" s="1"/>
  <c r="H615" i="6"/>
  <c r="F102" i="7" s="1"/>
  <c r="G92" i="6" s="1"/>
  <c r="H92" i="6" s="1"/>
  <c r="H93" i="6" s="1"/>
  <c r="F18" i="7" s="1"/>
  <c r="G158" i="8" s="1"/>
  <c r="H158" i="8" s="1"/>
  <c r="L612" i="6"/>
  <c r="H609" i="6"/>
  <c r="F101" i="7" s="1"/>
  <c r="G306" i="8" s="1"/>
  <c r="H306" i="8" s="1"/>
  <c r="E101" i="7"/>
  <c r="E306" i="8" s="1"/>
  <c r="L598" i="6"/>
  <c r="F599" i="6"/>
  <c r="L599" i="6" s="1"/>
  <c r="K599" i="6"/>
  <c r="H600" i="6"/>
  <c r="F99" i="7" s="1"/>
  <c r="G561" i="6" s="1"/>
  <c r="H561" i="6" s="1"/>
  <c r="L597" i="6"/>
  <c r="F600" i="6"/>
  <c r="E99" i="7" s="1"/>
  <c r="L591" i="6"/>
  <c r="F594" i="6"/>
  <c r="L594" i="6" s="1"/>
  <c r="L585" i="6"/>
  <c r="E587" i="6"/>
  <c r="F587" i="6" s="1"/>
  <c r="L587" i="6" s="1"/>
  <c r="L584" i="6"/>
  <c r="F588" i="6"/>
  <c r="H536" i="6"/>
  <c r="F89" i="7" s="1"/>
  <c r="G64" i="8" s="1"/>
  <c r="H64" i="8" s="1"/>
  <c r="L549" i="6"/>
  <c r="J553" i="6"/>
  <c r="G91" i="7" s="1"/>
  <c r="I575" i="6" s="1"/>
  <c r="J575" i="6" s="1"/>
  <c r="E551" i="6"/>
  <c r="F551" i="6" s="1"/>
  <c r="L551" i="6" s="1"/>
  <c r="G552" i="6"/>
  <c r="H552" i="6" s="1"/>
  <c r="L552" i="6" s="1"/>
  <c r="L547" i="6"/>
  <c r="L542" i="6"/>
  <c r="E543" i="6"/>
  <c r="F543" i="6" s="1"/>
  <c r="L543" i="6" s="1"/>
  <c r="L541" i="6"/>
  <c r="F544" i="6"/>
  <c r="L524" i="6"/>
  <c r="L526" i="6"/>
  <c r="E87" i="7"/>
  <c r="L519" i="6"/>
  <c r="E520" i="6"/>
  <c r="L518" i="6"/>
  <c r="L511" i="6"/>
  <c r="L498" i="6"/>
  <c r="I500" i="6"/>
  <c r="J500" i="6" s="1"/>
  <c r="L495" i="6"/>
  <c r="E82" i="7"/>
  <c r="L491" i="6"/>
  <c r="E81" i="7"/>
  <c r="L487" i="6"/>
  <c r="E80" i="7"/>
  <c r="L481" i="6"/>
  <c r="F483" i="6"/>
  <c r="E79" i="7" s="1"/>
  <c r="K482" i="6"/>
  <c r="H122" i="6"/>
  <c r="F22" i="7" s="1"/>
  <c r="G133" i="8" s="1"/>
  <c r="H133" i="8" s="1"/>
  <c r="J483" i="6"/>
  <c r="G79" i="7" s="1"/>
  <c r="I120" i="6" s="1"/>
  <c r="J120" i="6" s="1"/>
  <c r="J122" i="6" s="1"/>
  <c r="G22" i="7" s="1"/>
  <c r="I133" i="8" s="1"/>
  <c r="J133" i="8" s="1"/>
  <c r="L480" i="6"/>
  <c r="J472" i="6"/>
  <c r="G77" i="7" s="1"/>
  <c r="I464" i="6" s="1"/>
  <c r="J464" i="6" s="1"/>
  <c r="L452" i="6"/>
  <c r="L453" i="6"/>
  <c r="E74" i="7"/>
  <c r="L446" i="6"/>
  <c r="I448" i="6"/>
  <c r="J448" i="6" s="1"/>
  <c r="L437" i="6"/>
  <c r="L435" i="6"/>
  <c r="L433" i="6"/>
  <c r="L426" i="6"/>
  <c r="L428" i="6"/>
  <c r="F429" i="6"/>
  <c r="E70" i="7" s="1"/>
  <c r="I427" i="6"/>
  <c r="J427" i="6" s="1"/>
  <c r="L427" i="6" s="1"/>
  <c r="L424" i="6"/>
  <c r="H429" i="6"/>
  <c r="F70" i="7" s="1"/>
  <c r="J429" i="6"/>
  <c r="G70" i="7" s="1"/>
  <c r="L408" i="6"/>
  <c r="J410" i="6"/>
  <c r="G67" i="7" s="1"/>
  <c r="I414" i="6" s="1"/>
  <c r="J414" i="6" s="1"/>
  <c r="J415" i="6" s="1"/>
  <c r="G68" i="7" s="1"/>
  <c r="I185" i="8" s="1"/>
  <c r="J185" i="8" s="1"/>
  <c r="K409" i="6"/>
  <c r="L407" i="6"/>
  <c r="L402" i="6"/>
  <c r="L398" i="6"/>
  <c r="F404" i="6"/>
  <c r="L404" i="6" s="1"/>
  <c r="L395" i="6"/>
  <c r="L394" i="6"/>
  <c r="L385" i="6"/>
  <c r="L370" i="6"/>
  <c r="L371" i="6"/>
  <c r="E62" i="7"/>
  <c r="L354" i="6"/>
  <c r="L338" i="6"/>
  <c r="L333" i="6"/>
  <c r="L335" i="6"/>
  <c r="L327" i="6"/>
  <c r="H329" i="6"/>
  <c r="F54" i="7" s="1"/>
  <c r="G165" i="8" s="1"/>
  <c r="H165" i="8" s="1"/>
  <c r="L320" i="6"/>
  <c r="I322" i="6"/>
  <c r="J322" i="6" s="1"/>
  <c r="J317" i="6"/>
  <c r="G52" i="7" s="1"/>
  <c r="I107" i="8" s="1"/>
  <c r="J107" i="8" s="1"/>
  <c r="L309" i="6"/>
  <c r="J310" i="6"/>
  <c r="G51" i="7" s="1"/>
  <c r="I316" i="6" s="1"/>
  <c r="J316" i="6" s="1"/>
  <c r="L295" i="6"/>
  <c r="L291" i="6"/>
  <c r="L290" i="6"/>
  <c r="E48" i="7"/>
  <c r="H287" i="6"/>
  <c r="F47" i="7" s="1"/>
  <c r="G388" i="6" s="1"/>
  <c r="H388" i="6" s="1"/>
  <c r="E47" i="7"/>
  <c r="E388" i="6" s="1"/>
  <c r="L275" i="6"/>
  <c r="L274" i="6"/>
  <c r="I276" i="6"/>
  <c r="J276" i="6" s="1"/>
  <c r="L270" i="6"/>
  <c r="I247" i="6"/>
  <c r="J247" i="6" s="1"/>
  <c r="G255" i="6"/>
  <c r="H255" i="6" s="1"/>
  <c r="G247" i="6"/>
  <c r="H247" i="6" s="1"/>
  <c r="H248" i="6" s="1"/>
  <c r="F40" i="7" s="1"/>
  <c r="G84" i="8" s="1"/>
  <c r="H84" i="8" s="1"/>
  <c r="H104" i="8" s="1"/>
  <c r="G10" i="9" s="1"/>
  <c r="H10" i="9" s="1"/>
  <c r="L268" i="6"/>
  <c r="L260" i="6"/>
  <c r="L259" i="6"/>
  <c r="E42" i="7"/>
  <c r="L254" i="6"/>
  <c r="J256" i="6"/>
  <c r="G41" i="7" s="1"/>
  <c r="I85" i="8" s="1"/>
  <c r="J85" i="8" s="1"/>
  <c r="H256" i="6"/>
  <c r="F41" i="7" s="1"/>
  <c r="G85" i="8" s="1"/>
  <c r="H85" i="8" s="1"/>
  <c r="L251" i="6"/>
  <c r="L246" i="6"/>
  <c r="L245" i="6"/>
  <c r="J248" i="6"/>
  <c r="G40" i="7" s="1"/>
  <c r="I84" i="8" s="1"/>
  <c r="J84" i="8" s="1"/>
  <c r="J104" i="8" s="1"/>
  <c r="I10" i="9" s="1"/>
  <c r="J10" i="9" s="1"/>
  <c r="L230" i="6"/>
  <c r="E233" i="6"/>
  <c r="F233" i="6" s="1"/>
  <c r="L233" i="6" s="1"/>
  <c r="L228" i="6"/>
  <c r="L220" i="6"/>
  <c r="L219" i="6"/>
  <c r="L208" i="6"/>
  <c r="L205" i="6"/>
  <c r="I207" i="6"/>
  <c r="J207" i="6" s="1"/>
  <c r="E35" i="7"/>
  <c r="E213" i="6" s="1"/>
  <c r="L200" i="6"/>
  <c r="L201" i="6"/>
  <c r="J202" i="6"/>
  <c r="G34" i="7" s="1"/>
  <c r="I212" i="6" s="1"/>
  <c r="J212" i="6" s="1"/>
  <c r="L199" i="6"/>
  <c r="L189" i="6"/>
  <c r="L183" i="6"/>
  <c r="E184" i="6"/>
  <c r="F184" i="6" s="1"/>
  <c r="J180" i="6"/>
  <c r="G30" i="7" s="1"/>
  <c r="I33" i="8" s="1"/>
  <c r="J33" i="8" s="1"/>
  <c r="E30" i="7"/>
  <c r="E33" i="8" s="1"/>
  <c r="L173" i="6"/>
  <c r="L172" i="6"/>
  <c r="L166" i="6"/>
  <c r="L161" i="6"/>
  <c r="J163" i="6"/>
  <c r="G27" i="7" s="1"/>
  <c r="I32" i="8" s="1"/>
  <c r="J32" i="8" s="1"/>
  <c r="L158" i="6"/>
  <c r="L155" i="6"/>
  <c r="L154" i="6"/>
  <c r="L146" i="6"/>
  <c r="L145" i="6"/>
  <c r="L144" i="6"/>
  <c r="L140" i="6"/>
  <c r="L136" i="6"/>
  <c r="E25" i="7"/>
  <c r="J131" i="6"/>
  <c r="G24" i="7" s="1"/>
  <c r="I148" i="6" s="1"/>
  <c r="J148" i="6" s="1"/>
  <c r="J149" i="6" s="1"/>
  <c r="G26" i="7" s="1"/>
  <c r="I31" i="8" s="1"/>
  <c r="J31" i="8" s="1"/>
  <c r="L129" i="6"/>
  <c r="H131" i="6"/>
  <c r="F24" i="7" s="1"/>
  <c r="G148" i="6" s="1"/>
  <c r="H148" i="6" s="1"/>
  <c r="H149" i="6" s="1"/>
  <c r="F26" i="7" s="1"/>
  <c r="G31" i="8" s="1"/>
  <c r="H31" i="8" s="1"/>
  <c r="E24" i="7"/>
  <c r="E148" i="6" s="1"/>
  <c r="H23" i="7"/>
  <c r="L126" i="6"/>
  <c r="E52" i="6"/>
  <c r="L110" i="6"/>
  <c r="F114" i="6"/>
  <c r="L114" i="6" s="1"/>
  <c r="L108" i="6"/>
  <c r="E104" i="6"/>
  <c r="L102" i="6"/>
  <c r="E98" i="6"/>
  <c r="F98" i="6" s="1"/>
  <c r="L98" i="6" s="1"/>
  <c r="F99" i="6"/>
  <c r="L99" i="6" s="1"/>
  <c r="L90" i="6"/>
  <c r="J87" i="6"/>
  <c r="G17" i="7" s="1"/>
  <c r="I390" i="6" s="1"/>
  <c r="J390" i="6" s="1"/>
  <c r="E17" i="7"/>
  <c r="E390" i="6" s="1"/>
  <c r="L78" i="6"/>
  <c r="L72" i="6"/>
  <c r="L67" i="6"/>
  <c r="L62" i="6"/>
  <c r="L64" i="6"/>
  <c r="E13" i="7"/>
  <c r="E356" i="8" s="1"/>
  <c r="L57" i="6"/>
  <c r="L56" i="6"/>
  <c r="L50" i="6"/>
  <c r="I51" i="6" s="1"/>
  <c r="J51" i="6" s="1"/>
  <c r="L51" i="6" s="1"/>
  <c r="L46" i="6"/>
  <c r="L41" i="6"/>
  <c r="L42" i="6"/>
  <c r="E9" i="7"/>
  <c r="L37" i="6"/>
  <c r="L34" i="6"/>
  <c r="L28" i="6"/>
  <c r="E29" i="6"/>
  <c r="F29" i="6" s="1"/>
  <c r="L29" i="6" s="1"/>
  <c r="F31" i="6"/>
  <c r="L31" i="6" s="1"/>
  <c r="L27" i="6"/>
  <c r="L23" i="6"/>
  <c r="L16" i="6"/>
  <c r="H17" i="6"/>
  <c r="F5" i="7" s="1"/>
  <c r="C48" i="4" s="1"/>
  <c r="E48" i="4" s="1"/>
  <c r="J17" i="6"/>
  <c r="G5" i="7" s="1"/>
  <c r="N49" i="4" s="1"/>
  <c r="L14" i="6"/>
  <c r="E15" i="6"/>
  <c r="F15" i="6" s="1"/>
  <c r="L13" i="6"/>
  <c r="L9" i="6"/>
  <c r="J10" i="6"/>
  <c r="G4" i="7" s="1"/>
  <c r="C17" i="4"/>
  <c r="E17" i="4" s="1"/>
  <c r="N17" i="4"/>
  <c r="C34" i="4"/>
  <c r="E34" i="4" s="1"/>
  <c r="N34" i="4"/>
  <c r="E37" i="4"/>
  <c r="K802" i="6"/>
  <c r="K773" i="6"/>
  <c r="E114" i="7"/>
  <c r="E690" i="6" s="1"/>
  <c r="K679" i="6"/>
  <c r="E103" i="7"/>
  <c r="E625" i="6" s="1"/>
  <c r="E102" i="7"/>
  <c r="K593" i="6"/>
  <c r="E92" i="7"/>
  <c r="K551" i="6"/>
  <c r="E83" i="7"/>
  <c r="E506" i="6" s="1"/>
  <c r="K500" i="6"/>
  <c r="E77" i="7"/>
  <c r="K471" i="6"/>
  <c r="E73" i="7"/>
  <c r="E513" i="6" s="1"/>
  <c r="K428" i="6"/>
  <c r="E67" i="7"/>
  <c r="E414" i="6" s="1"/>
  <c r="K375" i="6"/>
  <c r="E55" i="7"/>
  <c r="K334" i="6"/>
  <c r="E53" i="7"/>
  <c r="E328" i="6" s="1"/>
  <c r="K322" i="6"/>
  <c r="E51" i="7"/>
  <c r="E316" i="6" s="1"/>
  <c r="E49" i="7"/>
  <c r="E303" i="6" s="1"/>
  <c r="K286" i="6"/>
  <c r="E44" i="7"/>
  <c r="K253" i="6"/>
  <c r="K245" i="6"/>
  <c r="K231" i="6"/>
  <c r="K223" i="6"/>
  <c r="K221" i="6"/>
  <c r="E34" i="7"/>
  <c r="E212" i="6" s="1"/>
  <c r="K201" i="6"/>
  <c r="E32" i="7"/>
  <c r="K190" i="6"/>
  <c r="E29" i="7"/>
  <c r="E28" i="7"/>
  <c r="E6" i="8" s="1"/>
  <c r="K86" i="6"/>
  <c r="K74" i="6"/>
  <c r="E10" i="7"/>
  <c r="L22" i="9"/>
  <c r="T22" i="9" s="1"/>
  <c r="J54" i="8" l="1"/>
  <c r="I8" i="9" s="1"/>
  <c r="J8" i="9" s="1"/>
  <c r="H54" i="8"/>
  <c r="G8" i="9" s="1"/>
  <c r="H8" i="9" s="1"/>
  <c r="E184" i="8"/>
  <c r="F281" i="6"/>
  <c r="F356" i="8"/>
  <c r="K356" i="8"/>
  <c r="F306" i="8"/>
  <c r="K306" i="8"/>
  <c r="K573" i="6"/>
  <c r="F573" i="6"/>
  <c r="G462" i="6"/>
  <c r="H462" i="6" s="1"/>
  <c r="H466" i="6" s="1"/>
  <c r="F76" i="7" s="1"/>
  <c r="G476" i="6" s="1"/>
  <c r="H476" i="6" s="1"/>
  <c r="H477" i="6" s="1"/>
  <c r="F78" i="7" s="1"/>
  <c r="G132" i="8" s="1"/>
  <c r="H132" i="8" s="1"/>
  <c r="G280" i="6"/>
  <c r="H280" i="6" s="1"/>
  <c r="H282" i="6" s="1"/>
  <c r="F46" i="7" s="1"/>
  <c r="G206" i="8" s="1"/>
  <c r="H206" i="8" s="1"/>
  <c r="H229" i="8" s="1"/>
  <c r="G15" i="9" s="1"/>
  <c r="H15" i="9" s="1"/>
  <c r="G512" i="6"/>
  <c r="H512" i="6" s="1"/>
  <c r="H515" i="6" s="1"/>
  <c r="F85" i="7" s="1"/>
  <c r="G134" i="8" s="1"/>
  <c r="H134" i="8" s="1"/>
  <c r="L766" i="6"/>
  <c r="E767" i="6"/>
  <c r="H87" i="7"/>
  <c r="E529" i="6"/>
  <c r="F143" i="6"/>
  <c r="L143" i="6" s="1"/>
  <c r="K143" i="6"/>
  <c r="I58" i="6"/>
  <c r="J58" i="6" s="1"/>
  <c r="J59" i="6" s="1"/>
  <c r="G12" i="7" s="1"/>
  <c r="I174" i="6"/>
  <c r="J174" i="6" s="1"/>
  <c r="F213" i="6"/>
  <c r="F666" i="6"/>
  <c r="L666" i="6" s="1"/>
  <c r="K666" i="6"/>
  <c r="K457" i="6"/>
  <c r="F457" i="6"/>
  <c r="F119" i="6"/>
  <c r="L119" i="6" s="1"/>
  <c r="K119" i="6"/>
  <c r="F751" i="6"/>
  <c r="K751" i="6"/>
  <c r="F142" i="6"/>
  <c r="L142" i="6" s="1"/>
  <c r="K142" i="6"/>
  <c r="F380" i="6"/>
  <c r="K380" i="6"/>
  <c r="G562" i="6"/>
  <c r="H562" i="6" s="1"/>
  <c r="H564" i="6" s="1"/>
  <c r="F93" i="7" s="1"/>
  <c r="G282" i="8" s="1"/>
  <c r="H282" i="8" s="1"/>
  <c r="G574" i="6"/>
  <c r="H574" i="6" s="1"/>
  <c r="G568" i="6"/>
  <c r="H568" i="6" s="1"/>
  <c r="F683" i="6"/>
  <c r="K683" i="6"/>
  <c r="K661" i="6"/>
  <c r="F661" i="6"/>
  <c r="L661" i="6" s="1"/>
  <c r="F660" i="6"/>
  <c r="K660" i="6"/>
  <c r="L624" i="6"/>
  <c r="L239" i="8"/>
  <c r="F630" i="6"/>
  <c r="K630" i="6"/>
  <c r="F365" i="6"/>
  <c r="K365" i="6"/>
  <c r="F359" i="6"/>
  <c r="L359" i="6" s="1"/>
  <c r="K359" i="6"/>
  <c r="F212" i="6"/>
  <c r="K212" i="6"/>
  <c r="K141" i="6"/>
  <c r="F141" i="6"/>
  <c r="F665" i="6"/>
  <c r="K665" i="6"/>
  <c r="H92" i="7"/>
  <c r="E562" i="6"/>
  <c r="E574" i="6"/>
  <c r="E568" i="6"/>
  <c r="H62" i="7"/>
  <c r="E376" i="6"/>
  <c r="F625" i="6"/>
  <c r="F626" i="6" s="1"/>
  <c r="F157" i="6"/>
  <c r="L157" i="6" s="1"/>
  <c r="K157" i="6"/>
  <c r="F148" i="6"/>
  <c r="L148" i="6" s="1"/>
  <c r="K148" i="6"/>
  <c r="H42" i="7"/>
  <c r="E83" i="8"/>
  <c r="K315" i="6"/>
  <c r="F315" i="6"/>
  <c r="L315" i="6" s="1"/>
  <c r="F21" i="6"/>
  <c r="K21" i="6"/>
  <c r="F774" i="6"/>
  <c r="L735" i="6"/>
  <c r="H10" i="7"/>
  <c r="E742" i="6"/>
  <c r="K276" i="6"/>
  <c r="H9" i="7"/>
  <c r="E801" i="6"/>
  <c r="F33" i="8"/>
  <c r="L33" i="8" s="1"/>
  <c r="K33" i="8"/>
  <c r="F160" i="6"/>
  <c r="L160" i="6" s="1"/>
  <c r="K160" i="6"/>
  <c r="F689" i="6"/>
  <c r="L689" i="6" s="1"/>
  <c r="K689" i="6"/>
  <c r="F768" i="6"/>
  <c r="L768" i="6" s="1"/>
  <c r="K768" i="6"/>
  <c r="H13" i="7"/>
  <c r="H48" i="7"/>
  <c r="E419" i="6"/>
  <c r="F147" i="6"/>
  <c r="L147" i="6" s="1"/>
  <c r="K147" i="6"/>
  <c r="L603" i="6"/>
  <c r="F604" i="6"/>
  <c r="H55" i="7"/>
  <c r="E349" i="6"/>
  <c r="E366" i="6"/>
  <c r="E344" i="6"/>
  <c r="E339" i="6"/>
  <c r="K414" i="6"/>
  <c r="F414" i="6"/>
  <c r="L414" i="6" s="1"/>
  <c r="H25" i="7"/>
  <c r="E162" i="6"/>
  <c r="E120" i="7"/>
  <c r="G563" i="6"/>
  <c r="H563" i="6" s="1"/>
  <c r="G569" i="6"/>
  <c r="H569" i="6" s="1"/>
  <c r="K35" i="6"/>
  <c r="F35" i="6"/>
  <c r="L544" i="6"/>
  <c r="K159" i="6"/>
  <c r="F159" i="6"/>
  <c r="L159" i="6" s="1"/>
  <c r="J224" i="6"/>
  <c r="G37" i="7" s="1"/>
  <c r="I381" i="6" s="1"/>
  <c r="J381" i="6" s="1"/>
  <c r="J382" i="6" s="1"/>
  <c r="G64" i="7" s="1"/>
  <c r="I208" i="8" s="1"/>
  <c r="J208" i="8" s="1"/>
  <c r="H74" i="7"/>
  <c r="E457" i="8"/>
  <c r="H82" i="7"/>
  <c r="E507" i="6"/>
  <c r="K313" i="6"/>
  <c r="F313" i="6"/>
  <c r="F388" i="6"/>
  <c r="L388" i="6" s="1"/>
  <c r="K388" i="6"/>
  <c r="K296" i="6"/>
  <c r="I73" i="6"/>
  <c r="J73" i="6" s="1"/>
  <c r="J75" i="6" s="1"/>
  <c r="G15" i="7" s="1"/>
  <c r="I645" i="6" s="1"/>
  <c r="J645" i="6" s="1"/>
  <c r="J646" i="6" s="1"/>
  <c r="G108" i="7" s="1"/>
  <c r="I167" i="8" s="1"/>
  <c r="J167" i="8" s="1"/>
  <c r="I755" i="6"/>
  <c r="J755" i="6" s="1"/>
  <c r="I754" i="6"/>
  <c r="J754" i="6" s="1"/>
  <c r="J758" i="6" s="1"/>
  <c r="G128" i="7" s="1"/>
  <c r="I181" i="8" s="1"/>
  <c r="J181" i="8" s="1"/>
  <c r="I436" i="6"/>
  <c r="J436" i="6" s="1"/>
  <c r="J439" i="6" s="1"/>
  <c r="G71" i="7" s="1"/>
  <c r="I442" i="6" s="1"/>
  <c r="J442" i="6" s="1"/>
  <c r="J443" i="6" s="1"/>
  <c r="G72" i="7" s="1"/>
  <c r="I316" i="8" s="1"/>
  <c r="J316" i="8" s="1"/>
  <c r="K699" i="6"/>
  <c r="F699" i="6"/>
  <c r="L504" i="6"/>
  <c r="L688" i="6"/>
  <c r="L720" i="6"/>
  <c r="F303" i="6"/>
  <c r="F513" i="6"/>
  <c r="J234" i="6"/>
  <c r="G38" i="7" s="1"/>
  <c r="I386" i="6" s="1"/>
  <c r="J386" i="6" s="1"/>
  <c r="J297" i="6"/>
  <c r="G49" i="7" s="1"/>
  <c r="I303" i="6" s="1"/>
  <c r="J303" i="6" s="1"/>
  <c r="J304" i="6" s="1"/>
  <c r="G50" i="7" s="1"/>
  <c r="I106" i="8" s="1"/>
  <c r="J106" i="8" s="1"/>
  <c r="J129" i="8" s="1"/>
  <c r="I11" i="9" s="1"/>
  <c r="J11" i="9" s="1"/>
  <c r="G73" i="6"/>
  <c r="H73" i="6" s="1"/>
  <c r="H75" i="6" s="1"/>
  <c r="F15" i="7" s="1"/>
  <c r="G645" i="6" s="1"/>
  <c r="H645" i="6" s="1"/>
  <c r="G436" i="6"/>
  <c r="H436" i="6" s="1"/>
  <c r="H439" i="6" s="1"/>
  <c r="F71" i="7" s="1"/>
  <c r="G442" i="6" s="1"/>
  <c r="H442" i="6" s="1"/>
  <c r="H443" i="6" s="1"/>
  <c r="F72" i="7" s="1"/>
  <c r="G316" i="8" s="1"/>
  <c r="H316" i="8" s="1"/>
  <c r="H329" i="8" s="1"/>
  <c r="G19" i="9" s="1"/>
  <c r="H19" i="9" s="1"/>
  <c r="G755" i="6"/>
  <c r="H755" i="6" s="1"/>
  <c r="G754" i="6"/>
  <c r="H754" i="6" s="1"/>
  <c r="H758" i="6" s="1"/>
  <c r="F128" i="7" s="1"/>
  <c r="G181" i="8" s="1"/>
  <c r="H181" i="8" s="1"/>
  <c r="H553" i="6"/>
  <c r="F91" i="7" s="1"/>
  <c r="G575" i="6" s="1"/>
  <c r="H575" i="6" s="1"/>
  <c r="G644" i="6"/>
  <c r="H644" i="6" s="1"/>
  <c r="K348" i="6"/>
  <c r="F348" i="6"/>
  <c r="F431" i="8"/>
  <c r="K431" i="8"/>
  <c r="J576" i="6"/>
  <c r="G95" i="7" s="1"/>
  <c r="I283" i="8" s="1"/>
  <c r="J283" i="8" s="1"/>
  <c r="H101" i="7"/>
  <c r="F390" i="6"/>
  <c r="L390" i="6" s="1"/>
  <c r="K390" i="6"/>
  <c r="K448" i="6"/>
  <c r="K316" i="6"/>
  <c r="F316" i="6"/>
  <c r="L316" i="6" s="1"/>
  <c r="F690" i="6"/>
  <c r="L690" i="6" s="1"/>
  <c r="K690" i="6"/>
  <c r="L271" i="6"/>
  <c r="J466" i="6"/>
  <c r="G76" i="7" s="1"/>
  <c r="I476" i="6" s="1"/>
  <c r="J476" i="6" s="1"/>
  <c r="J477" i="6" s="1"/>
  <c r="G78" i="7" s="1"/>
  <c r="I132" i="8" s="1"/>
  <c r="J132" i="8" s="1"/>
  <c r="F153" i="6"/>
  <c r="L153" i="6" s="1"/>
  <c r="K153" i="6"/>
  <c r="F62" i="8"/>
  <c r="L62" i="8" s="1"/>
  <c r="K62" i="8"/>
  <c r="J379" i="8"/>
  <c r="I21" i="9" s="1"/>
  <c r="J21" i="9" s="1"/>
  <c r="F636" i="6"/>
  <c r="E106" i="7" s="1"/>
  <c r="E644" i="6" s="1"/>
  <c r="F716" i="6"/>
  <c r="L716" i="6" s="1"/>
  <c r="K716" i="6"/>
  <c r="K314" i="6"/>
  <c r="F314" i="6"/>
  <c r="L314" i="6" s="1"/>
  <c r="F79" i="6"/>
  <c r="K79" i="6"/>
  <c r="E512" i="6"/>
  <c r="E462" i="6"/>
  <c r="E280" i="6"/>
  <c r="J570" i="6"/>
  <c r="G94" i="7" s="1"/>
  <c r="I281" i="8" s="1"/>
  <c r="J281" i="8" s="1"/>
  <c r="F6" i="8"/>
  <c r="K309" i="6"/>
  <c r="K22" i="9"/>
  <c r="K301" i="6"/>
  <c r="F301" i="6"/>
  <c r="L301" i="6" s="1"/>
  <c r="G58" i="6"/>
  <c r="H58" i="6" s="1"/>
  <c r="H59" i="6" s="1"/>
  <c r="F12" i="7" s="1"/>
  <c r="G174" i="6"/>
  <c r="H174" i="6" s="1"/>
  <c r="K343" i="6"/>
  <c r="F343" i="6"/>
  <c r="F732" i="6"/>
  <c r="L730" i="6"/>
  <c r="I264" i="6"/>
  <c r="I774" i="6"/>
  <c r="J774" i="6" s="1"/>
  <c r="J775" i="6" s="1"/>
  <c r="G131" i="7" s="1"/>
  <c r="I183" i="8" s="1"/>
  <c r="J183" i="8" s="1"/>
  <c r="I768" i="6"/>
  <c r="J768" i="6" s="1"/>
  <c r="J769" i="6" s="1"/>
  <c r="G130" i="7" s="1"/>
  <c r="I182" i="8" s="1"/>
  <c r="J182" i="8" s="1"/>
  <c r="E436" i="6"/>
  <c r="E755" i="6"/>
  <c r="E754" i="6"/>
  <c r="L557" i="6"/>
  <c r="L17" i="9"/>
  <c r="L404" i="8"/>
  <c r="F7" i="6"/>
  <c r="K7" i="6"/>
  <c r="K300" i="6"/>
  <c r="F300" i="6"/>
  <c r="I349" i="6"/>
  <c r="J349" i="6" s="1"/>
  <c r="J350" i="6" s="1"/>
  <c r="G58" i="7" s="1"/>
  <c r="I162" i="8" s="1"/>
  <c r="J162" i="8" s="1"/>
  <c r="I366" i="6"/>
  <c r="J366" i="6" s="1"/>
  <c r="J367" i="6" s="1"/>
  <c r="G61" i="7" s="1"/>
  <c r="I159" i="8" s="1"/>
  <c r="J159" i="8" s="1"/>
  <c r="I344" i="6"/>
  <c r="J344" i="6" s="1"/>
  <c r="J345" i="6" s="1"/>
  <c r="G57" i="7" s="1"/>
  <c r="I161" i="8" s="1"/>
  <c r="J161" i="8" s="1"/>
  <c r="I339" i="6"/>
  <c r="J339" i="6" s="1"/>
  <c r="F736" i="6"/>
  <c r="F152" i="6"/>
  <c r="K152" i="6"/>
  <c r="I563" i="6"/>
  <c r="J563" i="6" s="1"/>
  <c r="J564" i="6" s="1"/>
  <c r="G93" i="7" s="1"/>
  <c r="I282" i="8" s="1"/>
  <c r="J282" i="8" s="1"/>
  <c r="I569" i="6"/>
  <c r="J569" i="6" s="1"/>
  <c r="H32" i="7"/>
  <c r="E195" i="6"/>
  <c r="F328" i="6"/>
  <c r="F506" i="6"/>
  <c r="H123" i="7"/>
  <c r="G736" i="6"/>
  <c r="H736" i="6" s="1"/>
  <c r="H737" i="6" s="1"/>
  <c r="F125" i="7" s="1"/>
  <c r="G360" i="6" s="1"/>
  <c r="H360" i="6" s="1"/>
  <c r="L262" i="8"/>
  <c r="L429" i="8"/>
  <c r="G353" i="6"/>
  <c r="H353" i="6" s="1"/>
  <c r="H355" i="6" s="1"/>
  <c r="F59" i="7" s="1"/>
  <c r="G186" i="8" s="1"/>
  <c r="H186" i="8" s="1"/>
  <c r="G358" i="6"/>
  <c r="H358" i="6" s="1"/>
  <c r="L23" i="9"/>
  <c r="T23" i="9" s="1"/>
  <c r="K23" i="9"/>
  <c r="H136" i="7"/>
  <c r="L808" i="6"/>
  <c r="K781" i="6"/>
  <c r="F781" i="6"/>
  <c r="L727" i="6"/>
  <c r="H119" i="7"/>
  <c r="L706" i="6"/>
  <c r="H700" i="6"/>
  <c r="K700" i="6"/>
  <c r="H114" i="7"/>
  <c r="L680" i="6"/>
  <c r="L673" i="6"/>
  <c r="J674" i="6"/>
  <c r="G113" i="7" s="1"/>
  <c r="I684" i="6" s="1"/>
  <c r="J684" i="6" s="1"/>
  <c r="J685" i="6" s="1"/>
  <c r="G115" i="7" s="1"/>
  <c r="I312" i="8" s="1"/>
  <c r="J312" i="8" s="1"/>
  <c r="E113" i="7"/>
  <c r="E684" i="6" s="1"/>
  <c r="L651" i="6"/>
  <c r="J652" i="6"/>
  <c r="G109" i="7" s="1"/>
  <c r="I656" i="6" s="1"/>
  <c r="J656" i="6" s="1"/>
  <c r="J657" i="6" s="1"/>
  <c r="G110" i="7" s="1"/>
  <c r="I309" i="8" s="1"/>
  <c r="J309" i="8" s="1"/>
  <c r="E109" i="7"/>
  <c r="E656" i="6" s="1"/>
  <c r="L636" i="6"/>
  <c r="J620" i="6"/>
  <c r="K620" i="6"/>
  <c r="K614" i="6"/>
  <c r="L614" i="6"/>
  <c r="J615" i="6"/>
  <c r="G102" i="7" s="1"/>
  <c r="I92" i="6" s="1"/>
  <c r="J92" i="6" s="1"/>
  <c r="J93" i="6" s="1"/>
  <c r="G18" i="7" s="1"/>
  <c r="I158" i="8" s="1"/>
  <c r="J158" i="8" s="1"/>
  <c r="E92" i="6"/>
  <c r="L609" i="6"/>
  <c r="L600" i="6"/>
  <c r="H99" i="7"/>
  <c r="E561" i="6"/>
  <c r="E98" i="7"/>
  <c r="K587" i="6"/>
  <c r="L588" i="6"/>
  <c r="E97" i="7"/>
  <c r="K552" i="6"/>
  <c r="F553" i="6"/>
  <c r="K543" i="6"/>
  <c r="E90" i="7"/>
  <c r="F520" i="6"/>
  <c r="K520" i="6"/>
  <c r="L500" i="6"/>
  <c r="J501" i="6"/>
  <c r="H81" i="7"/>
  <c r="E465" i="6"/>
  <c r="H80" i="7"/>
  <c r="E121" i="6"/>
  <c r="L483" i="6"/>
  <c r="H79" i="7"/>
  <c r="E120" i="6"/>
  <c r="L472" i="6"/>
  <c r="H77" i="7"/>
  <c r="E464" i="6"/>
  <c r="L448" i="6"/>
  <c r="J449" i="6"/>
  <c r="K427" i="6"/>
  <c r="L429" i="6"/>
  <c r="H70" i="7"/>
  <c r="E73" i="6"/>
  <c r="H67" i="7"/>
  <c r="L410" i="6"/>
  <c r="E66" i="7"/>
  <c r="L322" i="6"/>
  <c r="J323" i="6"/>
  <c r="H51" i="7"/>
  <c r="L310" i="6"/>
  <c r="H47" i="7"/>
  <c r="L287" i="6"/>
  <c r="L276" i="6"/>
  <c r="J277" i="6"/>
  <c r="H44" i="7"/>
  <c r="E255" i="6"/>
  <c r="E247" i="6"/>
  <c r="K233" i="6"/>
  <c r="K207" i="6"/>
  <c r="L207" i="6"/>
  <c r="J209" i="6"/>
  <c r="H34" i="7"/>
  <c r="L202" i="6"/>
  <c r="K184" i="6"/>
  <c r="L184" i="6"/>
  <c r="F185" i="6"/>
  <c r="H30" i="7"/>
  <c r="L180" i="6"/>
  <c r="E167" i="6"/>
  <c r="H24" i="7"/>
  <c r="L131" i="6"/>
  <c r="J53" i="6"/>
  <c r="G11" i="7" s="1"/>
  <c r="I456" i="8" s="1"/>
  <c r="J456" i="8" s="1"/>
  <c r="J479" i="8" s="1"/>
  <c r="I25" i="9" s="1"/>
  <c r="J25" i="9" s="1"/>
  <c r="K52" i="6"/>
  <c r="F52" i="6"/>
  <c r="E21" i="7"/>
  <c r="F104" i="6"/>
  <c r="K104" i="6"/>
  <c r="K98" i="6"/>
  <c r="E19" i="7"/>
  <c r="H17" i="7"/>
  <c r="L87" i="6"/>
  <c r="K51" i="6"/>
  <c r="K29" i="6"/>
  <c r="E7" i="7"/>
  <c r="N48" i="4"/>
  <c r="D49" i="4"/>
  <c r="E49" i="4" s="1"/>
  <c r="K15" i="6"/>
  <c r="L15" i="6"/>
  <c r="F17" i="6"/>
  <c r="A49" i="4"/>
  <c r="D50" i="4"/>
  <c r="A48" i="4"/>
  <c r="C50" i="4"/>
  <c r="D35" i="4"/>
  <c r="N35" i="4"/>
  <c r="D18" i="4"/>
  <c r="N18" i="4"/>
  <c r="A34" i="4"/>
  <c r="C36" i="4"/>
  <c r="C53" i="4"/>
  <c r="F5" i="5" s="1"/>
  <c r="C51" i="4"/>
  <c r="A17" i="4"/>
  <c r="C20" i="4"/>
  <c r="F4" i="5" s="1"/>
  <c r="C19" i="4"/>
  <c r="E104" i="7" l="1"/>
  <c r="F280" i="6"/>
  <c r="K280" i="6"/>
  <c r="L297" i="6"/>
  <c r="K754" i="6"/>
  <c r="F754" i="6"/>
  <c r="L754" i="6" s="1"/>
  <c r="F462" i="6"/>
  <c r="L462" i="6" s="1"/>
  <c r="K462" i="6"/>
  <c r="H21" i="7"/>
  <c r="E353" i="6"/>
  <c r="E358" i="6"/>
  <c r="H90" i="7"/>
  <c r="E563" i="6"/>
  <c r="E569" i="6"/>
  <c r="K436" i="6"/>
  <c r="F436" i="6"/>
  <c r="F367" i="6"/>
  <c r="L365" i="6"/>
  <c r="H154" i="8"/>
  <c r="G12" i="9" s="1"/>
  <c r="H12" i="9" s="1"/>
  <c r="F329" i="6"/>
  <c r="L553" i="6"/>
  <c r="F162" i="6"/>
  <c r="L162" i="6" s="1"/>
  <c r="K162" i="6"/>
  <c r="F755" i="6"/>
  <c r="L755" i="6" s="1"/>
  <c r="K755" i="6"/>
  <c r="K736" i="6"/>
  <c r="J264" i="6"/>
  <c r="K264" i="6"/>
  <c r="F507" i="6"/>
  <c r="K507" i="6"/>
  <c r="F366" i="6"/>
  <c r="L366" i="6" s="1"/>
  <c r="K366" i="6"/>
  <c r="F376" i="6"/>
  <c r="K376" i="6"/>
  <c r="H576" i="6"/>
  <c r="F95" i="7" s="1"/>
  <c r="G283" i="8" s="1"/>
  <c r="H283" i="8" s="1"/>
  <c r="F656" i="6"/>
  <c r="K656" i="6"/>
  <c r="F801" i="6"/>
  <c r="K801" i="6"/>
  <c r="L630" i="6"/>
  <c r="F631" i="6"/>
  <c r="K684" i="6"/>
  <c r="F684" i="6"/>
  <c r="L684" i="6" s="1"/>
  <c r="L736" i="6"/>
  <c r="K303" i="6"/>
  <c r="K349" i="6"/>
  <c r="F349" i="6"/>
  <c r="L349" i="6" s="1"/>
  <c r="F459" i="6"/>
  <c r="L457" i="6"/>
  <c r="L306" i="8"/>
  <c r="F529" i="6"/>
  <c r="K529" i="6"/>
  <c r="F80" i="6"/>
  <c r="L79" i="6"/>
  <c r="L573" i="6"/>
  <c r="H362" i="6"/>
  <c r="F60" i="7" s="1"/>
  <c r="G187" i="8" s="1"/>
  <c r="H187" i="8" s="1"/>
  <c r="E124" i="7"/>
  <c r="L732" i="6"/>
  <c r="J304" i="8"/>
  <c r="I18" i="9" s="1"/>
  <c r="J18" i="9" s="1"/>
  <c r="L303" i="6"/>
  <c r="F457" i="8"/>
  <c r="L457" i="8" s="1"/>
  <c r="K457" i="8"/>
  <c r="K742" i="6"/>
  <c r="F742" i="6"/>
  <c r="F568" i="6"/>
  <c r="K568" i="6"/>
  <c r="F767" i="6"/>
  <c r="K767" i="6"/>
  <c r="F317" i="6"/>
  <c r="L313" i="6"/>
  <c r="F344" i="6"/>
  <c r="L344" i="6" s="1"/>
  <c r="K344" i="6"/>
  <c r="L339" i="6"/>
  <c r="J340" i="6"/>
  <c r="G56" i="7" s="1"/>
  <c r="I160" i="8" s="1"/>
  <c r="J160" i="8" s="1"/>
  <c r="L343" i="6"/>
  <c r="F644" i="6"/>
  <c r="K644" i="6"/>
  <c r="F574" i="6"/>
  <c r="L574" i="6" s="1"/>
  <c r="K574" i="6"/>
  <c r="L356" i="8"/>
  <c r="G785" i="6"/>
  <c r="H785" i="6" s="1"/>
  <c r="G792" i="6"/>
  <c r="H792" i="6" s="1"/>
  <c r="G778" i="6"/>
  <c r="H778" i="6" s="1"/>
  <c r="H782" i="6" s="1"/>
  <c r="F132" i="7" s="1"/>
  <c r="G333" i="8" s="1"/>
  <c r="H333" i="8" s="1"/>
  <c r="L431" i="8"/>
  <c r="L454" i="8" s="1"/>
  <c r="F454" i="8"/>
  <c r="E24" i="9" s="1"/>
  <c r="L604" i="6"/>
  <c r="E100" i="7"/>
  <c r="F737" i="6"/>
  <c r="F562" i="6"/>
  <c r="L562" i="6" s="1"/>
  <c r="K562" i="6"/>
  <c r="H66" i="7"/>
  <c r="E413" i="6"/>
  <c r="L348" i="6"/>
  <c r="F691" i="6"/>
  <c r="L660" i="6"/>
  <c r="F662" i="6"/>
  <c r="L212" i="6"/>
  <c r="F214" i="6"/>
  <c r="F512" i="6"/>
  <c r="K512" i="6"/>
  <c r="F758" i="6"/>
  <c r="L751" i="6"/>
  <c r="H7" i="7"/>
  <c r="E239" i="6"/>
  <c r="G794" i="6"/>
  <c r="H794" i="6" s="1"/>
  <c r="H796" i="6" s="1"/>
  <c r="F134" i="7" s="1"/>
  <c r="G331" i="8" s="1"/>
  <c r="H331" i="8" s="1"/>
  <c r="G787" i="6"/>
  <c r="H787" i="6" s="1"/>
  <c r="L774" i="6"/>
  <c r="F775" i="6"/>
  <c r="L152" i="6"/>
  <c r="G793" i="6"/>
  <c r="H793" i="6" s="1"/>
  <c r="G779" i="6"/>
  <c r="H779" i="6" s="1"/>
  <c r="G786" i="6"/>
  <c r="H786" i="6" s="1"/>
  <c r="F304" i="6"/>
  <c r="L300" i="6"/>
  <c r="F717" i="6"/>
  <c r="K774" i="6"/>
  <c r="F668" i="6"/>
  <c r="L665" i="6"/>
  <c r="H204" i="8"/>
  <c r="G14" i="9" s="1"/>
  <c r="H14" i="9" s="1"/>
  <c r="F83" i="8"/>
  <c r="K83" i="8"/>
  <c r="H120" i="7"/>
  <c r="E721" i="6"/>
  <c r="H646" i="6"/>
  <c r="F108" i="7" s="1"/>
  <c r="G167" i="8" s="1"/>
  <c r="H167" i="8" s="1"/>
  <c r="F701" i="6"/>
  <c r="E118" i="7" s="1"/>
  <c r="E695" i="6" s="1"/>
  <c r="F695" i="6" s="1"/>
  <c r="F696" i="6" s="1"/>
  <c r="E117" i="7" s="1"/>
  <c r="E164" i="8" s="1"/>
  <c r="L699" i="6"/>
  <c r="E36" i="6"/>
  <c r="L35" i="6"/>
  <c r="F419" i="6"/>
  <c r="K419" i="6"/>
  <c r="L141" i="6"/>
  <c r="F149" i="6"/>
  <c r="I794" i="6"/>
  <c r="J794" i="6" s="1"/>
  <c r="I787" i="6"/>
  <c r="J787" i="6" s="1"/>
  <c r="F29" i="8"/>
  <c r="E7" i="9" s="1"/>
  <c r="H19" i="7"/>
  <c r="E359" i="8"/>
  <c r="F195" i="6"/>
  <c r="L195" i="6" s="1"/>
  <c r="K195" i="6"/>
  <c r="L380" i="6"/>
  <c r="H49" i="7"/>
  <c r="H106" i="7"/>
  <c r="L21" i="6"/>
  <c r="E22" i="6"/>
  <c r="L683" i="6"/>
  <c r="F184" i="8"/>
  <c r="F339" i="6"/>
  <c r="F340" i="6" s="1"/>
  <c r="K339" i="6"/>
  <c r="E8" i="6"/>
  <c r="L7" i="6"/>
  <c r="H570" i="6"/>
  <c r="F94" i="7" s="1"/>
  <c r="G281" i="8" s="1"/>
  <c r="H281" i="8" s="1"/>
  <c r="L781" i="6"/>
  <c r="L700" i="6"/>
  <c r="H701" i="6"/>
  <c r="H113" i="7"/>
  <c r="L674" i="6"/>
  <c r="H109" i="7"/>
  <c r="L652" i="6"/>
  <c r="L620" i="6"/>
  <c r="J621" i="6"/>
  <c r="H102" i="7"/>
  <c r="L615" i="6"/>
  <c r="K92" i="6"/>
  <c r="F92" i="6"/>
  <c r="F561" i="6"/>
  <c r="K561" i="6"/>
  <c r="H98" i="7"/>
  <c r="E534" i="6"/>
  <c r="H97" i="7"/>
  <c r="E579" i="6"/>
  <c r="E91" i="7"/>
  <c r="L520" i="6"/>
  <c r="F521" i="6"/>
  <c r="G83" i="7"/>
  <c r="L501" i="6"/>
  <c r="F465" i="6"/>
  <c r="L465" i="6" s="1"/>
  <c r="K465" i="6"/>
  <c r="F121" i="6"/>
  <c r="L121" i="6" s="1"/>
  <c r="K121" i="6"/>
  <c r="K120" i="6"/>
  <c r="F120" i="6"/>
  <c r="F464" i="6"/>
  <c r="K464" i="6"/>
  <c r="G73" i="7"/>
  <c r="L449" i="6"/>
  <c r="F73" i="6"/>
  <c r="K73" i="6"/>
  <c r="G53" i="7"/>
  <c r="L323" i="6"/>
  <c r="G45" i="7"/>
  <c r="L277" i="6"/>
  <c r="F247" i="6"/>
  <c r="K247" i="6"/>
  <c r="K255" i="6"/>
  <c r="F255" i="6"/>
  <c r="G35" i="7"/>
  <c r="L209" i="6"/>
  <c r="L185" i="6"/>
  <c r="E31" i="7"/>
  <c r="F167" i="6"/>
  <c r="F53" i="6"/>
  <c r="L52" i="6"/>
  <c r="L104" i="6"/>
  <c r="F105" i="6"/>
  <c r="L17" i="6"/>
  <c r="E5" i="7"/>
  <c r="A18" i="4"/>
  <c r="D20" i="4"/>
  <c r="G4" i="5" s="1"/>
  <c r="D19" i="4"/>
  <c r="E18" i="4"/>
  <c r="A35" i="4"/>
  <c r="D53" i="4"/>
  <c r="G5" i="5" s="1"/>
  <c r="D51" i="4"/>
  <c r="D36" i="4"/>
  <c r="E35" i="4"/>
  <c r="L529" i="6" l="1"/>
  <c r="K569" i="6"/>
  <c r="F569" i="6"/>
  <c r="L569" i="6" s="1"/>
  <c r="F164" i="8"/>
  <c r="L80" i="6"/>
  <c r="E16" i="7"/>
  <c r="H100" i="7"/>
  <c r="E560" i="6"/>
  <c r="F359" i="8"/>
  <c r="L359" i="8" s="1"/>
  <c r="K359" i="8"/>
  <c r="H45" i="7"/>
  <c r="I281" i="6"/>
  <c r="F8" i="6"/>
  <c r="K8" i="6"/>
  <c r="L83" i="8"/>
  <c r="L767" i="6"/>
  <c r="F769" i="6"/>
  <c r="L507" i="6"/>
  <c r="F508" i="6"/>
  <c r="F358" i="6"/>
  <c r="K358" i="6"/>
  <c r="E61" i="7"/>
  <c r="L367" i="6"/>
  <c r="E128" i="7"/>
  <c r="L758" i="6"/>
  <c r="L459" i="6"/>
  <c r="E75" i="7"/>
  <c r="K353" i="6"/>
  <c r="F353" i="6"/>
  <c r="L436" i="6"/>
  <c r="F439" i="6"/>
  <c r="H83" i="7"/>
  <c r="I506" i="6"/>
  <c r="E52" i="7"/>
  <c r="L317" i="6"/>
  <c r="H91" i="7"/>
  <c r="E575" i="6"/>
  <c r="F570" i="6"/>
  <c r="L568" i="6"/>
  <c r="H304" i="8"/>
  <c r="G18" i="9" s="1"/>
  <c r="H18" i="9" s="1"/>
  <c r="F721" i="6"/>
  <c r="K721" i="6"/>
  <c r="F7" i="9"/>
  <c r="E36" i="7"/>
  <c r="E111" i="7"/>
  <c r="L662" i="6"/>
  <c r="E125" i="7"/>
  <c r="L737" i="6"/>
  <c r="K24" i="9"/>
  <c r="F24" i="9"/>
  <c r="L24" i="9" s="1"/>
  <c r="T24" i="9" s="1"/>
  <c r="E34" i="10" s="1"/>
  <c r="H789" i="6"/>
  <c r="F133" i="7" s="1"/>
  <c r="G332" i="8" s="1"/>
  <c r="H332" i="8" s="1"/>
  <c r="H354" i="8" s="1"/>
  <c r="G20" i="9" s="1"/>
  <c r="H20" i="9" s="1"/>
  <c r="H73" i="7"/>
  <c r="I513" i="6"/>
  <c r="L775" i="6"/>
  <c r="E131" i="7"/>
  <c r="L376" i="6"/>
  <c r="F377" i="6"/>
  <c r="F239" i="6"/>
  <c r="K239" i="6"/>
  <c r="F563" i="6"/>
  <c r="L563" i="6" s="1"/>
  <c r="K563" i="6"/>
  <c r="H53" i="7"/>
  <c r="I328" i="6"/>
  <c r="E112" i="7"/>
  <c r="L668" i="6"/>
  <c r="L512" i="6"/>
  <c r="L340" i="6"/>
  <c r="E56" i="7"/>
  <c r="L717" i="6"/>
  <c r="E121" i="7"/>
  <c r="L149" i="6"/>
  <c r="E26" i="7"/>
  <c r="L304" i="6"/>
  <c r="E50" i="7"/>
  <c r="E116" i="7"/>
  <c r="L691" i="6"/>
  <c r="L631" i="6"/>
  <c r="E105" i="7"/>
  <c r="H31" i="7"/>
  <c r="E194" i="6"/>
  <c r="F685" i="6"/>
  <c r="L419" i="6"/>
  <c r="F420" i="6"/>
  <c r="F350" i="6"/>
  <c r="L644" i="6"/>
  <c r="H124" i="7"/>
  <c r="E361" i="6"/>
  <c r="E54" i="7"/>
  <c r="I785" i="6"/>
  <c r="J785" i="6" s="1"/>
  <c r="J789" i="6" s="1"/>
  <c r="G133" i="7" s="1"/>
  <c r="I332" i="8" s="1"/>
  <c r="J332" i="8" s="1"/>
  <c r="I792" i="6"/>
  <c r="J792" i="6" s="1"/>
  <c r="J796" i="6" s="1"/>
  <c r="G134" i="7" s="1"/>
  <c r="I331" i="8" s="1"/>
  <c r="J331" i="8" s="1"/>
  <c r="I778" i="6"/>
  <c r="J778" i="6" s="1"/>
  <c r="J782" i="6" s="1"/>
  <c r="G132" i="7" s="1"/>
  <c r="I333" i="8" s="1"/>
  <c r="J333" i="8" s="1"/>
  <c r="J265" i="6"/>
  <c r="L264" i="6"/>
  <c r="F743" i="6"/>
  <c r="L742" i="6"/>
  <c r="H35" i="7"/>
  <c r="I213" i="6"/>
  <c r="F36" i="6"/>
  <c r="K36" i="6"/>
  <c r="F345" i="6"/>
  <c r="E310" i="8"/>
  <c r="F22" i="6"/>
  <c r="K22" i="6"/>
  <c r="F413" i="6"/>
  <c r="K413" i="6"/>
  <c r="L801" i="6"/>
  <c r="F803" i="6"/>
  <c r="F282" i="6"/>
  <c r="L280" i="6"/>
  <c r="I793" i="6"/>
  <c r="J793" i="6" s="1"/>
  <c r="I779" i="6"/>
  <c r="J779" i="6" s="1"/>
  <c r="I786" i="6"/>
  <c r="J786" i="6" s="1"/>
  <c r="F163" i="6"/>
  <c r="L656" i="6"/>
  <c r="F657" i="6"/>
  <c r="F118" i="7"/>
  <c r="L701" i="6"/>
  <c r="G103" i="7"/>
  <c r="L621" i="6"/>
  <c r="F93" i="6"/>
  <c r="L92" i="6"/>
  <c r="L561" i="6"/>
  <c r="K534" i="6"/>
  <c r="F534" i="6"/>
  <c r="L534" i="6" s="1"/>
  <c r="F579" i="6"/>
  <c r="K579" i="6"/>
  <c r="L521" i="6"/>
  <c r="E86" i="7"/>
  <c r="F122" i="6"/>
  <c r="L120" i="6"/>
  <c r="L464" i="6"/>
  <c r="L73" i="6"/>
  <c r="F75" i="6"/>
  <c r="L255" i="6"/>
  <c r="F256" i="6"/>
  <c r="L247" i="6"/>
  <c r="F248" i="6"/>
  <c r="E11" i="7"/>
  <c r="L53" i="6"/>
  <c r="L105" i="6"/>
  <c r="E20" i="7"/>
  <c r="N47" i="4"/>
  <c r="B47" i="4"/>
  <c r="H5" i="7"/>
  <c r="H52" i="7" l="1"/>
  <c r="E107" i="8"/>
  <c r="L350" i="6"/>
  <c r="E58" i="7"/>
  <c r="H125" i="7"/>
  <c r="E360" i="6"/>
  <c r="L8" i="6"/>
  <c r="F10" i="6"/>
  <c r="L803" i="6"/>
  <c r="E135" i="7"/>
  <c r="H26" i="7"/>
  <c r="E31" i="8"/>
  <c r="F575" i="6"/>
  <c r="K575" i="6"/>
  <c r="F415" i="6"/>
  <c r="L413" i="6"/>
  <c r="E57" i="7"/>
  <c r="L345" i="6"/>
  <c r="E71" i="7"/>
  <c r="L439" i="6"/>
  <c r="J281" i="6"/>
  <c r="K281" i="6"/>
  <c r="L570" i="6"/>
  <c r="E94" i="7"/>
  <c r="H86" i="7"/>
  <c r="E530" i="6"/>
  <c r="L420" i="6"/>
  <c r="E69" i="7"/>
  <c r="H20" i="7"/>
  <c r="E358" i="8"/>
  <c r="H112" i="7"/>
  <c r="E313" i="8"/>
  <c r="E311" i="8"/>
  <c r="H111" i="7"/>
  <c r="J506" i="6"/>
  <c r="K506" i="6"/>
  <c r="F310" i="8"/>
  <c r="L36" i="6"/>
  <c r="F38" i="6"/>
  <c r="E115" i="7"/>
  <c r="L685" i="6"/>
  <c r="J328" i="6"/>
  <c r="K328" i="6"/>
  <c r="F355" i="6"/>
  <c r="L353" i="6"/>
  <c r="E46" i="7"/>
  <c r="E110" i="7"/>
  <c r="L657" i="6"/>
  <c r="J213" i="6"/>
  <c r="K213" i="6"/>
  <c r="F194" i="6"/>
  <c r="K194" i="6"/>
  <c r="E165" i="8"/>
  <c r="E160" i="8"/>
  <c r="H56" i="7"/>
  <c r="L22" i="6"/>
  <c r="F24" i="6"/>
  <c r="H103" i="7"/>
  <c r="I625" i="6"/>
  <c r="E27" i="7"/>
  <c r="L163" i="6"/>
  <c r="H16" i="7"/>
  <c r="E163" i="8"/>
  <c r="J354" i="8"/>
  <c r="I20" i="9" s="1"/>
  <c r="J20" i="9" s="1"/>
  <c r="H75" i="7"/>
  <c r="E463" i="6"/>
  <c r="E639" i="6"/>
  <c r="H105" i="7"/>
  <c r="F361" i="6"/>
  <c r="L361" i="6" s="1"/>
  <c r="K361" i="6"/>
  <c r="H11" i="7"/>
  <c r="E456" i="8"/>
  <c r="E68" i="6"/>
  <c r="L743" i="6"/>
  <c r="E126" i="7"/>
  <c r="F240" i="6"/>
  <c r="L239" i="6"/>
  <c r="E181" i="8"/>
  <c r="H128" i="7"/>
  <c r="G43" i="7"/>
  <c r="L265" i="6"/>
  <c r="H116" i="7"/>
  <c r="E314" i="8"/>
  <c r="L377" i="6"/>
  <c r="E63" i="7"/>
  <c r="J513" i="6"/>
  <c r="K513" i="6"/>
  <c r="H121" i="7"/>
  <c r="E307" i="8"/>
  <c r="K560" i="6"/>
  <c r="F560" i="6"/>
  <c r="H50" i="7"/>
  <c r="E106" i="8"/>
  <c r="E159" i="8"/>
  <c r="H61" i="7"/>
  <c r="H131" i="7"/>
  <c r="E183" i="8"/>
  <c r="L721" i="6"/>
  <c r="F722" i="6"/>
  <c r="L358" i="6"/>
  <c r="E84" i="7"/>
  <c r="L769" i="6"/>
  <c r="E130" i="7"/>
  <c r="G695" i="6"/>
  <c r="H118" i="7"/>
  <c r="E18" i="7"/>
  <c r="L93" i="6"/>
  <c r="F580" i="6"/>
  <c r="L579" i="6"/>
  <c r="E22" i="7"/>
  <c r="L122" i="6"/>
  <c r="E15" i="7"/>
  <c r="L75" i="6"/>
  <c r="E40" i="7"/>
  <c r="L248" i="6"/>
  <c r="E41" i="7"/>
  <c r="L256" i="6"/>
  <c r="A47" i="4"/>
  <c r="B50" i="4"/>
  <c r="E50" i="4" s="1"/>
  <c r="E47" i="4"/>
  <c r="J508" i="6" l="1"/>
  <c r="L506" i="6"/>
  <c r="F307" i="8"/>
  <c r="K307" i="8"/>
  <c r="L194" i="6"/>
  <c r="F196" i="6"/>
  <c r="K31" i="8"/>
  <c r="F31" i="8"/>
  <c r="F106" i="8"/>
  <c r="K106" i="8"/>
  <c r="E442" i="6"/>
  <c r="H71" i="7"/>
  <c r="H18" i="7"/>
  <c r="E158" i="8"/>
  <c r="F160" i="8"/>
  <c r="L160" i="8" s="1"/>
  <c r="K160" i="8"/>
  <c r="E68" i="7"/>
  <c r="L415" i="6"/>
  <c r="L575" i="6"/>
  <c r="F576" i="6"/>
  <c r="H130" i="7"/>
  <c r="E182" i="8"/>
  <c r="L213" i="6"/>
  <c r="J214" i="6"/>
  <c r="K639" i="6"/>
  <c r="F639" i="6"/>
  <c r="F358" i="8"/>
  <c r="L358" i="8" s="1"/>
  <c r="K358" i="8"/>
  <c r="H40" i="7"/>
  <c r="E84" i="8"/>
  <c r="H63" i="7"/>
  <c r="E207" i="8"/>
  <c r="K463" i="6"/>
  <c r="F463" i="6"/>
  <c r="E309" i="8"/>
  <c r="H110" i="7"/>
  <c r="H135" i="7"/>
  <c r="E357" i="8"/>
  <c r="E514" i="6"/>
  <c r="E131" i="8"/>
  <c r="H69" i="7"/>
  <c r="E161" i="8"/>
  <c r="H57" i="7"/>
  <c r="H41" i="7"/>
  <c r="E85" i="8"/>
  <c r="F314" i="8"/>
  <c r="L314" i="8" s="1"/>
  <c r="K314" i="8"/>
  <c r="E206" i="8"/>
  <c r="E4" i="7"/>
  <c r="L10" i="6"/>
  <c r="L560" i="6"/>
  <c r="F564" i="6"/>
  <c r="F68" i="6"/>
  <c r="F456" i="8"/>
  <c r="K456" i="8"/>
  <c r="F311" i="8"/>
  <c r="L311" i="8" s="1"/>
  <c r="K311" i="8"/>
  <c r="K313" i="8"/>
  <c r="F313" i="8"/>
  <c r="L313" i="8" s="1"/>
  <c r="K163" i="8"/>
  <c r="F163" i="8"/>
  <c r="L163" i="8" s="1"/>
  <c r="F530" i="6"/>
  <c r="K530" i="6"/>
  <c r="L722" i="6"/>
  <c r="E122" i="7"/>
  <c r="E59" i="7"/>
  <c r="L355" i="6"/>
  <c r="F360" i="6"/>
  <c r="K360" i="6"/>
  <c r="F165" i="8"/>
  <c r="L513" i="6"/>
  <c r="H15" i="7"/>
  <c r="E645" i="6"/>
  <c r="I184" i="8"/>
  <c r="H43" i="7"/>
  <c r="H22" i="7"/>
  <c r="E133" i="8"/>
  <c r="F183" i="8"/>
  <c r="L183" i="8" s="1"/>
  <c r="K183" i="8"/>
  <c r="E32" i="8"/>
  <c r="H27" i="7"/>
  <c r="J329" i="6"/>
  <c r="L328" i="6"/>
  <c r="H94" i="7"/>
  <c r="E281" i="8"/>
  <c r="H58" i="7"/>
  <c r="E162" i="8"/>
  <c r="K181" i="8"/>
  <c r="F181" i="8"/>
  <c r="J625" i="6"/>
  <c r="K625" i="6"/>
  <c r="E312" i="8"/>
  <c r="H115" i="7"/>
  <c r="F107" i="8"/>
  <c r="L107" i="8" s="1"/>
  <c r="K107" i="8"/>
  <c r="E39" i="7"/>
  <c r="L240" i="6"/>
  <c r="L24" i="6"/>
  <c r="E6" i="7"/>
  <c r="L38" i="6"/>
  <c r="E8" i="7"/>
  <c r="J282" i="6"/>
  <c r="L281" i="6"/>
  <c r="F159" i="8"/>
  <c r="L159" i="8" s="1"/>
  <c r="K159" i="8"/>
  <c r="H126" i="7"/>
  <c r="E747" i="6"/>
  <c r="H695" i="6"/>
  <c r="K695" i="6"/>
  <c r="L580" i="6"/>
  <c r="E96" i="7"/>
  <c r="F514" i="6" l="1"/>
  <c r="F645" i="6"/>
  <c r="K645" i="6"/>
  <c r="L564" i="6"/>
  <c r="E93" i="7"/>
  <c r="F69" i="6"/>
  <c r="K309" i="8"/>
  <c r="F309" i="8"/>
  <c r="L309" i="8" s="1"/>
  <c r="L181" i="8"/>
  <c r="K158" i="8"/>
  <c r="F158" i="8"/>
  <c r="K747" i="6"/>
  <c r="F747" i="6"/>
  <c r="F162" i="8"/>
  <c r="L162" i="8" s="1"/>
  <c r="K162" i="8"/>
  <c r="L360" i="6"/>
  <c r="F362" i="6"/>
  <c r="H4" i="7"/>
  <c r="N16" i="4"/>
  <c r="N33" i="4"/>
  <c r="B33" i="4"/>
  <c r="B16" i="4"/>
  <c r="A33" i="4"/>
  <c r="F442" i="6"/>
  <c r="K442" i="6"/>
  <c r="F357" i="8"/>
  <c r="K357" i="8"/>
  <c r="F312" i="8"/>
  <c r="L312" i="8" s="1"/>
  <c r="K312" i="8"/>
  <c r="J626" i="6"/>
  <c r="L625" i="6"/>
  <c r="L463" i="6"/>
  <c r="F466" i="6"/>
  <c r="F207" i="8"/>
  <c r="L207" i="8" s="1"/>
  <c r="K207" i="8"/>
  <c r="F281" i="8"/>
  <c r="K281" i="8"/>
  <c r="K84" i="8"/>
  <c r="F84" i="8"/>
  <c r="E186" i="8"/>
  <c r="H59" i="7"/>
  <c r="F206" i="8"/>
  <c r="F129" i="8"/>
  <c r="E11" i="9" s="1"/>
  <c r="L106" i="8"/>
  <c r="L129" i="8" s="1"/>
  <c r="E185" i="8"/>
  <c r="H68" i="7"/>
  <c r="E308" i="8"/>
  <c r="H122" i="7"/>
  <c r="L31" i="8"/>
  <c r="G46" i="7"/>
  <c r="L282" i="6"/>
  <c r="G54" i="7"/>
  <c r="L329" i="6"/>
  <c r="H8" i="7"/>
  <c r="E232" i="6"/>
  <c r="E222" i="6"/>
  <c r="F85" i="8"/>
  <c r="L85" i="8" s="1"/>
  <c r="K85" i="8"/>
  <c r="L639" i="6"/>
  <c r="F641" i="6"/>
  <c r="L196" i="6"/>
  <c r="E33" i="7"/>
  <c r="G36" i="7"/>
  <c r="L214" i="6"/>
  <c r="F161" i="8"/>
  <c r="L161" i="8" s="1"/>
  <c r="K161" i="8"/>
  <c r="L307" i="8"/>
  <c r="J184" i="8"/>
  <c r="K184" i="8"/>
  <c r="F479" i="8"/>
  <c r="E25" i="9" s="1"/>
  <c r="L456" i="8"/>
  <c r="L479" i="8" s="1"/>
  <c r="K32" i="8"/>
  <c r="F32" i="8"/>
  <c r="L32" i="8" s="1"/>
  <c r="L530" i="6"/>
  <c r="F531" i="6"/>
  <c r="H6" i="7"/>
  <c r="E58" i="6"/>
  <c r="E174" i="6"/>
  <c r="F133" i="8"/>
  <c r="L133" i="8" s="1"/>
  <c r="K133" i="8"/>
  <c r="F182" i="8"/>
  <c r="L182" i="8" s="1"/>
  <c r="K182" i="8"/>
  <c r="H39" i="7"/>
  <c r="E61" i="8"/>
  <c r="F131" i="8"/>
  <c r="K131" i="8"/>
  <c r="G84" i="7"/>
  <c r="L508" i="6"/>
  <c r="E95" i="7"/>
  <c r="L576" i="6"/>
  <c r="H696" i="6"/>
  <c r="L695" i="6"/>
  <c r="E535" i="6"/>
  <c r="H96" i="7"/>
  <c r="L54" i="8" l="1"/>
  <c r="F54" i="8"/>
  <c r="E8" i="9" s="1"/>
  <c r="K8" i="9" s="1"/>
  <c r="I514" i="6"/>
  <c r="H84" i="7"/>
  <c r="F308" i="8"/>
  <c r="K308" i="8"/>
  <c r="F25" i="9"/>
  <c r="L25" i="9" s="1"/>
  <c r="T25" i="9" s="1"/>
  <c r="E23" i="10" s="1"/>
  <c r="K25" i="9"/>
  <c r="H95" i="7"/>
  <c r="E283" i="8"/>
  <c r="I206" i="8"/>
  <c r="H46" i="7"/>
  <c r="L131" i="8"/>
  <c r="K11" i="9"/>
  <c r="F11" i="9"/>
  <c r="L11" i="9" s="1"/>
  <c r="E387" i="6"/>
  <c r="H33" i="7"/>
  <c r="L442" i="6"/>
  <c r="F443" i="6"/>
  <c r="B19" i="4"/>
  <c r="E19" i="4" s="1"/>
  <c r="E16" i="4"/>
  <c r="B20" i="4"/>
  <c r="L84" i="8"/>
  <c r="L104" i="8" s="1"/>
  <c r="F104" i="8"/>
  <c r="E10" i="9" s="1"/>
  <c r="E88" i="7"/>
  <c r="L531" i="6"/>
  <c r="F222" i="6"/>
  <c r="K222" i="6"/>
  <c r="L645" i="6"/>
  <c r="F646" i="6"/>
  <c r="E60" i="7"/>
  <c r="L362" i="6"/>
  <c r="L158" i="8"/>
  <c r="F185" i="8"/>
  <c r="L185" i="8" s="1"/>
  <c r="K185" i="8"/>
  <c r="K174" i="6"/>
  <c r="F174" i="6"/>
  <c r="L174" i="6" s="1"/>
  <c r="I175" i="6" s="1"/>
  <c r="A16" i="4"/>
  <c r="B36" i="4"/>
  <c r="E36" i="4" s="1"/>
  <c r="E33" i="4"/>
  <c r="B51" i="4"/>
  <c r="E51" i="4" s="1"/>
  <c r="B53" i="4"/>
  <c r="F232" i="6"/>
  <c r="K232" i="6"/>
  <c r="I165" i="8"/>
  <c r="H54" i="7"/>
  <c r="E76" i="7"/>
  <c r="L466" i="6"/>
  <c r="J204" i="8"/>
  <c r="I14" i="9" s="1"/>
  <c r="J14" i="9" s="1"/>
  <c r="L184" i="8"/>
  <c r="L747" i="6"/>
  <c r="F748" i="6"/>
  <c r="G104" i="7"/>
  <c r="L626" i="6"/>
  <c r="K61" i="8"/>
  <c r="F61" i="8"/>
  <c r="I68" i="6"/>
  <c r="H36" i="7"/>
  <c r="L357" i="8"/>
  <c r="L379" i="8" s="1"/>
  <c r="F379" i="8"/>
  <c r="E21" i="9" s="1"/>
  <c r="E14" i="7"/>
  <c r="E107" i="7"/>
  <c r="L641" i="6"/>
  <c r="H93" i="7"/>
  <c r="E282" i="8"/>
  <c r="K58" i="6"/>
  <c r="F58" i="6"/>
  <c r="K186" i="8"/>
  <c r="F186" i="8"/>
  <c r="L186" i="8" s="1"/>
  <c r="L281" i="8"/>
  <c r="F515" i="6"/>
  <c r="F117" i="7"/>
  <c r="L696" i="6"/>
  <c r="K535" i="6"/>
  <c r="F535" i="6"/>
  <c r="F8" i="9" l="1"/>
  <c r="L8" i="9" s="1"/>
  <c r="L748" i="6"/>
  <c r="E127" i="7"/>
  <c r="F387" i="6"/>
  <c r="L387" i="6" s="1"/>
  <c r="K387" i="6"/>
  <c r="I310" i="8"/>
  <c r="H104" i="7"/>
  <c r="E108" i="7"/>
  <c r="L646" i="6"/>
  <c r="K282" i="8"/>
  <c r="F282" i="8"/>
  <c r="E476" i="6"/>
  <c r="H76" i="7"/>
  <c r="L222" i="6"/>
  <c r="F224" i="6"/>
  <c r="J206" i="8"/>
  <c r="K206" i="8"/>
  <c r="J165" i="8"/>
  <c r="K165" i="8"/>
  <c r="F283" i="8"/>
  <c r="L283" i="8" s="1"/>
  <c r="K283" i="8"/>
  <c r="H88" i="7"/>
  <c r="E63" i="8"/>
  <c r="E166" i="8"/>
  <c r="H107" i="7"/>
  <c r="L232" i="6"/>
  <c r="F234" i="6"/>
  <c r="K10" i="9"/>
  <c r="F10" i="9"/>
  <c r="L10" i="9" s="1"/>
  <c r="H60" i="7"/>
  <c r="E187" i="8"/>
  <c r="E72" i="7"/>
  <c r="L443" i="6"/>
  <c r="L58" i="6"/>
  <c r="F59" i="6"/>
  <c r="E53" i="4"/>
  <c r="H5" i="5" s="1"/>
  <c r="E5" i="5"/>
  <c r="F21" i="9"/>
  <c r="L21" i="9" s="1"/>
  <c r="K21" i="9"/>
  <c r="L308" i="8"/>
  <c r="J68" i="6"/>
  <c r="K68" i="6"/>
  <c r="J175" i="6"/>
  <c r="K175" i="6"/>
  <c r="J514" i="6"/>
  <c r="K514" i="6"/>
  <c r="E389" i="6"/>
  <c r="E4" i="5"/>
  <c r="E20" i="4"/>
  <c r="H4" i="5" s="1"/>
  <c r="H117" i="7"/>
  <c r="G164" i="8"/>
  <c r="E85" i="7"/>
  <c r="L61" i="8"/>
  <c r="L535" i="6"/>
  <c r="F536" i="6"/>
  <c r="E793" i="6" l="1"/>
  <c r="E779" i="6"/>
  <c r="E786" i="6"/>
  <c r="J179" i="8"/>
  <c r="I13" i="9" s="1"/>
  <c r="J13" i="9" s="1"/>
  <c r="L165" i="8"/>
  <c r="L224" i="6"/>
  <c r="E37" i="7"/>
  <c r="F389" i="6"/>
  <c r="E38" i="7"/>
  <c r="L234" i="6"/>
  <c r="J69" i="6"/>
  <c r="L68" i="6"/>
  <c r="F63" i="8"/>
  <c r="K63" i="8"/>
  <c r="L59" i="6"/>
  <c r="E12" i="7"/>
  <c r="L282" i="8"/>
  <c r="L304" i="8" s="1"/>
  <c r="F304" i="8"/>
  <c r="E18" i="9" s="1"/>
  <c r="J515" i="6"/>
  <c r="L514" i="6"/>
  <c r="L175" i="6"/>
  <c r="J176" i="6"/>
  <c r="E134" i="8"/>
  <c r="L206" i="8"/>
  <c r="H164" i="8"/>
  <c r="K164" i="8"/>
  <c r="H72" i="7"/>
  <c r="E316" i="8"/>
  <c r="E785" i="6"/>
  <c r="E792" i="6"/>
  <c r="E778" i="6"/>
  <c r="F476" i="6"/>
  <c r="K476" i="6"/>
  <c r="F187" i="8"/>
  <c r="K187" i="8"/>
  <c r="E167" i="8"/>
  <c r="H108" i="7"/>
  <c r="J310" i="8"/>
  <c r="K310" i="8"/>
  <c r="F166" i="8"/>
  <c r="K166" i="8"/>
  <c r="H127" i="7"/>
  <c r="E315" i="8"/>
  <c r="E89" i="7"/>
  <c r="L536" i="6"/>
  <c r="F167" i="8" l="1"/>
  <c r="L167" i="8" s="1"/>
  <c r="K167" i="8"/>
  <c r="G14" i="7"/>
  <c r="L69" i="6"/>
  <c r="H89" i="7"/>
  <c r="E64" i="8"/>
  <c r="E386" i="6"/>
  <c r="H38" i="7"/>
  <c r="H179" i="8"/>
  <c r="G13" i="9" s="1"/>
  <c r="H13" i="9" s="1"/>
  <c r="G6" i="9" s="1"/>
  <c r="H6" i="9" s="1"/>
  <c r="G5" i="9" s="1"/>
  <c r="H5" i="9" s="1"/>
  <c r="L164" i="8"/>
  <c r="L179" i="8" s="1"/>
  <c r="K18" i="9"/>
  <c r="F18" i="9"/>
  <c r="L18" i="9" s="1"/>
  <c r="L187" i="8"/>
  <c r="L204" i="8" s="1"/>
  <c r="F204" i="8"/>
  <c r="E14" i="9" s="1"/>
  <c r="H12" i="7"/>
  <c r="E794" i="6"/>
  <c r="E787" i="6"/>
  <c r="F477" i="6"/>
  <c r="L476" i="6"/>
  <c r="F792" i="6"/>
  <c r="K792" i="6"/>
  <c r="F785" i="6"/>
  <c r="L785" i="6" s="1"/>
  <c r="K785" i="6"/>
  <c r="F315" i="8"/>
  <c r="K315" i="8"/>
  <c r="H37" i="7"/>
  <c r="E381" i="6"/>
  <c r="L166" i="8"/>
  <c r="F179" i="8"/>
  <c r="E13" i="9" s="1"/>
  <c r="J329" i="8"/>
  <c r="I19" i="9" s="1"/>
  <c r="J19" i="9" s="1"/>
  <c r="L310" i="8"/>
  <c r="F779" i="6"/>
  <c r="L779" i="6" s="1"/>
  <c r="K779" i="6"/>
  <c r="F778" i="6"/>
  <c r="K778" i="6"/>
  <c r="L63" i="8"/>
  <c r="F316" i="8"/>
  <c r="L316" i="8" s="1"/>
  <c r="K316" i="8"/>
  <c r="F134" i="8"/>
  <c r="G29" i="7"/>
  <c r="L176" i="6"/>
  <c r="K786" i="6"/>
  <c r="F786" i="6"/>
  <c r="L786" i="6" s="1"/>
  <c r="G85" i="7"/>
  <c r="L515" i="6"/>
  <c r="F793" i="6"/>
  <c r="L793" i="6" s="1"/>
  <c r="K793" i="6"/>
  <c r="L792" i="6" l="1"/>
  <c r="F14" i="9"/>
  <c r="L14" i="9" s="1"/>
  <c r="K14" i="9"/>
  <c r="E78" i="7"/>
  <c r="L477" i="6"/>
  <c r="K64" i="8"/>
  <c r="F64" i="8"/>
  <c r="H29" i="9"/>
  <c r="E8" i="10"/>
  <c r="F381" i="6"/>
  <c r="K381" i="6"/>
  <c r="F386" i="6"/>
  <c r="K386" i="6"/>
  <c r="L315" i="8"/>
  <c r="L329" i="8" s="1"/>
  <c r="F329" i="8"/>
  <c r="E19" i="9" s="1"/>
  <c r="I167" i="6"/>
  <c r="H29" i="7"/>
  <c r="I389" i="6"/>
  <c r="H14" i="7"/>
  <c r="F787" i="6"/>
  <c r="K787" i="6"/>
  <c r="K794" i="6"/>
  <c r="F794" i="6"/>
  <c r="L794" i="6" s="1"/>
  <c r="L778" i="6"/>
  <c r="F782" i="6"/>
  <c r="F13" i="9"/>
  <c r="L13" i="9" s="1"/>
  <c r="K13" i="9"/>
  <c r="I134" i="8"/>
  <c r="H85" i="7"/>
  <c r="L386" i="6" l="1"/>
  <c r="F391" i="6"/>
  <c r="L381" i="6"/>
  <c r="F382" i="6"/>
  <c r="J134" i="8"/>
  <c r="K134" i="8"/>
  <c r="J167" i="6"/>
  <c r="L167" i="6" s="1"/>
  <c r="I168" i="6" s="1"/>
  <c r="K167" i="6"/>
  <c r="E17" i="10"/>
  <c r="E15" i="10"/>
  <c r="E14" i="10"/>
  <c r="E16" i="10" s="1"/>
  <c r="E9" i="10"/>
  <c r="E10" i="10" s="1"/>
  <c r="L64" i="8"/>
  <c r="L79" i="8" s="1"/>
  <c r="F79" i="8"/>
  <c r="E9" i="9" s="1"/>
  <c r="H78" i="7"/>
  <c r="E132" i="8"/>
  <c r="F796" i="6"/>
  <c r="F19" i="9"/>
  <c r="L19" i="9" s="1"/>
  <c r="K19" i="9"/>
  <c r="E132" i="7"/>
  <c r="L782" i="6"/>
  <c r="F789" i="6"/>
  <c r="L787" i="6"/>
  <c r="J389" i="6"/>
  <c r="K389" i="6"/>
  <c r="F9" i="9" l="1"/>
  <c r="K9" i="9"/>
  <c r="E25" i="10"/>
  <c r="E24" i="10"/>
  <c r="E13" i="10"/>
  <c r="E12" i="10"/>
  <c r="E133" i="7"/>
  <c r="L789" i="6"/>
  <c r="H132" i="7"/>
  <c r="E333" i="8"/>
  <c r="L796" i="6"/>
  <c r="E134" i="7"/>
  <c r="K132" i="8"/>
  <c r="F132" i="8"/>
  <c r="J168" i="6"/>
  <c r="K168" i="6"/>
  <c r="J154" i="8"/>
  <c r="I12" i="9" s="1"/>
  <c r="J12" i="9" s="1"/>
  <c r="L134" i="8"/>
  <c r="J391" i="6"/>
  <c r="G65" i="7" s="1"/>
  <c r="I209" i="8" s="1"/>
  <c r="J209" i="8" s="1"/>
  <c r="J229" i="8" s="1"/>
  <c r="I15" i="9" s="1"/>
  <c r="J15" i="9" s="1"/>
  <c r="L389" i="6"/>
  <c r="L382" i="6"/>
  <c r="E64" i="7"/>
  <c r="E65" i="7"/>
  <c r="L132" i="8" l="1"/>
  <c r="L154" i="8" s="1"/>
  <c r="F154" i="8"/>
  <c r="E12" i="9" s="1"/>
  <c r="L168" i="6"/>
  <c r="J169" i="6"/>
  <c r="H134" i="7"/>
  <c r="E331" i="8"/>
  <c r="F333" i="8"/>
  <c r="L333" i="8" s="1"/>
  <c r="K333" i="8"/>
  <c r="E332" i="8"/>
  <c r="H133" i="7"/>
  <c r="L391" i="6"/>
  <c r="E209" i="8"/>
  <c r="H65" i="7"/>
  <c r="E208" i="8"/>
  <c r="H64" i="7"/>
  <c r="L9" i="9"/>
  <c r="K208" i="8" l="1"/>
  <c r="F208" i="8"/>
  <c r="F209" i="8"/>
  <c r="L209" i="8" s="1"/>
  <c r="K209" i="8"/>
  <c r="F332" i="8"/>
  <c r="L332" i="8" s="1"/>
  <c r="K332" i="8"/>
  <c r="F331" i="8"/>
  <c r="K331" i="8"/>
  <c r="F12" i="9"/>
  <c r="K12" i="9"/>
  <c r="G28" i="7"/>
  <c r="L169" i="6"/>
  <c r="L208" i="8" l="1"/>
  <c r="L229" i="8" s="1"/>
  <c r="F229" i="8"/>
  <c r="E15" i="9" s="1"/>
  <c r="H28" i="7"/>
  <c r="I6" i="8"/>
  <c r="L12" i="9"/>
  <c r="L331" i="8"/>
  <c r="L354" i="8" s="1"/>
  <c r="F354" i="8"/>
  <c r="E20" i="9" s="1"/>
  <c r="J6" i="8" l="1"/>
  <c r="K6" i="8"/>
  <c r="K20" i="9"/>
  <c r="F20" i="9"/>
  <c r="L20" i="9" s="1"/>
  <c r="F15" i="9"/>
  <c r="K15" i="9"/>
  <c r="L15" i="9" l="1"/>
  <c r="E6" i="9"/>
  <c r="J29" i="8"/>
  <c r="I7" i="9" s="1"/>
  <c r="L6" i="8"/>
  <c r="L29" i="8" s="1"/>
  <c r="F6" i="9" l="1"/>
  <c r="J7" i="9"/>
  <c r="K7" i="9"/>
  <c r="I6" i="9" l="1"/>
  <c r="L7" i="9"/>
  <c r="E5" i="9"/>
  <c r="F5" i="9" l="1"/>
  <c r="J6" i="9"/>
  <c r="K6" i="9"/>
  <c r="I5" i="9" l="1"/>
  <c r="L6" i="9"/>
  <c r="F29" i="9"/>
  <c r="E4" i="10"/>
  <c r="E7" i="10" s="1"/>
  <c r="E18" i="10" l="1"/>
  <c r="E20" i="10"/>
  <c r="J5" i="9"/>
  <c r="K5" i="9"/>
  <c r="E11" i="10" l="1"/>
  <c r="J29" i="9"/>
  <c r="L5" i="9"/>
  <c r="L29" i="9" s="1"/>
  <c r="E19" i="10" l="1"/>
  <c r="E21" i="10"/>
  <c r="E22" i="10"/>
  <c r="E28" i="10" l="1"/>
  <c r="E29" i="10" s="1"/>
  <c r="E30" i="10" l="1"/>
  <c r="E31" i="10" s="1"/>
  <c r="E35" i="10"/>
  <c r="E36" i="10" l="1"/>
  <c r="E37" i="10" s="1"/>
  <c r="E38" i="10" l="1"/>
  <c r="H13" i="12" s="1"/>
  <c r="E13" i="12" s="1"/>
  <c r="H15" i="12"/>
  <c r="E15" i="12" s="1"/>
</calcChain>
</file>

<file path=xl/sharedStrings.xml><?xml version="1.0" encoding="utf-8"?>
<sst xmlns="http://schemas.openxmlformats.org/spreadsheetml/2006/main" count="14495" uniqueCount="2514">
  <si>
    <t>공 종 별 집 계 표</t>
  </si>
  <si>
    <t>[ 주천면 문화공간 조성사업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</si>
  <si>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</si>
  <si>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</si>
  <si>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</si>
  <si>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</si>
  <si>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</si>
  <si>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</si>
  <si>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</si>
  <si>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</si>
  <si>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</si>
  <si>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</si>
  <si>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</si>
  <si>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</si>
  <si>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</si>
  <si>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</si>
  <si>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</si>
  <si>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</si>
  <si>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</si>
  <si>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</si>
  <si>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공 종 별 내 역 서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</si>
  <si>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</si>
  <si>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</si>
  <si>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</si>
  <si>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</si>
  <si>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</si>
  <si>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</si>
  <si>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</si>
  <si>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</si>
  <si>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</si>
  <si>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</si>
  <si>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</si>
  <si>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</si>
  <si>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</si>
  <si>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</si>
  <si>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</si>
  <si>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</si>
  <si>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</si>
  <si>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</si>
  <si>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</si>
  <si>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</si>
  <si>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</si>
  <si>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</si>
  <si>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</si>
  <si>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</si>
  <si>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</si>
  <si>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</si>
  <si>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</si>
  <si>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</si>
  <si>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</si>
  <si>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</si>
  <si>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</si>
  <si>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주천면 문화공간 조성사업</t>
  </si>
  <si>
    <t/>
  </si>
  <si>
    <t>01</t>
  </si>
  <si>
    <t>0101  ▶건축공사</t>
  </si>
  <si>
    <t>0101</t>
  </si>
  <si>
    <t>010101  공통 가설 공사</t>
  </si>
  <si>
    <t>010101</t>
  </si>
  <si>
    <t>▶건축공사</t>
    <phoneticPr fontId="3" type="noConversion"/>
  </si>
  <si>
    <t>콘테이너형 가설사무소 설치 및 해체</t>
  </si>
  <si>
    <t>3.0*6.0m, 3개월</t>
  </si>
  <si>
    <t>개소</t>
  </si>
  <si>
    <t>호표 25</t>
  </si>
  <si>
    <t>539D6316086E030965A71495AFF32C</t>
  </si>
  <si>
    <t>T</t>
  </si>
  <si>
    <t>F</t>
  </si>
  <si>
    <t>010101539D6316086E030965A71495AFF32C</t>
  </si>
  <si>
    <t>[ 합           계 ]</t>
  </si>
  <si>
    <t>TOTAL</t>
  </si>
  <si>
    <t>010102  가  설  공  사</t>
  </si>
  <si>
    <t>010102</t>
  </si>
  <si>
    <t>강관 조립말비계(이동식)설치 및 해체</t>
  </si>
  <si>
    <t>높이 2m, 3개월</t>
  </si>
  <si>
    <t>대</t>
  </si>
  <si>
    <t>호표 23</t>
  </si>
  <si>
    <t>539D63150846500B05E4329522555A</t>
  </si>
  <si>
    <t>010102539D63150846500B05E4329522555A</t>
  </si>
  <si>
    <t>높이 4m, 3개월</t>
  </si>
  <si>
    <t>호표 24</t>
  </si>
  <si>
    <t>539D63150846500B05E43296C99C7F</t>
  </si>
  <si>
    <t>010102539D63150846500B05E43296C99C7F</t>
  </si>
  <si>
    <t>건축물 현장정리</t>
  </si>
  <si>
    <t>리모델링, 인테리어분야, 준공청소포함</t>
  </si>
  <si>
    <t>M2</t>
  </si>
  <si>
    <t>호표 27</t>
  </si>
  <si>
    <t>539D631008C26F7D858A2698D1EE6D</t>
  </si>
  <si>
    <t>010102539D631008C26F7D858A2698D1EE6D</t>
  </si>
  <si>
    <t>010103  철  골  공  사</t>
  </si>
  <si>
    <t>010103</t>
  </si>
  <si>
    <t>▶건축공사</t>
    <phoneticPr fontId="3" type="noConversion"/>
  </si>
  <si>
    <t>경량형강</t>
  </si>
  <si>
    <t>경량형강, 칼라C형강, 100*50*20, t2.3</t>
  </si>
  <si>
    <t>TON</t>
  </si>
  <si>
    <t>자재 18</t>
  </si>
  <si>
    <t>54BE13DA089E58DF95E18C9096FF98E2404078</t>
  </si>
  <si>
    <t>01010354BE13DA089E58DF95E18C9096FF98E2404078</t>
  </si>
  <si>
    <t>일반구조용각형강관</t>
  </si>
  <si>
    <t>일반구조용각형강관, 각형강관, 40*40*2.3mm</t>
  </si>
  <si>
    <t>M</t>
  </si>
  <si>
    <t>자재 89</t>
  </si>
  <si>
    <t>54C873BF08CF6536D560FF9CA7B889265BC374</t>
  </si>
  <si>
    <t>01010354C873BF08CF6536D560FF9CA7B889265BC374</t>
  </si>
  <si>
    <t>일반구조용각형강관, 각형강관, 100*100*3.2mm</t>
  </si>
  <si>
    <t>자재 87</t>
  </si>
  <si>
    <t>54C873BF08CF6536D560FF9CA7B158A6451C71</t>
  </si>
  <si>
    <t>01010354C873BF08CF6536D560FF9CA7B158A6451C71</t>
  </si>
  <si>
    <t>일반구조용각형강관, 각형강관, 50*100*2.3mm</t>
  </si>
  <si>
    <t>자재 90</t>
  </si>
  <si>
    <t>54C873BF08CF6536D560FF9CA6A2169E24E1A2</t>
  </si>
  <si>
    <t>01010354C873BF08CF6536D560FF9CA6A2169E24E1A2</t>
  </si>
  <si>
    <t>일반구조용각형강관, 각형강관, 125*75*3.2mm</t>
  </si>
  <si>
    <t>자재 88</t>
  </si>
  <si>
    <t>54C873BF08CF6536D560FF9CA7B158A6447DC4</t>
  </si>
  <si>
    <t>01010354C873BF08CF6536D560FF9CA7B158A6447DC4</t>
  </si>
  <si>
    <t>부대철골 설치</t>
  </si>
  <si>
    <t>호표 36</t>
  </si>
  <si>
    <t>539D23FD08B8664255B0799E3D69BC</t>
  </si>
  <si>
    <t>010103539D23FD08B8664255B0799E3D69BC</t>
  </si>
  <si>
    <t>철강설</t>
  </si>
  <si>
    <t>철강설, 고철, 작업설부산물</t>
  </si>
  <si>
    <t>kg</t>
  </si>
  <si>
    <t>자재 12</t>
  </si>
  <si>
    <t>54932398080B6282E59E739898BD92588AA955</t>
  </si>
  <si>
    <t>01010354932398080B6282E59E739898BD92588AA955</t>
  </si>
  <si>
    <t>녹막이페인트 붓칠(재료비 포함)</t>
  </si>
  <si>
    <t>철재면, 1회 1종</t>
  </si>
  <si>
    <t>호표 85</t>
  </si>
  <si>
    <t>539D934908ABCA2B25BA9B9BD2AFA2</t>
  </si>
  <si>
    <t>010103539D934908ABCA2B25BA9B9BD2AFA2</t>
  </si>
  <si>
    <t>유성페인트 뿜칠</t>
  </si>
  <si>
    <t>철재면, 2회. 1급</t>
  </si>
  <si>
    <t>호표 86</t>
  </si>
  <si>
    <t>539D934A08B3C3D6E552EB98C7907E</t>
  </si>
  <si>
    <t>010103539D934A08B3C3D6E552EB98C7907E</t>
  </si>
  <si>
    <t>010104  조  적  공  사</t>
  </si>
  <si>
    <t>010104</t>
  </si>
  <si>
    <t>경량인방재</t>
  </si>
  <si>
    <t>1.0B 조적용, 800∼3500㎜</t>
  </si>
  <si>
    <t>자재 105</t>
  </si>
  <si>
    <t>541FB3F608B369E7655F8999E58CAAFF075975</t>
  </si>
  <si>
    <t>010104541FB3F608B369E7655F8999E58CAAFF075975</t>
  </si>
  <si>
    <t>콘크리트벽돌</t>
  </si>
  <si>
    <t>콘크리트벽돌, 190*57*90mm, 강원, C종2급</t>
  </si>
  <si>
    <t>매</t>
  </si>
  <si>
    <t>자재 32</t>
  </si>
  <si>
    <t>54BE13DA089DB31DC5123590BFEEDA5C91FD2A</t>
  </si>
  <si>
    <t>01010454BE13DA089DB31DC5123590BFEEDA5C91FD2A</t>
  </si>
  <si>
    <t>벽돌운반</t>
  </si>
  <si>
    <t>인력, 1층</t>
  </si>
  <si>
    <t>천매</t>
  </si>
  <si>
    <t>호표 39</t>
  </si>
  <si>
    <t>539D1393080814796512B896B0A8A4</t>
  </si>
  <si>
    <t>010104539D1393080814796512B896B0A8A4</t>
  </si>
  <si>
    <t>0.5B 벽돌쌓기</t>
  </si>
  <si>
    <t>3.6m 이하, 시공량 25m2/일당</t>
  </si>
  <si>
    <t>호표 37</t>
  </si>
  <si>
    <t>539D1393080AC295F59E169B331F17</t>
  </si>
  <si>
    <t>010104539D1393080AC295F59E169B331F17</t>
  </si>
  <si>
    <t>1.0B 벽돌쌓기</t>
  </si>
  <si>
    <t>3.6m 이하, 시공량 15m2/일당</t>
  </si>
  <si>
    <t>호표 38</t>
  </si>
  <si>
    <t>539D1393080AC297A575D29C2D5280</t>
  </si>
  <si>
    <t>010104539D1393080AC297A575D29C2D5280</t>
  </si>
  <si>
    <t>010105  방  수  공  사</t>
  </si>
  <si>
    <t>010105</t>
  </si>
  <si>
    <t>시멘트 액체방수 바름</t>
  </si>
  <si>
    <t>바닥</t>
  </si>
  <si>
    <t>호표 47</t>
  </si>
  <si>
    <t>539DF339088EF7CCD586D195BFDF49</t>
  </si>
  <si>
    <t>010105539DF339088EF7CCD586D195BFDF49</t>
  </si>
  <si>
    <t>수직부</t>
  </si>
  <si>
    <t>호표 49</t>
  </si>
  <si>
    <t>539DF339088EF7CCD586E39C46B529</t>
  </si>
  <si>
    <t>010105539DF339088EF7CCD586E39C46B529</t>
  </si>
  <si>
    <t>010106  타  일  공  사</t>
  </si>
  <si>
    <t>010106</t>
  </si>
  <si>
    <t>▶건축공사</t>
    <phoneticPr fontId="3" type="noConversion"/>
  </si>
  <si>
    <t>타일코너비드</t>
  </si>
  <si>
    <t>스테인리스, 라운드(STS4, 10*10*0.5mm)</t>
  </si>
  <si>
    <t>호표 66</t>
  </si>
  <si>
    <t>539DD3E808C2A43BD5AD40941D5901</t>
  </si>
  <si>
    <t>010106539DD3E808C2A43BD5AD40941D5901</t>
  </si>
  <si>
    <t>타일떠붙임(바탕 24mm) [도기질]</t>
  </si>
  <si>
    <t>벽체, 도기질타일, 일반색, 300*600*10mm</t>
  </si>
  <si>
    <t>호표 75</t>
  </si>
  <si>
    <t>539DA3AE08562CBDE5B97B9E506FDC</t>
  </si>
  <si>
    <t>010106539DA3AE08562CBDE5B97B9E506FDC</t>
  </si>
  <si>
    <t>타일접착붙임(에폭시 3mm) [건식]</t>
  </si>
  <si>
    <t>벽체, 건식, 100*100*8mm, 에폭시 접착</t>
  </si>
  <si>
    <t>호표 19</t>
  </si>
  <si>
    <t>541FB3F608B242DD95C64C910EF165</t>
  </si>
  <si>
    <t>010106541FB3F608B242DD95C64C910EF165</t>
  </si>
  <si>
    <t>타일압착붙임(바탕 50mm+압 5mm) [자기질]</t>
  </si>
  <si>
    <t>바닥, 자기질타일, 무유, 300*300*8~11mm</t>
  </si>
  <si>
    <t>호표 82</t>
  </si>
  <si>
    <t>539DA3AE085461FDF5488D9B02F1EC</t>
  </si>
  <si>
    <t>010106539DA3AE085461FDF5488D9B02F1EC</t>
  </si>
  <si>
    <t>010107  목    공    사</t>
  </si>
  <si>
    <t>010107</t>
  </si>
  <si>
    <t>[견적] FUR-1</t>
  </si>
  <si>
    <t>주방-씽크대"ㅡ"자국산12T 상판, 백조 사각볼, 보급형 입수전, 외 기본 하드웨어 적용</t>
  </si>
  <si>
    <t>SET</t>
  </si>
  <si>
    <t>자재 135</t>
  </si>
  <si>
    <t>5229D34A08BABF16750D5E99E26D19009F3B39</t>
  </si>
  <si>
    <t>0101075229D34A08BABF16750D5E99E26D19009F3B39</t>
  </si>
  <si>
    <t>소    계</t>
  </si>
  <si>
    <t>522863EA0805A9F0E5FF3897A354</t>
  </si>
  <si>
    <t>010107522863EA0805A9F0E5FF3897A354</t>
  </si>
  <si>
    <t>걸레받이 설치(기성)</t>
  </si>
  <si>
    <t>60×9×2440mm</t>
  </si>
  <si>
    <t>호표 15</t>
  </si>
  <si>
    <t>54DA833608A6ADF075C82698387D8A</t>
  </si>
  <si>
    <t>01010754DA833608A6ADF075C82698387D8A</t>
  </si>
  <si>
    <t>벽체틀 설치</t>
  </si>
  <si>
    <t>30*60, @600</t>
  </si>
  <si>
    <t>호표 58</t>
  </si>
  <si>
    <t>539DE3C808D28656C598639610FD1B</t>
  </si>
  <si>
    <t>010107539DE3C808D28656C598639610FD1B</t>
  </si>
  <si>
    <t>반자틀 설치</t>
  </si>
  <si>
    <t>30*60, @400</t>
  </si>
  <si>
    <t>호표 53</t>
  </si>
  <si>
    <t>539DE3C808D284A865FED9</t>
  </si>
  <si>
    <t>010107539DE3C808D284A865FED9</t>
  </si>
  <si>
    <t>30*30, @600</t>
  </si>
  <si>
    <t>호표 54</t>
  </si>
  <si>
    <t>539DE3C808D284A865FEE9</t>
  </si>
  <si>
    <t>010107539DE3C808D284A865FEE9</t>
  </si>
  <si>
    <t>30*60, @300</t>
  </si>
  <si>
    <t>호표 55</t>
  </si>
  <si>
    <t>539DE3C808D284A865FEF9</t>
  </si>
  <si>
    <t>010107539DE3C808D284A865FEF9</t>
  </si>
  <si>
    <t>목재흡음타공판 벽설치 - 원형</t>
  </si>
  <si>
    <t>Lp Board(원형), 9T×1200×2400</t>
  </si>
  <si>
    <t>호표 13</t>
  </si>
  <si>
    <t>54DA833608A6ACD8D597BB960A68A1</t>
  </si>
  <si>
    <t>01010754DA833608A6ACD8D597BB960A68A1</t>
  </si>
  <si>
    <t>천정, 합판붙임 - 1겹</t>
  </si>
  <si>
    <t>보통합판, 1급, 9.0*1220*2440mm</t>
  </si>
  <si>
    <t>호표 114</t>
  </si>
  <si>
    <t>539D8362085667DE15C3CC974B32D3</t>
  </si>
  <si>
    <t>010107539D8362085667DE15C3CC974B32D3</t>
  </si>
  <si>
    <t>플로어링 마루깔기 [강마루]</t>
  </si>
  <si>
    <t>7.0× 92× 900mm, 고경도강마루(시공비별도)</t>
  </si>
  <si>
    <t>호표 51</t>
  </si>
  <si>
    <t>539DE3CB08A1E4C205FADE9BEF26E8</t>
  </si>
  <si>
    <t>010107539DE3CB08A1E4C205FADE9BEF26E8</t>
  </si>
  <si>
    <t>MDF 설치 + 방염인테리어필름(일면)</t>
  </si>
  <si>
    <t>중밀도섬유판, 9.0*1220*2440mm + 0.42*1220mm, CW(방염, 마이우드)</t>
  </si>
  <si>
    <t>호표 104</t>
  </si>
  <si>
    <t>539D836208539364A561A69D947924</t>
  </si>
  <si>
    <t>010107539D836208539364A561A69D947924</t>
  </si>
  <si>
    <t>단천정조명레일설치 [70*70]</t>
  </si>
  <si>
    <t>중밀도섬유판, 18*1220*2440mm + 도장용융아연도강판, 실리콘(양면), 1.20mm</t>
  </si>
  <si>
    <t>호표 105</t>
  </si>
  <si>
    <t>539D836208539364A561A69D947ACB</t>
  </si>
  <si>
    <t>010107539D836208539364A561A69D947ACB</t>
  </si>
  <si>
    <t>010108  금  속  공  사</t>
  </si>
  <si>
    <t>010108</t>
  </si>
  <si>
    <t>스테인리스재료분리대</t>
  </si>
  <si>
    <t>바닥, W30*H10*1.5t</t>
  </si>
  <si>
    <t>호표 125</t>
  </si>
  <si>
    <t>539D836608CC8EFFA5754C90C26F92</t>
  </si>
  <si>
    <t>010108539D836608CC8EFFA5754C90C26F92</t>
  </si>
  <si>
    <t>AL몰딩 설치</t>
  </si>
  <si>
    <t>W형, 15*15*15*15*1.0mm</t>
  </si>
  <si>
    <t>호표 127</t>
  </si>
  <si>
    <t>539D836808F8DAF645AACF9BE17615</t>
  </si>
  <si>
    <t>010108539D836808F8DAF645AACF9BE17615</t>
  </si>
  <si>
    <t>ㄷ형, 15*30*15*1.0mm</t>
  </si>
  <si>
    <t>호표 128</t>
  </si>
  <si>
    <t>539D836808F8DAF645AACF9BE17614</t>
  </si>
  <si>
    <t>010108539D836808F8DAF645AACF9BE17614</t>
  </si>
  <si>
    <t>액자걸이 설치</t>
  </si>
  <si>
    <t>액자레일, 후크, 19.3*14.4MM</t>
  </si>
  <si>
    <t>호표 40</t>
  </si>
  <si>
    <t>539D1393080814796512B895AA5D56</t>
  </si>
  <si>
    <t>010108539D1393080814796512B895AA5D56</t>
  </si>
  <si>
    <t>경량 천장 철골틀</t>
  </si>
  <si>
    <t>M-BAR, H:1m미만. 인써트 유, BAR 간격 300mm</t>
  </si>
  <si>
    <t>호표 65</t>
  </si>
  <si>
    <t>539DD3EA08F5218F45CA1C997041CF</t>
  </si>
  <si>
    <t>010108539DD3EA08F5218F45CA1C997041CF</t>
  </si>
  <si>
    <t>메탈스터드설치 [C-125]</t>
  </si>
  <si>
    <t>125*45*0.8T @450</t>
  </si>
  <si>
    <t>호표 56</t>
  </si>
  <si>
    <t>539DE3C808D2854FD5A8369B911C00</t>
  </si>
  <si>
    <t>010108539DE3C808D2854FD5A8369B911C00</t>
  </si>
  <si>
    <t>125*45*0.8T @450 + 유리면보드, 밀도48kg/㎥, 125mm</t>
  </si>
  <si>
    <t>호표 57</t>
  </si>
  <si>
    <t>539DE3C808D2854FD5A8369B911D12</t>
  </si>
  <si>
    <t>010108539DE3C808D2854FD5A8369B911D12</t>
  </si>
  <si>
    <t>010109  미  장  공  사</t>
  </si>
  <si>
    <t>010109</t>
  </si>
  <si>
    <t>모르타르 바름</t>
  </si>
  <si>
    <t>내벽, 18mm, 3.6m 이하</t>
  </si>
  <si>
    <t>호표 43</t>
  </si>
  <si>
    <t>539D03AA0802033685AB329E6433AE</t>
  </si>
  <si>
    <t>010109539D03AA0802033685AB329E6433AE</t>
  </si>
  <si>
    <t>와이어메시 바닥깔기</t>
  </si>
  <si>
    <t>#8-150*150</t>
  </si>
  <si>
    <t>호표 60</t>
  </si>
  <si>
    <t>539DD3E7083F8E9AD5385F9A14CD54</t>
  </si>
  <si>
    <t>010109539DD3E7083F8E9AD5385F9A14CD54</t>
  </si>
  <si>
    <t>콘크리트 펌프차 타설(무근)</t>
  </si>
  <si>
    <t>레미콘25-24-12, slump 8~12cm, 벽,기둥,슬래브 등, f2 : Type-Ⅱ, 32m</t>
  </si>
  <si>
    <t>M3</t>
  </si>
  <si>
    <t>호표 61</t>
  </si>
  <si>
    <t>539DD3E7083F8E9AD5385F9A14CD55</t>
  </si>
  <si>
    <t>010109539DD3E7083F8E9AD5385F9A14CD55</t>
  </si>
  <si>
    <t>콘크리트계단 설치 [4800*1330]</t>
  </si>
  <si>
    <t>25-24-12, 펌프차 타설(slump 8~12cm), 유로폼(3회,간단), 표면마무리, 이형봉강(SD400)HD10, 케미컬앵커(H</t>
  </si>
  <si>
    <t>호표 62</t>
  </si>
  <si>
    <t>539DD3E7083F8E9AD5385F9A14CD56</t>
  </si>
  <si>
    <t>010109539DD3E7083F8E9AD5385F9A14CD56</t>
  </si>
  <si>
    <t>010110  창  호  공  사</t>
  </si>
  <si>
    <t>010110</t>
  </si>
  <si>
    <t>[견적] ASD-1[단열]</t>
  </si>
  <si>
    <t>3.600*3.600, 단열자동문포함(양개)</t>
  </si>
  <si>
    <t>EA</t>
  </si>
  <si>
    <t>자재 121</t>
  </si>
  <si>
    <t>5229D34A08BABF16750D5E99E26D19009F3868</t>
  </si>
  <si>
    <t>0101105229D34A08BABF16750D5E99E26D19009F3868</t>
  </si>
  <si>
    <t>[견적] SSD-1[비단열]</t>
  </si>
  <si>
    <t>3.550*2.460, 세이프강화도어(도어유리)플로어힌지,강화도어손잡이포함</t>
  </si>
  <si>
    <t>자재 122</t>
  </si>
  <si>
    <t>5229D34A08BABF16750D5E99E26D19009F3869</t>
  </si>
  <si>
    <t>0101105229D34A08BABF16750D5E99E26D19009F3869</t>
  </si>
  <si>
    <t>[견적] SSD-2[비단열]</t>
  </si>
  <si>
    <t>0.900*2.200, 세이프강화도어(도어유리)플로어힌지,강화도어손잡이포함</t>
  </si>
  <si>
    <t>자재 123</t>
  </si>
  <si>
    <t>5229D34A08BABF16750D5E99E26D19009F386E</t>
  </si>
  <si>
    <t>0101105229D34A08BABF16750D5E99E26D19009F386E</t>
  </si>
  <si>
    <t>[견적] SLD-1</t>
  </si>
  <si>
    <t>0.950*2.400, H:2400까지만가능(디자인:민판적용)</t>
  </si>
  <si>
    <t>자재 124</t>
  </si>
  <si>
    <t>5229D34A08BABF16750D5E99E26D19009F386F</t>
  </si>
  <si>
    <t>0101105229D34A08BABF16750D5E99E26D19009F386F</t>
  </si>
  <si>
    <t>[견적] AFD-1[비단열/폴딩8+도어1]</t>
  </si>
  <si>
    <t>6.170*2.460,</t>
  </si>
  <si>
    <t>자재 125</t>
  </si>
  <si>
    <t>5229D34A08BABF16750D5E99E26D19009F386C</t>
  </si>
  <si>
    <t>0101105229D34A08BABF16750D5E99E26D19009F386C</t>
  </si>
  <si>
    <t>[견적] PW-1[단열]</t>
  </si>
  <si>
    <t>1.800*0.900,</t>
  </si>
  <si>
    <t>자재 126</t>
  </si>
  <si>
    <t>5229D34A08BABF16750D5E99E26D19009F386D</t>
  </si>
  <si>
    <t>0101105229D34A08BABF16750D5E99E26D19009F386D</t>
  </si>
  <si>
    <t>[견적] 창호주위사춤</t>
  </si>
  <si>
    <t>우레탄폼,</t>
  </si>
  <si>
    <t>자재 127</t>
  </si>
  <si>
    <t>5229D34A08BABF16750D5E99E26D19009F3862</t>
  </si>
  <si>
    <t>0101105229D34A08BABF16750D5E99E26D19009F3862</t>
  </si>
  <si>
    <t>[견적] 창호주위코킹</t>
  </si>
  <si>
    <t>10*10, 실리콘</t>
  </si>
  <si>
    <t>자재 128</t>
  </si>
  <si>
    <t>5229D34A08BABF16750D5E99E26D19009F3863</t>
  </si>
  <si>
    <t>0101105229D34A08BABF16750D5E99E26D19009F3863</t>
  </si>
  <si>
    <t>010110522863EA0805A9F0E5FF3897A354</t>
  </si>
  <si>
    <t>불투명시트(유리면)</t>
  </si>
  <si>
    <t>시공도</t>
  </si>
  <si>
    <t>자재 99</t>
  </si>
  <si>
    <t>54DA83380853610785F4189565A3F2D194B43A</t>
  </si>
  <si>
    <t>01011054DA83380853610785F4189565A3F2D194B43A</t>
  </si>
  <si>
    <t>010111  유  리  공  사</t>
  </si>
  <si>
    <t>010111</t>
  </si>
  <si>
    <t>[견적] T8강화유리</t>
  </si>
  <si>
    <t>8mm강화유리,투명, SSD-1,AFD-1유리적용</t>
  </si>
  <si>
    <t>자재 129</t>
  </si>
  <si>
    <t>5229D34A08BABF16750D5E99E26D19009F3971</t>
  </si>
  <si>
    <t>0101115229D34A08BABF16750D5E99E26D19009F3971</t>
  </si>
  <si>
    <t>[견적] T24로이복층유리</t>
  </si>
  <si>
    <t>5LE(SKN154II)+14AR+5CL, ASD-1유리적용</t>
  </si>
  <si>
    <t>자재 130</t>
  </si>
  <si>
    <t>5229D34A08BABF16750D5E99E26D19009F3970</t>
  </si>
  <si>
    <t>0101115229D34A08BABF16750D5E99E26D19009F3970</t>
  </si>
  <si>
    <t>5LE(SKN154II)+14AR+5LE(DURA PLUS)단열간봉, PW-1유리적용</t>
  </si>
  <si>
    <t>자재 131</t>
  </si>
  <si>
    <t>5229D34A08BABF16750D5E99E26D19009F3973</t>
  </si>
  <si>
    <t>0101115229D34A08BABF16750D5E99E26D19009F3973</t>
  </si>
  <si>
    <t>[견적] 유리끼우기</t>
  </si>
  <si>
    <t>8mm강화유리,투명</t>
  </si>
  <si>
    <t>자재 132</t>
  </si>
  <si>
    <t>5229D34A08BABF16750D5E99E26D19009F3972</t>
  </si>
  <si>
    <t>0101115229D34A08BABF16750D5E99E26D19009F3972</t>
  </si>
  <si>
    <t>24mm</t>
  </si>
  <si>
    <t>자재 133</t>
  </si>
  <si>
    <t>5229D34A08BABF16750D5E99E26D19009F3975</t>
  </si>
  <si>
    <t>0101115229D34A08BABF16750D5E99E26D19009F3975</t>
  </si>
  <si>
    <t>[견적] 유리주위코킹</t>
  </si>
  <si>
    <t>5*5, 실리콘</t>
  </si>
  <si>
    <t>자재 134</t>
  </si>
  <si>
    <t>5229D34A08BABF16750D5E99E26D19009F3974</t>
  </si>
  <si>
    <t>0101115229D34A08BABF16750D5E99E26D19009F3974</t>
  </si>
  <si>
    <t>010111522863EA0805A9F0E5FF3897A354</t>
  </si>
  <si>
    <t>010112  도  장  공  사</t>
  </si>
  <si>
    <t>010112</t>
  </si>
  <si>
    <t>바탕만들기+수성페인트 롤러칠(재료비 포함)</t>
  </si>
  <si>
    <t>내부 2회, G.B.면 줄퍼티, 친환경</t>
  </si>
  <si>
    <t>호표 91</t>
  </si>
  <si>
    <t>539D934B08589CAE5525989325E13F</t>
  </si>
  <si>
    <t>010112539D934B08589CAE5525989325E13F</t>
  </si>
  <si>
    <t>내부 2회, con'c·mortar면, 친환경</t>
  </si>
  <si>
    <t>호표 90</t>
  </si>
  <si>
    <t>539D934B08589CAE55259894CC2A30</t>
  </si>
  <si>
    <t>010112539D934B08589CAE55259894CC2A30</t>
  </si>
  <si>
    <t>내천장 2회, G.B.면 줄퍼티, 친환경</t>
  </si>
  <si>
    <t>호표 92</t>
  </si>
  <si>
    <t>539D934B08589CAE5525379B60E239</t>
  </si>
  <si>
    <t>010112539D934B08589CAE5525379B60E239</t>
  </si>
  <si>
    <t>010113  수  장  공  사</t>
  </si>
  <si>
    <t>010113</t>
  </si>
  <si>
    <t>비닐타일 깔기</t>
  </si>
  <si>
    <t>비닐타일, 3*450*450mm, 데코타일</t>
  </si>
  <si>
    <t>호표 98</t>
  </si>
  <si>
    <t>539D836008A5379A15AE1895CC18AB</t>
  </si>
  <si>
    <t>010113539D836008A5379A15AE1895CC18AB</t>
  </si>
  <si>
    <t>경질경질우레탄폼단열재(접착제 붙이기, 벽)</t>
  </si>
  <si>
    <t>120t, 2종 2호, 경질우레탄폼 보드</t>
  </si>
  <si>
    <t>호표 118</t>
  </si>
  <si>
    <t>539D83650827705265AAD6948413C4</t>
  </si>
  <si>
    <t>010113539D83650827705265AAD6948413C4</t>
  </si>
  <si>
    <t>발포폴리스티렌단열재(슬래브 위 깔기)</t>
  </si>
  <si>
    <t>발포폴리스티렌단열재, 0.025, 900*1800*140mm, 2종</t>
  </si>
  <si>
    <t>호표 119</t>
  </si>
  <si>
    <t>539D836508277201E5C74D9B7116A6</t>
  </si>
  <si>
    <t>010113539D836508277201E5C74D9B7116A6</t>
  </si>
  <si>
    <t>불연천장재</t>
  </si>
  <si>
    <t>불연천장재, 마이텍스, 12*300*600mm, 나사, 타카</t>
  </si>
  <si>
    <t>호표 107</t>
  </si>
  <si>
    <t>539D8362085390AD25B861994A1F90</t>
  </si>
  <si>
    <t>010113539D8362085390AD25B861994A1F90</t>
  </si>
  <si>
    <t>샌드위치패널 설치 [천정:EPS]</t>
  </si>
  <si>
    <t>샌드위치패널, EPS(0.016), 50mm</t>
  </si>
  <si>
    <t>호표 101</t>
  </si>
  <si>
    <t>539D8363087E170D4503AF9CAFEFED</t>
  </si>
  <si>
    <t>010113539D8363087E170D4503AF9CAFEFED</t>
  </si>
  <si>
    <t>석고판 나사 고정(바탕용) - 1겹 [일반]</t>
  </si>
  <si>
    <t>벽, 석고보드, 평보드, 9.5*900*1800mm</t>
  </si>
  <si>
    <t>호표 108</t>
  </si>
  <si>
    <t>539D83620850DFB8C5ECE09A58BC94</t>
  </si>
  <si>
    <t>010113539D83620850DFB8C5ECE09A58BC94</t>
  </si>
  <si>
    <t>석고판 나사 고정(바탕용) - 1겹  [일반]</t>
  </si>
  <si>
    <t>천장, 석고보드, 평보드, 9.5*900*1800mm</t>
  </si>
  <si>
    <t>호표 112</t>
  </si>
  <si>
    <t>539D83620850DFBB8539B693C1DBBA</t>
  </si>
  <si>
    <t>010113539D83620850DFBB8539B693C1DBBA</t>
  </si>
  <si>
    <t>석고판 나사 고정(바탕용) - 2겹 [일반]</t>
  </si>
  <si>
    <t>호표 109</t>
  </si>
  <si>
    <t>539D83620850DFB8C5ECE09A58BC96</t>
  </si>
  <si>
    <t>010113539D83620850DFB8C5ECE09A58BC96</t>
  </si>
  <si>
    <t>호표 113</t>
  </si>
  <si>
    <t>539D83620850DFBB8539B693C1DBB9</t>
  </si>
  <si>
    <t>010113539D83620850DFBB8539B693C1DBB9</t>
  </si>
  <si>
    <t>우레탄폼 분사 충진</t>
  </si>
  <si>
    <t>천장, 19m3/일당</t>
  </si>
  <si>
    <t>호표 124</t>
  </si>
  <si>
    <t>539D8365082541B065083B939CDA22</t>
  </si>
  <si>
    <t>010113539D8365082541B065083B939CDA22</t>
  </si>
  <si>
    <t>거울설치 [51013*2400]</t>
  </si>
  <si>
    <t>5mm + STS 1.5mm</t>
  </si>
  <si>
    <t>호표 69</t>
  </si>
  <si>
    <t>539DB39C08C4AA1D0585109EA68C49</t>
  </si>
  <si>
    <t>010113539DB39C08C4AA1D0585109EA68C49</t>
  </si>
  <si>
    <t>암막커튼</t>
  </si>
  <si>
    <t>방염, 시공도</t>
  </si>
  <si>
    <t>자재 91</t>
  </si>
  <si>
    <t>54DAC39B089AA8DCB5847C92BDDA6E43A84D2E</t>
  </si>
  <si>
    <t>01011354DAC39B089AA8DCB5847C92BDDA6E43A84D2E</t>
  </si>
  <si>
    <t>열경화성 수지천정재(난연3급)</t>
  </si>
  <si>
    <t>1.2*600*600</t>
  </si>
  <si>
    <t>자재 114</t>
  </si>
  <si>
    <t>539C533108F7D9A4856BD99BA33AE0</t>
  </si>
  <si>
    <t>010113539C533108F7D9A4856BD99BA33AE0</t>
  </si>
  <si>
    <t>화장실칸막이</t>
  </si>
  <si>
    <t>화장실칸막이, 큐비클, SUS몰딩, 시공도</t>
  </si>
  <si>
    <t>자재 56</t>
  </si>
  <si>
    <t>54BE13DA0896026505E22799D8AFA5C777D453</t>
  </si>
  <si>
    <t>01011354BE13DA0896026505E22799D8AFA5C777D453</t>
  </si>
  <si>
    <t>소변기칸막이</t>
  </si>
  <si>
    <t>450×1,200기준 , 8T강화유리, 시공도</t>
  </si>
  <si>
    <t>개</t>
  </si>
  <si>
    <t>자재 103</t>
  </si>
  <si>
    <t>541FB3F608B369E7655F8992B36DBE2115B8C8</t>
  </si>
  <si>
    <t>010113541FB3F608B369E7655F8992B36DBE2115B8C8</t>
  </si>
  <si>
    <t>010114  부  대  공  사</t>
  </si>
  <si>
    <t>010114</t>
  </si>
  <si>
    <t>▶건축공사</t>
    <phoneticPr fontId="3" type="noConversion"/>
  </si>
  <si>
    <t>맨홀설치-원형</t>
  </si>
  <si>
    <t>D:900*900H*170T</t>
  </si>
  <si>
    <t>호표 131</t>
  </si>
  <si>
    <t>539C738D08085AA585BC9498A65851</t>
  </si>
  <si>
    <t>010114539C738D08085AA585BC9498A65851</t>
  </si>
  <si>
    <t>오수받이설치</t>
  </si>
  <si>
    <t>악취차단용,D300,H=1000, 토공사포함</t>
  </si>
  <si>
    <t>호표 130</t>
  </si>
  <si>
    <t>539C738D08085AA585BC9498A65850</t>
  </si>
  <si>
    <t>010114539C738D08085AA585BC9498A65850</t>
  </si>
  <si>
    <t>오, 하수관로설치</t>
  </si>
  <si>
    <t>∮150mm, VN SDR 17(구 VG1), 토공사</t>
  </si>
  <si>
    <t>호표 129</t>
  </si>
  <si>
    <t>539C738D08085AA585BC9498A65856</t>
  </si>
  <si>
    <t>010114539C738D08085AA585BC9498A65856</t>
  </si>
  <si>
    <t>010115  철  거  공  사</t>
  </si>
  <si>
    <t>010115</t>
  </si>
  <si>
    <t>방범창 철거</t>
  </si>
  <si>
    <t>철거: 설치품의 30% 준용</t>
  </si>
  <si>
    <t>호표 10</t>
  </si>
  <si>
    <t>54DA833608A6ACD2B561FD9D785106</t>
  </si>
  <si>
    <t>01011554DA833608A6ACD2B561FD9D785106</t>
  </si>
  <si>
    <t>콘크리트구조물 헐기(인력)</t>
  </si>
  <si>
    <t>소형브레이커(전기식), 무근, 2.7m3/일당</t>
  </si>
  <si>
    <t>호표 132</t>
  </si>
  <si>
    <t>539C63A90880E3C2A5DDE7985067CD</t>
  </si>
  <si>
    <t>010115539C63A90880E3C2A5DDE7985067CD</t>
  </si>
  <si>
    <t>목재문 철거</t>
  </si>
  <si>
    <t>유리 철거품포함, 폐기물처리 별도</t>
  </si>
  <si>
    <t>호표 17</t>
  </si>
  <si>
    <t>54DA833608A6C4CF35992393029368</t>
  </si>
  <si>
    <t>01011554DA833608A6C4CF35992393029368</t>
  </si>
  <si>
    <t>철재문 철거</t>
  </si>
  <si>
    <t>호표 16</t>
  </si>
  <si>
    <t>54DA833608A6C4CF35992393029241</t>
  </si>
  <si>
    <t>01011554DA833608A6C4CF35992393029241</t>
  </si>
  <si>
    <t>010116  상    차    비</t>
  </si>
  <si>
    <t>010116</t>
  </si>
  <si>
    <t>집계제외</t>
  </si>
  <si>
    <t>원가갑지</t>
  </si>
  <si>
    <t>A</t>
  </si>
  <si>
    <t>건설폐재류 상차비</t>
  </si>
  <si>
    <t>자재 117</t>
  </si>
  <si>
    <t>53D02378089E4BAD7537D09620DF263BCE5ACB</t>
  </si>
  <si>
    <t>01011653D02378089E4BAD7537D09620DF263BCE5ACB</t>
  </si>
  <si>
    <t>혼합건설폐기물 상차비</t>
  </si>
  <si>
    <t>(매립지반입대상 폐기물 포함)</t>
  </si>
  <si>
    <t>자재 118</t>
  </si>
  <si>
    <t>53D02378089E4BAD7537D09620DF263BCE5AC8</t>
  </si>
  <si>
    <t>01011653D02378089E4BAD7537D09620DF263BCE5AC8</t>
  </si>
  <si>
    <t>010117  건설페기물처리</t>
  </si>
  <si>
    <t>010117</t>
  </si>
  <si>
    <t>B</t>
  </si>
  <si>
    <t>건설폐재류 운반비</t>
  </si>
  <si>
    <t>24톤 덤프트럭, 30km</t>
  </si>
  <si>
    <t>자재 119</t>
  </si>
  <si>
    <t>53D02378089E4BAD7537D09620DF263BCE5BD1</t>
  </si>
  <si>
    <t>01011753D02378089E4BAD7537D09620DF263BCE5BD1</t>
  </si>
  <si>
    <t>폐콘크리트 처리비</t>
  </si>
  <si>
    <t>이물질이 없는 순수한 폐콘크리트</t>
  </si>
  <si>
    <t>자재 115</t>
  </si>
  <si>
    <t>53D02378089E4BAD7537D09620DE01DF9AF495</t>
  </si>
  <si>
    <t>01011753D02378089E4BAD7537D09620DE01DF9AF495</t>
  </si>
  <si>
    <t>혼합건설폐기물 운반비</t>
  </si>
  <si>
    <t>24톤 암롤트럭, 30km</t>
  </si>
  <si>
    <t>자재 120</t>
  </si>
  <si>
    <t>53D02378089E4BAD7537D09620DF263BCE5EA4</t>
  </si>
  <si>
    <t>01011753D02378089E4BAD7537D09620DF263BCE5EA4</t>
  </si>
  <si>
    <t>혼합건설폐기물 처리비</t>
  </si>
  <si>
    <t>그 밖의 건설폐기물에 가연성 5% 이하 혼합</t>
  </si>
  <si>
    <t>자재 116</t>
  </si>
  <si>
    <t>53D02378089E4BAD7537D09620DE01DF9CA316</t>
  </si>
  <si>
    <t>01011753D02378089E4BAD7537D09620DE01DF9CA316</t>
  </si>
  <si>
    <t>010118  작 업 부 산 물</t>
  </si>
  <si>
    <t>010118</t>
  </si>
  <si>
    <t>C</t>
  </si>
  <si>
    <t>01011854932398080B6282E59E739898BD92588AA955</t>
  </si>
  <si>
    <t>010119  안 전 관 리 비</t>
  </si>
  <si>
    <t>010119</t>
  </si>
  <si>
    <t>8</t>
  </si>
  <si>
    <t>교통안전시설</t>
  </si>
  <si>
    <t>PE가설휀스</t>
  </si>
  <si>
    <t>호표 8</t>
  </si>
  <si>
    <t>54DA833608A7B235A5393D9F58AC52</t>
  </si>
  <si>
    <t>01011954DA833608A7B235A5393D9F58AC52</t>
  </si>
  <si>
    <t>교통통제 및 안전처리</t>
  </si>
  <si>
    <t>인</t>
  </si>
  <si>
    <t>호표 71</t>
  </si>
  <si>
    <t>539DA3AE08562D454521B1964782C785C9</t>
  </si>
  <si>
    <t>010119539DA3AE08562D454521B1964782C785C9</t>
  </si>
  <si>
    <t>일 위 대 가 목 록</t>
  </si>
  <si>
    <t>코  드</t>
  </si>
  <si>
    <t>재 료 비</t>
  </si>
  <si>
    <t>노 무 비</t>
  </si>
  <si>
    <t>경    비</t>
  </si>
  <si>
    <t>합    계</t>
  </si>
  <si>
    <t>번  호</t>
  </si>
  <si>
    <t>비      고</t>
  </si>
  <si>
    <t>노임계수</t>
  </si>
  <si>
    <t>할증</t>
  </si>
  <si>
    <t>품셈개요</t>
  </si>
  <si>
    <t>장비일위</t>
  </si>
  <si>
    <t>일 위 대 가</t>
  </si>
  <si>
    <t>일위대가</t>
  </si>
  <si>
    <t>할증적용</t>
  </si>
  <si>
    <t>할증저장</t>
  </si>
  <si>
    <t>할증율</t>
  </si>
  <si>
    <t>HAL1</t>
  </si>
  <si>
    <t>HAL2</t>
  </si>
  <si>
    <t>HAL3</t>
  </si>
  <si>
    <t>일위대가+자재</t>
  </si>
  <si>
    <t>할증체크</t>
  </si>
  <si>
    <t>굴착기(무한궤도)  0.7㎥  HR  공통 8-3,4(0201)   ( 호표 1 )</t>
  </si>
  <si>
    <t>5482D35508CD5E9A95947492BB0B6DB0EC557D94</t>
  </si>
  <si>
    <t>굴착기(무한궤도)</t>
  </si>
  <si>
    <t>0.7㎥</t>
  </si>
  <si>
    <t>HR</t>
  </si>
  <si>
    <t>호표 1</t>
  </si>
  <si>
    <t>공통 8-3,4(0201)</t>
  </si>
  <si>
    <t>자재 1</t>
  </si>
  <si>
    <t>5482D35508CD5E9A95947492BB0B6DB0EC557D</t>
  </si>
  <si>
    <t>5482D35508CD5E9A95947492BB0B6DB0EC557D945482D35508CD5E9A95947492BB0B6DB0EC557D</t>
  </si>
  <si>
    <t>경유</t>
  </si>
  <si>
    <t>경유, 저유황</t>
  </si>
  <si>
    <t>L</t>
  </si>
  <si>
    <t>자재 15</t>
  </si>
  <si>
    <t>549363750880735EE593B992A2A507725968C3</t>
  </si>
  <si>
    <t>5482D35508CD5E9A95947492BB0B6DB0EC557D94549363750880735EE593B992A2A507725968C3</t>
  </si>
  <si>
    <t>잡재료</t>
  </si>
  <si>
    <t>주연료비의 22%</t>
  </si>
  <si>
    <t>식</t>
  </si>
  <si>
    <t>528153200844975025B72898D932001</t>
  </si>
  <si>
    <t>5482D35508CD5E9A95947492BB0B6DB0EC557D94528153200844975025B72898D932001</t>
  </si>
  <si>
    <t>건설기계운전사</t>
  </si>
  <si>
    <t>일반공사 직종</t>
  </si>
  <si>
    <t>노임 21</t>
  </si>
  <si>
    <t>534263D408E141FA45666892569955B12A09A8</t>
  </si>
  <si>
    <t>5482D35508CD5E9A95947492BB0B6DB0EC557D94534263D408E141FA45666892569955B12A09A8</t>
  </si>
  <si>
    <t xml:space="preserve"> [ 합          계 ]</t>
  </si>
  <si>
    <t>플레이트 콤팩터  1.5ton  HR  공통 8-3,4(1730)   ( 호표 2 )</t>
  </si>
  <si>
    <t>5482D35508CD5FB965F1C39F061523D3EBEFE968</t>
  </si>
  <si>
    <t>플레이트 콤팩터</t>
  </si>
  <si>
    <t>1.5ton</t>
  </si>
  <si>
    <t>호표 2</t>
  </si>
  <si>
    <t>공통 8-3,4(1730)</t>
  </si>
  <si>
    <t>자재 2</t>
  </si>
  <si>
    <t>5482D35508CD5FB965F1C39F061523D3EBEFE9</t>
  </si>
  <si>
    <t>5482D35508CD5FB965F1C39F061523D3EBEFE9685482D35508CD5FB965F1C39F061523D3EBEFE9</t>
  </si>
  <si>
    <t>공업용휘발유</t>
  </si>
  <si>
    <t>공업용휘발유, 무연</t>
  </si>
  <si>
    <t>자재 16</t>
  </si>
  <si>
    <t>549363750880735EE5938D9EFBB348F913DAD2</t>
  </si>
  <si>
    <t>5482D35508CD5FB965F1C39F061523D3EBEFE968549363750880735EE5938D9EFBB348F913DAD2</t>
  </si>
  <si>
    <t>주연료비의 20%</t>
  </si>
  <si>
    <t>5482D35508CD5FB965F1C39F061523D3EBEFE968528153200844975025B72898D932001</t>
  </si>
  <si>
    <t>일반기계운전사</t>
  </si>
  <si>
    <t>노임 22</t>
  </si>
  <si>
    <t>534263D408E141FA45666892569955B12A0899</t>
  </si>
  <si>
    <t>5482D35508CD5FB965F1C39F061523D3EBEFE968534263D408E141FA45666892569955B12A0899</t>
  </si>
  <si>
    <t>크레인(타이어)  10ton  HR  공통 8-3,4(2104)   ( 호표 3 )</t>
  </si>
  <si>
    <t>5482D35508CD5CEB156D0094160D2062780FF78D</t>
  </si>
  <si>
    <t>크레인(타이어)</t>
  </si>
  <si>
    <t>10ton</t>
  </si>
  <si>
    <t>호표 3</t>
  </si>
  <si>
    <t>공통 8-3,4(2104)</t>
  </si>
  <si>
    <t>자재 3</t>
  </si>
  <si>
    <t>5482D35508CD5CEB156D0094160D2062780FF7</t>
  </si>
  <si>
    <t>5482D35508CD5CEB156D0094160D2062780FF78D5482D35508CD5CEB156D0094160D2062780FF7</t>
  </si>
  <si>
    <t>5482D35508CD5CEB156D0094160D2062780FF78D549363750880735EE593B992A2A507725968C3</t>
  </si>
  <si>
    <t>주연료비의 39%</t>
  </si>
  <si>
    <t>5482D35508CD5CEB156D0094160D2062780FF78D528153200844975025B72898D932001</t>
  </si>
  <si>
    <t>5482D35508CD5CEB156D0094160D2062780FF78D534263D408E141FA45666892569955B12A09A8</t>
  </si>
  <si>
    <t>크레인(타이어)  50ton  HR  공통 8-3,4(2104)   ( 호표 4 )</t>
  </si>
  <si>
    <t>5482D35508CD5CEB156D009416094592A7AD94F7</t>
  </si>
  <si>
    <t>50ton</t>
  </si>
  <si>
    <t>호표 4</t>
  </si>
  <si>
    <t>자재 4</t>
  </si>
  <si>
    <t>5482D35508CD5CEB156D009416094592A7AD94</t>
  </si>
  <si>
    <t>5482D35508CD5CEB156D009416094592A7AD94F75482D35508CD5CEB156D009416094592A7AD94</t>
  </si>
  <si>
    <t>5482D35508CD5CEB156D009416094592A7AD94F7549363750880735EE593B992A2A507725968C3</t>
  </si>
  <si>
    <t>주연료비의 57%</t>
  </si>
  <si>
    <t>5482D35508CD5CEB156D009416094592A7AD94F7528153200844975025B72898D932001</t>
  </si>
  <si>
    <t>5482D35508CD5CEB156D009416094592A7AD94F7534263D408E141FA45666892569955B12A09A8</t>
  </si>
  <si>
    <t>콘크리트 펌프차  32m(80∼95㎥/hr)  HR  공통 8-3,4(4504)   ( 호표 5 )</t>
  </si>
  <si>
    <t>5482D35508CD5A3875ACA79480E0CA579C740117</t>
  </si>
  <si>
    <t>콘크리트 펌프차</t>
  </si>
  <si>
    <t>32m(80∼95㎥/hr)</t>
  </si>
  <si>
    <t>호표 5</t>
  </si>
  <si>
    <t>공통 8-3,4(4504)</t>
  </si>
  <si>
    <t>자재 5</t>
  </si>
  <si>
    <t>5482D35508CD5A3875ACA79480E0CA579C7401</t>
  </si>
  <si>
    <t>5482D35508CD5A3875ACA79480E0CA579C7401175482D35508CD5A3875ACA79480E0CA579C7401</t>
  </si>
  <si>
    <t>5482D35508CD5A3875ACA79480E0CA579C740117549363750880735EE593B992A2A507725968C3</t>
  </si>
  <si>
    <t>주연료비의 35%</t>
  </si>
  <si>
    <t>5482D35508CD5A3875ACA79480E0CA579C740117528153200844975025B72898D932001</t>
  </si>
  <si>
    <t>5482D35508CD5A3875ACA79480E0CA579C740117534263D408E141FA45666892569955B12A09A8</t>
  </si>
  <si>
    <t>소형브레이커(전기식)  1.5kw  HR  공통 8-3(5220)   ( 호표 6 )</t>
  </si>
  <si>
    <t>5482D35508CD5BC1B5AF979CCA4845508335B046</t>
  </si>
  <si>
    <t>소형브레이커(전기식)</t>
  </si>
  <si>
    <t>1.5kw</t>
  </si>
  <si>
    <t>호표 6</t>
  </si>
  <si>
    <t>공통 8-3(5220)</t>
  </si>
  <si>
    <t>자재 6</t>
  </si>
  <si>
    <t>5482D35508CD5BC1B5AF979CCA4845508335B0</t>
  </si>
  <si>
    <t>5482D35508CD5BC1B5AF979CCA4845508335B0465482D35508CD5BC1B5AF979CCA4845508335B0</t>
  </si>
  <si>
    <t>우레탄폼 분사용기구  8.1kg/min  HR  공통 8-3(7830)   ( 호표 7 )</t>
  </si>
  <si>
    <t>5482D35508CD591E25B34E96760807391F314055</t>
  </si>
  <si>
    <t>우레탄폼 분사용기구</t>
  </si>
  <si>
    <t>8.1kg/min</t>
  </si>
  <si>
    <t>호표 7</t>
  </si>
  <si>
    <t>공통 8-3(7830)</t>
  </si>
  <si>
    <t>자재 7</t>
  </si>
  <si>
    <t>5482D35508CD591E25B34E96760807391F3140</t>
  </si>
  <si>
    <t>5482D35508CD591E25B34E96760807391F3140555482D35508CD591E25B34E96760807391F3140</t>
  </si>
  <si>
    <t>교통안전시설  PE가설휀스  M     ( 호표 8 )</t>
  </si>
  <si>
    <t>PE휀스</t>
  </si>
  <si>
    <t>1500×410×900㎜</t>
  </si>
  <si>
    <t>금액제외</t>
  </si>
  <si>
    <t>54BE13DA08972B31B5A25792D5E8DFD6B4EEB7</t>
  </si>
  <si>
    <t>54DA833608A7B235A5393D9F58AC5254BE13DA08972B31B5A25792D5E8DFD6B4EEB7</t>
  </si>
  <si>
    <t>-</t>
  </si>
  <si>
    <t>강관비계</t>
  </si>
  <si>
    <t>강관비계, 비계파이프, 48.6*2.3mm</t>
  </si>
  <si>
    <t>54BE13DA08972B32450EDE9AF24BFE9B1E29E6</t>
  </si>
  <si>
    <t>54DA833608A7B235A5393D9F58AC5254BE13DA08972B32450EDE9AF24BFE9B1E29E6</t>
  </si>
  <si>
    <t>경비로 적용</t>
  </si>
  <si>
    <t>합계의 100%</t>
  </si>
  <si>
    <t>54DA833608A7B235A5393D9F58AC52528153200844975025B72898D932001</t>
  </si>
  <si>
    <t>PE가설휀스 설치 및 해체</t>
  </si>
  <si>
    <t>호표 20</t>
  </si>
  <si>
    <t>539D631508477DBDD53F869D42639C</t>
  </si>
  <si>
    <t>54DA833608A7B235A5393D9F58AC52539D631508477DBDD53F869D42639C</t>
  </si>
  <si>
    <t>맨홀설치  노무비  조  토목 6-8-3   ( 호표 9 )</t>
  </si>
  <si>
    <t>54DA833608A7B00ED5C6FA9896B25B</t>
  </si>
  <si>
    <t>맨홀설치</t>
  </si>
  <si>
    <t>노무비</t>
  </si>
  <si>
    <t>조</t>
  </si>
  <si>
    <t>호표 9</t>
  </si>
  <si>
    <t>토목 6-8-3</t>
  </si>
  <si>
    <t>특별인부</t>
  </si>
  <si>
    <t>노임 2</t>
  </si>
  <si>
    <t>534263D408E141FA45666892569955B12A0D18</t>
  </si>
  <si>
    <t>54DA833608A7B00ED5C6FA9896B25B534263D408E141FA45666892569955B12A0D18</t>
  </si>
  <si>
    <t>보통인부</t>
  </si>
  <si>
    <t>노임 1</t>
  </si>
  <si>
    <t>534263D408E141FA45666892569955B12A0D19</t>
  </si>
  <si>
    <t>54DA833608A7B00ED5C6FA9896B25B534263D408E141FA45666892569955B12A0D19</t>
  </si>
  <si>
    <t>54DA833608A7B00ED5C6FA9896B25B5482D35508CD5CEB156D0094160D2062780FF78D</t>
  </si>
  <si>
    <t>방범창 철거  철거: 설치품의 30% 준용  M2     ( 호표 10 )</t>
  </si>
  <si>
    <t>스텐방범창</t>
  </si>
  <si>
    <t>∮13-1.2T＠70</t>
  </si>
  <si>
    <t>㎡</t>
  </si>
  <si>
    <t>자재 108</t>
  </si>
  <si>
    <t>539DB397085C28D585AF279B8CD2BE</t>
  </si>
  <si>
    <t>54DA833608A6ACD2B561FD9D785106539DB397085C28D585AF279B8CD2BE</t>
  </si>
  <si>
    <t>재료비제외</t>
  </si>
  <si>
    <t>주재료비의 -100%</t>
  </si>
  <si>
    <t>54DA833608A6ACD2B561FD9D785106528153200844975025B72898D932001</t>
  </si>
  <si>
    <t>철근 현장가공 및 현장조립  철근콘크리트용봉강, 이형봉강(SD400), HD-10, 지정장소도  M     ( 호표 11 )</t>
  </si>
  <si>
    <t>54DA833608A6ACD8D5B276955DF384</t>
  </si>
  <si>
    <t>철근 현장가공 및 현장조립</t>
  </si>
  <si>
    <t>철근콘크리트용봉강, 이형봉강(SD400), HD-10, 지정장소도</t>
  </si>
  <si>
    <t>호표 11</t>
  </si>
  <si>
    <t>철근콘크리트용봉강</t>
  </si>
  <si>
    <t>자재 17</t>
  </si>
  <si>
    <t>54BE13DA089E58DEF5682697979CE7D963E0CB</t>
  </si>
  <si>
    <t>54DA833608A6ACD8D5B276955DF38454BE13DA089E58DEF5682697979CE7D963E0CB</t>
  </si>
  <si>
    <t>Type-Ⅰ</t>
  </si>
  <si>
    <t>호표 33</t>
  </si>
  <si>
    <t>539D33DD0843A5A335778999041EBF</t>
  </si>
  <si>
    <t>54DA833608A6ACD8D5B276955DF384539D33DD0843A5A335778999041EBF</t>
  </si>
  <si>
    <t>도장용융아연도강판 [W:130]  도장용융아연도강판, 실리콘(양면), 1.20mm  M     ( 호표 12 )</t>
  </si>
  <si>
    <t>54DA833608A6ACD8D5B2659F710389</t>
  </si>
  <si>
    <t>도장용융아연도강판 [W:130]</t>
  </si>
  <si>
    <t>도장용융아연도강판, 실리콘(양면), 1.20mm</t>
  </si>
  <si>
    <t>호표 12</t>
  </si>
  <si>
    <t>도장용융아연도강판</t>
  </si>
  <si>
    <t>자재 21</t>
  </si>
  <si>
    <t>54BE13DA089E5BAEF5BE5D9332C0C723120F13</t>
  </si>
  <si>
    <t>54DA833608A6ACD8D5B2659F71038954BE13DA089E5BAEF5BE5D9332C0C723120F13</t>
  </si>
  <si>
    <t>잡철물 제작 및 설치</t>
  </si>
  <si>
    <t>제품 설치, 일반철재</t>
  </si>
  <si>
    <t>호표 67</t>
  </si>
  <si>
    <t>539DD3EE086E5C5C15C1B69AE44733</t>
  </si>
  <si>
    <t>54DA833608A6ACD8D5B2659F710389539DD3EE086E5C5C15C1B69AE44733</t>
  </si>
  <si>
    <t>주재료비의 3%</t>
  </si>
  <si>
    <t>54DA833608A6ACD8D5B2659F710389528153200844975025B72898D932001</t>
  </si>
  <si>
    <t>목재흡음타공판 벽설치 - 원형  Lp Board(원형), 9T×1200×2400  M2  건축 11-1-3.1.3,4   ( 호표 13 )</t>
  </si>
  <si>
    <t>건축 11-1-3.1.3,4</t>
  </si>
  <si>
    <t>[목재 타공 흡음판] MDF목재타공흡음판(LPM마감, 단타공, 원형)</t>
  </si>
  <si>
    <t>600×1200×9T</t>
  </si>
  <si>
    <t>자재 101</t>
  </si>
  <si>
    <t>541FB3F608B242DD95E1B99E0ADB4C7092DCA4</t>
  </si>
  <si>
    <t>54DA833608A6ACD8D597BB960A68A1541FB3F608B242DD95E1B99E0ADB4C7092DCA4</t>
  </si>
  <si>
    <t>석고보드 설치</t>
  </si>
  <si>
    <t>건식벽체, 1P, 3.6m 이하,일반, 방수, 차음, 방화 15mm이하</t>
  </si>
  <si>
    <t>자재 111</t>
  </si>
  <si>
    <t>539D83620851E4FFF5E3F8977CFD3C</t>
  </si>
  <si>
    <t>54DA833608A6ACD8D597BB960A68A1539D83620851E4FFF5E3F8977CFD3C</t>
  </si>
  <si>
    <t>케미컬앵커(HY200+HD10)  천공:￠14, 삽입L:100mm  EA     ( 호표 14 )</t>
  </si>
  <si>
    <t>54DA833608A6ADF4D5E26C901C19B2</t>
  </si>
  <si>
    <t>케미컬앵커(HY200+HD10)</t>
  </si>
  <si>
    <t>천공:￠14, 삽입L:100mm</t>
  </si>
  <si>
    <t>호표 14</t>
  </si>
  <si>
    <t>교육청</t>
  </si>
  <si>
    <t>케미컬앵커</t>
  </si>
  <si>
    <t>내진 주입식 몰탈 HIT-HY 200R (330ml)</t>
  </si>
  <si>
    <t>ml</t>
  </si>
  <si>
    <t>자재 92</t>
  </si>
  <si>
    <t>54DAD3A108E22286D569CC9754EFAB03599A18</t>
  </si>
  <si>
    <t>54DA833608A6ADF4D5E26C901C19B254DAD3A108E22286D569CC9754EFAB03599A18</t>
  </si>
  <si>
    <t>54DA833608A6ADF4D5E26C901C19B2534263D408E141FA45666892569955B12A0D18</t>
  </si>
  <si>
    <t>54DA833608A6ADF4D5E26C901C19B2534263D408E141FA45666892569955B12A0D19</t>
  </si>
  <si>
    <t>공구손료</t>
  </si>
  <si>
    <t>인력품의 3%</t>
  </si>
  <si>
    <t>54DA833608A6ADF4D5E26C901C19B2528153200844975025B72898D932001</t>
  </si>
  <si>
    <t>걸레받이 설치(기성)  60×9×2440mm  M  건축 18-2-2   ( 호표 15 )</t>
  </si>
  <si>
    <t>건축 18-2-2</t>
  </si>
  <si>
    <t>걸레받이</t>
  </si>
  <si>
    <t>601 60×9×2440</t>
  </si>
  <si>
    <t>자재 100</t>
  </si>
  <si>
    <t>54DA83380853606855687695B1A589106A7E14</t>
  </si>
  <si>
    <t>54DA833608A6ADF075C82698387D8A54DA83380853606855687695B1A589106A7E14</t>
  </si>
  <si>
    <t>고무접착제</t>
  </si>
  <si>
    <t>고무접착제, 건설용고무풀</t>
  </si>
  <si>
    <t>자재 78</t>
  </si>
  <si>
    <t>54BE0336082964610530B19356CCC28CA9F5E7</t>
  </si>
  <si>
    <t>54DA833608A6ADF075C82698387D8A54BE0336082964610530B19356CCC28CA9F5E7</t>
  </si>
  <si>
    <t>걸레받이 설치</t>
  </si>
  <si>
    <t>중밀도섬유판, H=75~120mm 기준</t>
  </si>
  <si>
    <t>호표 99</t>
  </si>
  <si>
    <t>539D836008A15A1B05C0529379B182</t>
  </si>
  <si>
    <t>54DA833608A6ADF075C82698387D8A539D836008A15A1B05C0529379B182</t>
  </si>
  <si>
    <t>철재문 철거  유리 철거품포함, 폐기물처리 별도  M2  학교시설공사   ( 호표 16 )</t>
  </si>
  <si>
    <t>학교시설공사</t>
  </si>
  <si>
    <t>용접공</t>
  </si>
  <si>
    <t>노임 8</t>
  </si>
  <si>
    <t>534263D408E141FA45666892569955B12A0C76</t>
  </si>
  <si>
    <t>54DA833608A6C4CF35992393029241534263D408E141FA45666892569955B12A0C76</t>
  </si>
  <si>
    <t>54DA833608A6C4CF35992393029241534263D408E141FA45666892569955B12A0D19</t>
  </si>
  <si>
    <t>인력품의 5%</t>
  </si>
  <si>
    <t>54DA833608A6C4CF35992393029241528153200844975025B72898D932001</t>
  </si>
  <si>
    <t>목재문 철거  유리 철거품포함, 폐기물처리 별도  M2  학교시설공사   ( 호표 17 )</t>
  </si>
  <si>
    <t>건축목공</t>
  </si>
  <si>
    <t>노임 12</t>
  </si>
  <si>
    <t>534263D408E141FA45666892569955B12A0FCB</t>
  </si>
  <si>
    <t>54DA833608A6C4CF35992393029368534263D408E141FA45666892569955B12A0FCB</t>
  </si>
  <si>
    <t>54DA833608A6C4CF35992393029368534263D408E141FA45666892569955B12A0D19</t>
  </si>
  <si>
    <t>54DA833608A6C4CF35992393029368528153200844975025B72898D932001</t>
  </si>
  <si>
    <t>메탈스터드(C-125) - 자재비  125*45*0.8T @450  M2     ( 호표 18 )</t>
  </si>
  <si>
    <t>54DA833608A6C4CF45817B9A87AAC2</t>
  </si>
  <si>
    <t>메탈스터드(C-125) - 자재비</t>
  </si>
  <si>
    <t>호표 18</t>
  </si>
  <si>
    <t>벽체용 METAL C-STUD</t>
  </si>
  <si>
    <t>0.8T 125×45</t>
  </si>
  <si>
    <t>자재 96</t>
  </si>
  <si>
    <t>54DA833B0827C152E50E779A4E7755E550FE16</t>
  </si>
  <si>
    <t>54DA833608A6C4CF45817B9A87AAC254DA833B0827C152E50E779A4E7755E550FE16</t>
  </si>
  <si>
    <t>벽체용 METAL C-RUNNER</t>
  </si>
  <si>
    <t>0.8T 127×40</t>
  </si>
  <si>
    <t>자재 97</t>
  </si>
  <si>
    <t>54DA833B0827C152E50E779A4E7755E550F8F0</t>
  </si>
  <si>
    <t>54DA833608A6C4CF45817B9A87AAC254DA833B0827C152E50E779A4E7755E550F8F0</t>
  </si>
  <si>
    <t>육각볼트</t>
  </si>
  <si>
    <t>육각볼트, M6*45</t>
  </si>
  <si>
    <t>자재 74</t>
  </si>
  <si>
    <t>54BE03350804087FC57E2D908C4D7A12A51A1D</t>
  </si>
  <si>
    <t>54DA833608A6C4CF45817B9A87AAC254BE03350804087FC57E2D908C4D7A12A51A1D</t>
  </si>
  <si>
    <t>스터드볼트</t>
  </si>
  <si>
    <t>스터드볼트, M22*95mm, 수동</t>
  </si>
  <si>
    <t>자재 72</t>
  </si>
  <si>
    <t>54BE03350804087FC542739E323600EEED73CC</t>
  </si>
  <si>
    <t>54DA833608A6C4CF45817B9A87AAC254BE03350804087FC542739E323600EEED73CC</t>
  </si>
  <si>
    <t>타정용 핀</t>
  </si>
  <si>
    <t>NK-27S12 DX-450</t>
  </si>
  <si>
    <t>자재 93</t>
  </si>
  <si>
    <t>54DAD3A108E3C9CCD52FEE915F3CBBFB42139E</t>
  </si>
  <si>
    <t>54DA833608A6C4CF45817B9A87AAC254DAD3A108E3C9CCD52FEE915F3CBBFB42139E</t>
  </si>
  <si>
    <t>스터드볼트, M22*105mm, 수동</t>
  </si>
  <si>
    <t>자재 73</t>
  </si>
  <si>
    <t>54BE03350804087FC542739E323600EEED73CD</t>
  </si>
  <si>
    <t>54DA833608A6C4CF45817B9A87AAC254BE03350804087FC542739E323600EEED73CD</t>
  </si>
  <si>
    <t>타일접착붙임(에폭시 3mm) [건식]  벽체, 건식, 100*100*8mm, 에폭시 접착  M2     ( 호표 19 )</t>
  </si>
  <si>
    <t>파스텔타일</t>
  </si>
  <si>
    <t>건식무유, 100*100*8mm</t>
  </si>
  <si>
    <t>자재 36</t>
  </si>
  <si>
    <t>54BE13DA089DB31C35AAB593A475CB7B563878</t>
  </si>
  <si>
    <t>541FB3F608B242DD95C64C910EF16554BE13DA089DB31C35AAB593A475CB7B563878</t>
  </si>
  <si>
    <t>에폭시접착제</t>
  </si>
  <si>
    <t>에폭시접착제, 세라믹타일용</t>
  </si>
  <si>
    <t>자재 80</t>
  </si>
  <si>
    <t>54BE0336082964610530859FAFDA11138EA8FE</t>
  </si>
  <si>
    <t>541FB3F608B242DD95C64C910EF16554BE0336082964610530859FAFDA11138EA8FE</t>
  </si>
  <si>
    <t>특수시멘트</t>
  </si>
  <si>
    <t>특수시멘트, 백색시멘트</t>
  </si>
  <si>
    <t>자재 26</t>
  </si>
  <si>
    <t>54BE13DA089F61F1F524AC93BD675090C2C137</t>
  </si>
  <si>
    <t>541FB3F608B242DD95C64C910EF16554BE13DA089F61F1F524AC93BD675090C2C137</t>
  </si>
  <si>
    <t>타일 붙임 / 접착 붙이기(에폭시 접착제)</t>
  </si>
  <si>
    <t>벽, 타일 0.21∼0.40m2 이하, 21m2/일당</t>
  </si>
  <si>
    <t>호표 76</t>
  </si>
  <si>
    <t>539DA3AE08562F72B54159974725B1</t>
  </si>
  <si>
    <t>541FB3F608B242DD95C64C910EF165539DA3AE08562F72B54159974725B1</t>
  </si>
  <si>
    <t>타일줄눈 설치 / 벽면</t>
  </si>
  <si>
    <t>타일규격 m2, 0.04 ~ 0.10 이하</t>
  </si>
  <si>
    <t>호표 77</t>
  </si>
  <si>
    <t>539DA3AE085624681599029BAAD075</t>
  </si>
  <si>
    <t>541FB3F608B242DD95C64C910EF165539DA3AE085624681599029BAAD075</t>
  </si>
  <si>
    <t>PE가설휀스 설치 및 해체    개  공통 2-9-8   ( 호표 20 )</t>
  </si>
  <si>
    <t>공통 2-9-8</t>
  </si>
  <si>
    <t>539D631508477DBDD53F869D42639C534263D408E141FA45666892569955B12A0D18</t>
  </si>
  <si>
    <t>강관 조립말비계(이동식)설치 및 해체  높이 2m, 노무비  대  공통 2-7-6   ( 호표 21 )</t>
  </si>
  <si>
    <t>539D63150846500B05E432941B6383</t>
  </si>
  <si>
    <t>높이 2m, 노무비</t>
  </si>
  <si>
    <t>호표 21</t>
  </si>
  <si>
    <t>공통 2-7-6</t>
  </si>
  <si>
    <t>비계공</t>
  </si>
  <si>
    <t>노임 3</t>
  </si>
  <si>
    <t>534263D408E141FA45666892569955B12A0D1D</t>
  </si>
  <si>
    <t>539D63150846500B05E432941B6383534263D408E141FA45666892569955B12A0D1D</t>
  </si>
  <si>
    <t>539D63150846500B05E432941B6383534263D408E141FA45666892569955B12A0D19</t>
  </si>
  <si>
    <t>강관 조립말비계(이동식)설치 및 해체  높이 4m, 노무비  대  공통 2-7-6   ( 호표 22 )</t>
  </si>
  <si>
    <t>539D63150846500B05E432941B60CE</t>
  </si>
  <si>
    <t>높이 4m, 노무비</t>
  </si>
  <si>
    <t>호표 22</t>
  </si>
  <si>
    <t>539D63150846500B05E432941B60CE534263D408E141FA45666892569955B12A0D1D</t>
  </si>
  <si>
    <t>539D63150846500B05E432941B60CE534263D408E141FA45666892569955B12A0D19</t>
  </si>
  <si>
    <t>강관 조립말비계(이동식)설치 및 해체  높이 2m, 3개월  대  공통 2-7-6, 2-2-5   ( 호표 23 )</t>
  </si>
  <si>
    <t>공통 2-7-6, 2-2-5</t>
  </si>
  <si>
    <t>비계안정장치</t>
  </si>
  <si>
    <t>비계안정장치, 비계기본틀, 기둥, 1.2*1.7m</t>
  </si>
  <si>
    <t>자재 59</t>
  </si>
  <si>
    <t>54BE13DA08972B31B5A21997055B60FC6BC950</t>
  </si>
  <si>
    <t>539D63150846500B05E4329522555A54BE13DA08972B31B5A21997055B60FC6BC950</t>
  </si>
  <si>
    <t>비계안정장치, 가새, 1.2*1.9m</t>
  </si>
  <si>
    <t>자재 60</t>
  </si>
  <si>
    <t>54BE13DA08972B31B5A21997055B60FC6BC95E</t>
  </si>
  <si>
    <t>539D63150846500B05E4329522555A54BE13DA08972B31B5A21997055B60FC6BC95E</t>
  </si>
  <si>
    <t>비계안정장치, 수평띠장, 1829mm</t>
  </si>
  <si>
    <t>자재 61</t>
  </si>
  <si>
    <t>54BE13DA08972B31B5A21997055B60FC6BC681</t>
  </si>
  <si>
    <t>539D63150846500B05E4329522555A54BE13DA08972B31B5A21997055B60FC6BC681</t>
  </si>
  <si>
    <t>비계안정장치, 손잡이기둥</t>
  </si>
  <si>
    <t>자재 64</t>
  </si>
  <si>
    <t>54BE13DA08972B31B5A21997055B60FC6BC686</t>
  </si>
  <si>
    <t>539D63150846500B05E4329522555A54BE13DA08972B31B5A21997055B60FC6BC686</t>
  </si>
  <si>
    <t>비계안정장치, 손잡이, 1229mm</t>
  </si>
  <si>
    <t>자재 62</t>
  </si>
  <si>
    <t>54BE13DA08972B31B5A21997055B60FC6BC680</t>
  </si>
  <si>
    <t>539D63150846500B05E4329522555A54BE13DA08972B31B5A21997055B60FC6BC680</t>
  </si>
  <si>
    <t>비계안정장치, 손잡이, 1829mm</t>
  </si>
  <si>
    <t>자재 63</t>
  </si>
  <si>
    <t>54BE13DA08972B31B5A21997055B60FC6BC687</t>
  </si>
  <si>
    <t>539D63150846500B05E4329522555A54BE13DA08972B31B5A21997055B60FC6BC687</t>
  </si>
  <si>
    <t>비계안정장치, 바퀴</t>
  </si>
  <si>
    <t>자재 65</t>
  </si>
  <si>
    <t>54BE13DA08972B31B5A21997055B60FC6BC685</t>
  </si>
  <si>
    <t>539D63150846500B05E4329522555A54BE13DA08972B31B5A21997055B60FC6BC685</t>
  </si>
  <si>
    <t>비계안정장치, 쟈키</t>
  </si>
  <si>
    <t>자재 66</t>
  </si>
  <si>
    <t>54BE13DA08972B31B5A21997055B60FC6BC684</t>
  </si>
  <si>
    <t>539D63150846500B05E4329522555A54BE13DA08972B31B5A21997055B60FC6BC684</t>
  </si>
  <si>
    <t>비계안정장치, 발판, 40*200*2000</t>
  </si>
  <si>
    <t>장</t>
  </si>
  <si>
    <t>자재 67</t>
  </si>
  <si>
    <t>54BE13DA08972B31B5A2199707045D368EEB52</t>
  </si>
  <si>
    <t>539D63150846500B05E4329522555A54BE13DA08972B31B5A2199707045D368EEB52</t>
  </si>
  <si>
    <t>539D63150846500B05E4329522555A539D63150846500B05E432941B6383</t>
  </si>
  <si>
    <t>강관 조립말비계(이동식)설치 및 해체  높이 4m, 3개월  대  공통 2-7-6, 2-2-5   ( 호표 24 )</t>
  </si>
  <si>
    <t>539D63150846500B05E43296C99C7F54BE13DA08972B31B5A21997055B60FC6BC950</t>
  </si>
  <si>
    <t>539D63150846500B05E43296C99C7F54BE13DA08972B31B5A21997055B60FC6BC95E</t>
  </si>
  <si>
    <t>539D63150846500B05E43296C99C7F54BE13DA08972B31B5A21997055B60FC6BC681</t>
  </si>
  <si>
    <t>539D63150846500B05E43296C99C7F54BE13DA08972B31B5A21997055B60FC6BC686</t>
  </si>
  <si>
    <t>539D63150846500B05E43296C99C7F54BE13DA08972B31B5A21997055B60FC6BC680</t>
  </si>
  <si>
    <t>539D63150846500B05E43296C99C7F54BE13DA08972B31B5A21997055B60FC6BC687</t>
  </si>
  <si>
    <t>비계안정장치, 이음철물, 연결핀</t>
  </si>
  <si>
    <t>자재 58</t>
  </si>
  <si>
    <t>54BE13DA08972B31B5A21997055B60FC6BCB02</t>
  </si>
  <si>
    <t>539D63150846500B05E43296C99C7F54BE13DA08972B31B5A21997055B60FC6BCB02</t>
  </si>
  <si>
    <t>539D63150846500B05E43296C99C7F54BE13DA08972B31B5A21997055B60FC6BC685</t>
  </si>
  <si>
    <t>539D63150846500B05E43296C99C7F54BE13DA08972B31B5A21997055B60FC6BC684</t>
  </si>
  <si>
    <t>539D63150846500B05E43296C99C7F54BE13DA08972B31B5A2199707045D368EEB52</t>
  </si>
  <si>
    <t>539D63150846500B05E43296C99C7F539D63150846500B05E432941B60CE</t>
  </si>
  <si>
    <t>콘테이너형 가설사무소 설치 및 해체  3.0*6.0m, 3개월  개소  공통 2-3-2, 2-2-3.2   ( 호표 25 )</t>
  </si>
  <si>
    <t>공통 2-3-2, 2-2-3.2</t>
  </si>
  <si>
    <t>컨테이너하우스</t>
  </si>
  <si>
    <t>컨테이너하우스, 사무실용, 3.0*6.0*2.6m</t>
  </si>
  <si>
    <t>54BE13D908F41A6F75EB82940B9502977272D4</t>
  </si>
  <si>
    <t>539D6316086E030965A71495AFF32C54BE13D908F41A6F75EB82940B9502977272D4</t>
  </si>
  <si>
    <t>콘테이너형 가설건축물 설치 및 해체</t>
  </si>
  <si>
    <t>3.0*6.0m</t>
  </si>
  <si>
    <t>539D6316086E03096523B8940E4679</t>
  </si>
  <si>
    <t>539D6316086E030965A71495AFF32C539D6316086E03096523B8940E4679</t>
  </si>
  <si>
    <t>539D6316086E030965A71495AFF32C528153200844975025B72898D932001</t>
  </si>
  <si>
    <t>콘테이너형 가설건축물 설치 및 해체  3.0*6.0m  개소  공통 2-3-2   ( 호표 26 )</t>
  </si>
  <si>
    <t>호표 26</t>
  </si>
  <si>
    <t>공통 2-3-2</t>
  </si>
  <si>
    <t>539D6316086E03096523B8940E4679534263D408E141FA45666892569955B12A0D1D</t>
  </si>
  <si>
    <t>539D6316086E03096523B8940E4679534263D408E141FA45666892569955B12A0D18</t>
  </si>
  <si>
    <t>539D6316086E03096523B8940E46795482D35508CD5CEB156D0094160D2062780FF78D</t>
  </si>
  <si>
    <t>539D6316086E03096523B8940E4679528153200844975025B72898D932001</t>
  </si>
  <si>
    <t>건축물 현장정리  리모델링, 인테리어분야, 준공청소포함  M2     ( 호표 27 )</t>
  </si>
  <si>
    <t>강원도형 자체품셈</t>
  </si>
  <si>
    <t>539D631008C26F7D858A2698D1EE6D534263D408E141FA45666892569955B12A0D19</t>
  </si>
  <si>
    <t>유로폼 - 재료비  3회, 간단  10M2  공통 6-3-3.2   ( 호표 28 )</t>
  </si>
  <si>
    <t>539D33DE086E2A54E5AB909B22F615</t>
  </si>
  <si>
    <t>유로폼 - 재료비</t>
  </si>
  <si>
    <t>3회, 간단</t>
  </si>
  <si>
    <t>10M2</t>
  </si>
  <si>
    <t>호표 28</t>
  </si>
  <si>
    <t>공통 6-3-3.2</t>
  </si>
  <si>
    <t>건설용거푸집</t>
  </si>
  <si>
    <t>건설용거푸집, 강, 600*1200*63.5mm</t>
  </si>
  <si>
    <t>자재 69</t>
  </si>
  <si>
    <t>54BE13DA089723E85516309ED61290586654DE</t>
  </si>
  <si>
    <t>539D33DE086E2A54E5AB909B22F61554BE13DA089723E85516309ED61290586654DE</t>
  </si>
  <si>
    <t>내부패널 / 부자재 / 소모자재</t>
  </si>
  <si>
    <t>주자재비의 24%</t>
  </si>
  <si>
    <t>539D33DE086E2A54E5AB909B22F615528153200844975025B72898D932001</t>
  </si>
  <si>
    <t>유로폼 - 인력투입  간단, 수직고 7m까지  M2  공통 6-3-3.3   ( 호표 29 )</t>
  </si>
  <si>
    <t>539D33DE086E2A54E5ABB398160527</t>
  </si>
  <si>
    <t>유로폼 - 인력투입</t>
  </si>
  <si>
    <t>간단, 수직고 7m까지</t>
  </si>
  <si>
    <t>호표 29</t>
  </si>
  <si>
    <t>공통 6-3-3.3</t>
  </si>
  <si>
    <t>형틀목공</t>
  </si>
  <si>
    <t>노임 4</t>
  </si>
  <si>
    <t>534263D408E141FA45666892569955B12A0D1C</t>
  </si>
  <si>
    <t>539D33DE086E2A54E5ABB398160527534263D408E141FA45666892569955B12A0D1C</t>
  </si>
  <si>
    <t>539D33DE086E2A54E5ABB398160527534263D408E141FA45666892569955B12A0D19</t>
  </si>
  <si>
    <t>539D33DE086E2A54E5ABB398160527528153200844975025B72898D930003</t>
  </si>
  <si>
    <t>유로폼 설치 및 해체  3회, 간단, 수직고 7m까지  M2  공통 6-3-3   ( 호표 30 )</t>
  </si>
  <si>
    <t>539D33DE086E2A54E5B5FE9E605CE5</t>
  </si>
  <si>
    <t>유로폼 설치 및 해체</t>
  </si>
  <si>
    <t>3회, 간단, 수직고 7m까지</t>
  </si>
  <si>
    <t>호표 30</t>
  </si>
  <si>
    <t>공통 6-3-3</t>
  </si>
  <si>
    <t>539D33DE086E2A54E5B5FE9E605CE5539D33DE086E2A54E5AB909B22F615</t>
  </si>
  <si>
    <t>539D33DE086E2A54E5B5FE9E605CE5539D33DE086E2A54E5ABB398160527</t>
  </si>
  <si>
    <t>철근 현장가공  Type-Ⅰ  TON  공통 6-2-2   ( 호표 31 )</t>
  </si>
  <si>
    <t>539D33DD0843A5A33577899905248A</t>
  </si>
  <si>
    <t>철근 현장가공</t>
  </si>
  <si>
    <t>호표 31</t>
  </si>
  <si>
    <t>공통 6-2-2</t>
  </si>
  <si>
    <t>철근공</t>
  </si>
  <si>
    <t>노임 5</t>
  </si>
  <si>
    <t>534263D408E141FA45666892569955B12A0D13</t>
  </si>
  <si>
    <t>539D33DD0843A5A33577899905248A534263D408E141FA45666892569955B12A0D13</t>
  </si>
  <si>
    <t>539D33DD0843A5A33577899905248A534263D408E141FA45666892569955B12A0D19</t>
  </si>
  <si>
    <t>인력품의 9%</t>
  </si>
  <si>
    <t>539D33DD0843A5A33577899905248A528153200844975025B72898D932001</t>
  </si>
  <si>
    <t>철근 현장조립  Type-Ⅰ  TON  공통 6-2-3   ( 호표 32 )</t>
  </si>
  <si>
    <t>539D33DD0843A5A33577899905275F</t>
  </si>
  <si>
    <t>철근 현장조립</t>
  </si>
  <si>
    <t>호표 32</t>
  </si>
  <si>
    <t>공통 6-2-3</t>
  </si>
  <si>
    <t>539D33DD0843A5A33577899905275F534263D408E141FA45666892569955B12A0D13</t>
  </si>
  <si>
    <t>539D33DD0843A5A33577899905275F534263D408E141FA45666892569955B12A0D19</t>
  </si>
  <si>
    <t>인력품의 2%</t>
  </si>
  <si>
    <t>539D33DD0843A5A33577899905275F528153200844975025B72898D932001</t>
  </si>
  <si>
    <t>철선</t>
  </si>
  <si>
    <t>철선, 어닐링, ∮0.9mm</t>
  </si>
  <si>
    <t>자재 71</t>
  </si>
  <si>
    <t>54BE03350807D44855424C9A878CCBAA471947</t>
  </si>
  <si>
    <t>539D33DD0843A5A33577899905275F54BE03350807D44855424C9A878CCBAA471947</t>
  </si>
  <si>
    <t>철근 현장가공 및 현장조립  Type-Ⅰ  TON  공통 6-2-2, 3   ( 호표 33 )</t>
  </si>
  <si>
    <t>공통 6-2-2, 3</t>
  </si>
  <si>
    <t>539D33DD0843A5A335778999041EBF539D33DD0843A5A33577899905248A</t>
  </si>
  <si>
    <t>539D33DD0843A5A335778999041EBF539D33DD0843A5A33577899905275F</t>
  </si>
  <si>
    <t>콘크리트 펌프차 타설(무근)  slump 8~12cm, 벽,기둥,슬래브 등, f2 : Type-Ⅱ, 32m  M3  공통 6-1-4   ( 호표 34 )</t>
  </si>
  <si>
    <t>539D33D908E919402584249AC6BBDD</t>
  </si>
  <si>
    <t>slump 8~12cm, 벽,기둥,슬래브 등, f2 : Type-Ⅱ, 32m</t>
  </si>
  <si>
    <t>호표 34</t>
  </si>
  <si>
    <t>공통 6-1-4</t>
  </si>
  <si>
    <t>콘크리트공</t>
  </si>
  <si>
    <t>노임 9</t>
  </si>
  <si>
    <t>534263D408E141FA45666892569955B12A0C77</t>
  </si>
  <si>
    <t>539D33D908E919402584249AC6BBDD534263D408E141FA45666892569955B12A0C77</t>
  </si>
  <si>
    <t>539D33D908E919402584249AC6BBDD534263D408E141FA45666892569955B12A0D18</t>
  </si>
  <si>
    <t>539D33D908E919402584249AC6BBDD534263D408E141FA45666892569955B12A0D1C</t>
  </si>
  <si>
    <t>539D33D908E919402584249AC6BBDD534263D408E141FA45666892569955B12A0D19</t>
  </si>
  <si>
    <t>539D33D908E919402584249AC6BBDD528153200844975025B72898D932001</t>
  </si>
  <si>
    <t>539D33D908E919402584249AC6BBDD5482D35508CD5A3875ACA79480E0CA579C740117</t>
  </si>
  <si>
    <t>잔여 콘크리트</t>
  </si>
  <si>
    <t>528153200844975025B72898D931002</t>
  </si>
  <si>
    <t>539D33D908E919402584249AC6BBDD528153200844975025B72898D931002</t>
  </si>
  <si>
    <t>콘크리트 펌프차 타설  slump 8~12cm, 옹벽, 줄기초 등, f2 : Type-Ⅱ, 32m  M3  공통 6-1-4   ( 호표 35 )</t>
  </si>
  <si>
    <t>539D33D908EA253455A6E39A1DB5C4</t>
  </si>
  <si>
    <t>콘크리트 펌프차 타설</t>
  </si>
  <si>
    <t>slump 8~12cm, 옹벽, 줄기초 등, f2 : Type-Ⅱ, 32m</t>
  </si>
  <si>
    <t>호표 35</t>
  </si>
  <si>
    <t>539D33D908EA253455A6E39A1DB5C4534263D408E141FA45666892569955B12A0C77</t>
  </si>
  <si>
    <t>539D33D908EA253455A6E39A1DB5C4534263D408E141FA45666892569955B12A0D18</t>
  </si>
  <si>
    <t>539D33D908EA253455A6E39A1DB5C4534263D408E141FA45666892569955B12A0D1C</t>
  </si>
  <si>
    <t>539D33D908EA253455A6E39A1DB5C4534263D408E141FA45666892569955B12A0D19</t>
  </si>
  <si>
    <t>539D33D908EA253455A6E39A1DB5C4528153200844975025B72898D932001</t>
  </si>
  <si>
    <t>539D33D908EA253455A6E39A1DB5C45482D35508CD5A3875ACA79480E0CA579C740117</t>
  </si>
  <si>
    <t>539D33D908EA253455A6E39A1DB5C4528153200844975025B72898D931002</t>
  </si>
  <si>
    <t>부대철골 설치    TON  건축 1-4-1   ( 호표 36 )</t>
  </si>
  <si>
    <t>건축 1-4-1</t>
  </si>
  <si>
    <t>철골공</t>
  </si>
  <si>
    <t>노임 7</t>
  </si>
  <si>
    <t>534263D408E141FA45666892569955B12A0C75</t>
  </si>
  <si>
    <t>539D23FD08B8664255B0799E3D69BC534263D408E141FA45666892569955B12A0C75</t>
  </si>
  <si>
    <t>539D23FD08B8664255B0799E3D69BC534263D408E141FA45666892569955B12A0D18</t>
  </si>
  <si>
    <t>539D23FD08B8664255B0799E3D69BC5482D35508CD5CEB156D009416094592A7AD94F7</t>
  </si>
  <si>
    <t>0.5B 벽돌쌓기  3.6m 이하, 시공량 25m2/일당  M2  건축 2-1-1   ( 호표 37 )</t>
  </si>
  <si>
    <t>건축 2-1-1</t>
  </si>
  <si>
    <t>조적공</t>
  </si>
  <si>
    <t>노임 11</t>
  </si>
  <si>
    <t>534263D408E141FA45666892569955B12A0FC9</t>
  </si>
  <si>
    <t>539D1393080AC295F59E169B331F17534263D408E141FA45666892569955B12A0FC9</t>
  </si>
  <si>
    <t>539D1393080AC295F59E169B331F17534263D408E141FA45666892569955B12A0D19</t>
  </si>
  <si>
    <t>539D1393080AC295F59E169B331F17528153200844975025B72898D932001</t>
  </si>
  <si>
    <t>콘크리트벽돌, 190*57*90mm, C종2급</t>
  </si>
  <si>
    <t>자재 33</t>
  </si>
  <si>
    <t>54BE13DA089DB31DC5123590BEC1ABE780F286</t>
  </si>
  <si>
    <t>539D1393080AC295F59E169B331F1754BE13DA089DB31DC5123590BEC1ABE780F286</t>
  </si>
  <si>
    <t>모르타르 배합(배합품 포함) - 모래채가름 제외</t>
  </si>
  <si>
    <t>배합용적비 1:3, 시멘트, 모래 포함</t>
  </si>
  <si>
    <t>호표 41</t>
  </si>
  <si>
    <t>539D03AA0802022DE5B22097E78B33</t>
  </si>
  <si>
    <t>539D1393080AC295F59E169B331F17539D03AA0802022DE5B22097E78B33</t>
  </si>
  <si>
    <t>1.0B 벽돌쌓기  3.6m 이하, 시공량 15m2/일당  M2  건축 2-1-1   ( 호표 38 )</t>
  </si>
  <si>
    <t>539D1393080AC297A575D29C2D5280534263D408E141FA45666892569955B12A0FC9</t>
  </si>
  <si>
    <t>539D1393080AC297A575D29C2D5280534263D408E141FA45666892569955B12A0D19</t>
  </si>
  <si>
    <t>539D1393080AC297A575D29C2D5280528153200844975025B72898D932001</t>
  </si>
  <si>
    <t>539D1393080AC297A575D29C2D528054BE13DA089DB31DC5123590BEC1ABE780F286</t>
  </si>
  <si>
    <t>539D1393080AC297A575D29C2D5280539D03AA0802022DE5B22097E78B33</t>
  </si>
  <si>
    <t>벽돌운반  인력, 1층  천매  공통 1-2-7.4   ( 호표 39 )</t>
  </si>
  <si>
    <t>공통 1-2-7.4</t>
  </si>
  <si>
    <t>539D1393080814796512B896B0A8A4534263D408E141FA45666892569955B12A0D19</t>
  </si>
  <si>
    <t>액자걸이 설치  액자레일, 후크, 19.3*14.4MM  M     ( 호표 40 )</t>
  </si>
  <si>
    <t>고강도스틸 미술관 전시용 액자레일</t>
  </si>
  <si>
    <t>자재 136</t>
  </si>
  <si>
    <t>5229D34A08BABF16750D5E99E26D19009C690C</t>
  </si>
  <si>
    <t>539D1393080814796512B895AA5D565229D34A08BABF16750D5E99E26D19009C690C</t>
  </si>
  <si>
    <t>몰딩 설치</t>
  </si>
  <si>
    <t>경량 천정철골틀</t>
  </si>
  <si>
    <t>호표 126</t>
  </si>
  <si>
    <t>539D836808FA8852556302954508A6</t>
  </si>
  <si>
    <t>539D1393080814796512B895AA5D56539D836808FA8852556302954508A6</t>
  </si>
  <si>
    <t>모르타르 배합(배합품 포함) - 모래채가름 제외  배합용적비 1:3, 시멘트, 모래 포함  M3  건축 9-1-1   ( 호표 41 )</t>
  </si>
  <si>
    <t>건축 9-1-1</t>
  </si>
  <si>
    <t>시멘트</t>
  </si>
  <si>
    <t>시멘트, 거리50km, 도착도</t>
  </si>
  <si>
    <t>자재 25</t>
  </si>
  <si>
    <t>54BE13DA089F61F1F524AC93BD675096685D97</t>
  </si>
  <si>
    <t>539D03AA0802022DE5B22097E78B3354BE13DA089F61F1F524AC93BD675096685D97</t>
  </si>
  <si>
    <t>모래</t>
  </si>
  <si>
    <t>모래, 육상, 도착도</t>
  </si>
  <si>
    <t>자재 8</t>
  </si>
  <si>
    <t>5493239808005862059CD49E705E978D2BA70E</t>
  </si>
  <si>
    <t>539D03AA0802022DE5B22097E78B335493239808005862059CD49E705E978D2BA70E</t>
  </si>
  <si>
    <t>539D03AA0802022DE5B22097E78B33534263D408E141FA45666892569955B12A0D19</t>
  </si>
  <si>
    <t>모르타르 바름  3.6m 이하, 3회, 20m2/일당  M2  건축 9-1-2   ( 호표 42 )</t>
  </si>
  <si>
    <t>539D03AA08020334D5CD7E9778BB5B</t>
  </si>
  <si>
    <t>3.6m 이하, 3회, 20m2/일당</t>
  </si>
  <si>
    <t>호표 42</t>
  </si>
  <si>
    <t>건축 9-1-2</t>
  </si>
  <si>
    <t>미장공</t>
  </si>
  <si>
    <t>노임 15</t>
  </si>
  <si>
    <t>534263D408E141FA45666892569955B12A0FCF</t>
  </si>
  <si>
    <t>539D03AA08020334D5CD7E9778BB5B534263D408E141FA45666892569955B12A0FCF</t>
  </si>
  <si>
    <t>539D03AA08020334D5CD7E9778BB5B534263D408E141FA45666892569955B12A0D19</t>
  </si>
  <si>
    <t>539D03AA08020334D5CD7E9778BB5B528153200844975025B72898D932001</t>
  </si>
  <si>
    <t>모르타르 바름  내벽, 18mm, 3.6m 이하  M2  건축 9-1-2   ( 호표 43 )</t>
  </si>
  <si>
    <t>539D03AA0802033685AB329E6433AE539D03AA0802022DE5B22097E78B33</t>
  </si>
  <si>
    <t>539D03AA0802033685AB329E6433AE539D03AA08020334D5CD7E9778BB5B</t>
  </si>
  <si>
    <t>표면 마무리  인력마감, 작업대기 할증 적용  M2  건축 9-1-4   ( 호표 44 )</t>
  </si>
  <si>
    <t>539D03AA080786D4F515A3927EDF0F</t>
  </si>
  <si>
    <t>표면 마무리</t>
  </si>
  <si>
    <t>인력마감, 작업대기 할증 적용</t>
  </si>
  <si>
    <t>호표 44</t>
  </si>
  <si>
    <t>건축 9-1-4</t>
  </si>
  <si>
    <t>539D03AA080786D4F515A3927EDF0F534263D408E141FA45666892569955B12A0FCF</t>
  </si>
  <si>
    <t>노임할증</t>
  </si>
  <si>
    <t>인력품의 55%</t>
  </si>
  <si>
    <t>539D03AA080786D4F515A3927EDF0F528153200844975025B72898D932001</t>
  </si>
  <si>
    <t>코너비드 설치  재료비 별도  M  건축 8-1-2   ( 호표 45 )</t>
  </si>
  <si>
    <t>539D03A10827851705ED289EF7BD80</t>
  </si>
  <si>
    <t>코너비드 설치</t>
  </si>
  <si>
    <t>재료비 별도</t>
  </si>
  <si>
    <t>호표 45</t>
  </si>
  <si>
    <t>건축 8-1-2</t>
  </si>
  <si>
    <t>539D03A10827851705ED289EF7BD80534263D408E141FA45666892569955B12A0FCF</t>
  </si>
  <si>
    <t>시멘트 액체방수 바름  바닥  M2  건축 6-4-1   ( 호표 46 )</t>
  </si>
  <si>
    <t>539DF339088EF7CCD586D195BFDF4B</t>
  </si>
  <si>
    <t>호표 46</t>
  </si>
  <si>
    <t>건축 6-4-1</t>
  </si>
  <si>
    <t>방수공</t>
  </si>
  <si>
    <t>노임 14</t>
  </si>
  <si>
    <t>534263D408E141FA45666892569955B12A0FCE</t>
  </si>
  <si>
    <t>539DF339088EF7CCD586D195BFDF4B534263D408E141FA45666892569955B12A0FCE</t>
  </si>
  <si>
    <t>539DF339088EF7CCD586D195BFDF4B534263D408E141FA45666892569955B12A0D19</t>
  </si>
  <si>
    <t>539DF339088EF7CCD586D195BFDF4B528153200844975025B72898D932001</t>
  </si>
  <si>
    <t>시멘트 액체방수 바름  바닥  M2  건축 6-4-1   ( 호표 47 )</t>
  </si>
  <si>
    <t>539DF339088EF7CCD586D195BFDF4954BE13DA089F61F1F524AC93BD675096685D97</t>
  </si>
  <si>
    <t>539DF339088EF7CCD586D195BFDF495493239808005862059CD49E705E978D2BA70E</t>
  </si>
  <si>
    <t>기타도막방수재</t>
  </si>
  <si>
    <t>기타도막방수재, 방수액고점도(1:50희석)</t>
  </si>
  <si>
    <t>자재 14</t>
  </si>
  <si>
    <t>549313F208B9B28485B0989359C543B4DF79CD</t>
  </si>
  <si>
    <t>539DF339088EF7CCD586D195BFDF49549313F208B9B28485B0989359C543B4DF79CD</t>
  </si>
  <si>
    <t>539DF339088EF7CCD586D195BFDF49539DF339088EF7CCD586D195BFDF4B</t>
  </si>
  <si>
    <t>시멘트 액체방수 바름  수직부  M2  건축 6-4-1   ( 호표 48 )</t>
  </si>
  <si>
    <t>539DF339088EF7CCD586E39C46B52B</t>
  </si>
  <si>
    <t>호표 48</t>
  </si>
  <si>
    <t>539DF339088EF7CCD586E39C46B52B534263D408E141FA45666892569955B12A0FCE</t>
  </si>
  <si>
    <t>539DF339088EF7CCD586E39C46B52B534263D408E141FA45666892569955B12A0D19</t>
  </si>
  <si>
    <t>539DF339088EF7CCD586E39C46B52B528153200844975025B72898D932001</t>
  </si>
  <si>
    <t>시멘트 액체방수 바름  수직부  M2  건축 6-4-1   ( 호표 49 )</t>
  </si>
  <si>
    <t>539DF339088EF7CCD586E39C46B52954BE13DA089F61F1F524AC93BD675096685D97</t>
  </si>
  <si>
    <t>539DF339088EF7CCD586E39C46B5295493239808005862059CD49E705E978D2BA70E</t>
  </si>
  <si>
    <t>539DF339088EF7CCD586E39C46B529549313F208B9B28485B0989359C543B4DF79CD</t>
  </si>
  <si>
    <t>539DF339088EF7CCD586E39C46B529539DF339088EF7CCD586E39C46B52B</t>
  </si>
  <si>
    <t>플로어링 마루 설치    M2  건축 5-1-3   ( 호표 50 )</t>
  </si>
  <si>
    <t>539DE3CB08A1E4C205FADE9F4A5789</t>
  </si>
  <si>
    <t>플로어링 마루 설치</t>
  </si>
  <si>
    <t>호표 50</t>
  </si>
  <si>
    <t>건축 5-1-3</t>
  </si>
  <si>
    <t>내장공</t>
  </si>
  <si>
    <t>노임 18</t>
  </si>
  <si>
    <t>534263D408E141FA45666892569955B12A0E22</t>
  </si>
  <si>
    <t>539DE3CB08A1E4C205FADE9F4A5789534263D408E141FA45666892569955B12A0E22</t>
  </si>
  <si>
    <t>539DE3CB08A1E4C205FADE9F4A5789534263D408E141FA45666892569955B12A0D19</t>
  </si>
  <si>
    <t>539DE3CB08A1E4C205FADE9F4A5789528153200844975025B72898D932001</t>
  </si>
  <si>
    <t>플로어링 마루깔기 [강마루]  7.0× 92× 900mm, 고경도강마루(시공비별도)  M2  건축 5-1-3   ( 호표 51 )</t>
  </si>
  <si>
    <t>Z:IN마루 강그린바이오(E)</t>
  </si>
  <si>
    <t>7.0× 92× 900mm전수종 고경도강마루(시공비별도)</t>
  </si>
  <si>
    <t>자재 94</t>
  </si>
  <si>
    <t>54DAB3F608DC06F61575C99E196D23112535CD</t>
  </si>
  <si>
    <t>539DE3CB08A1E4C205FADE9BEF26E854DAB3F608DC06F61575C99E196D23112535CD</t>
  </si>
  <si>
    <t>이지골드 온돌마루 황토접착제(무기질접착제 합판온돌마루 접착용), 시공비별도</t>
  </si>
  <si>
    <t>친환경인증마크획득,천연무기질,TVOCZoro,포름알데히드Zoro,황토방효과,주제(분말)2.75㎏×2Ea/경화제2.25</t>
  </si>
  <si>
    <t>10㎏</t>
  </si>
  <si>
    <t>자재 104</t>
  </si>
  <si>
    <t>541FB3F608B369E7655F899476D151637DE477</t>
  </si>
  <si>
    <t>539DE3CB08A1E4C205FADE9BEF26E8541FB3F608B369E7655F899476D151637DE477</t>
  </si>
  <si>
    <t>539DE3CB08A1E4C205FADE9BEF26E8539DE3CB08A1E4C205FADE9F4A5789</t>
  </si>
  <si>
    <t>벽체틀 설치  자재 별도  M2  건축 4-2-1   ( 호표 52 )</t>
  </si>
  <si>
    <t>539DE3C808D284A865FEC5970742EB</t>
  </si>
  <si>
    <t>자재 별도</t>
  </si>
  <si>
    <t>호표 52</t>
  </si>
  <si>
    <t>건축 4-2-1</t>
  </si>
  <si>
    <t>539DE3C808D284A865FEC5970742EB534263D408E141FA45666892569955B12A0FCB</t>
  </si>
  <si>
    <t>539DE3C808D284A865FEC5970742EB534263D408E141FA45666892569955B12A0D19</t>
  </si>
  <si>
    <t>539DE3C808D284A865FEC5970742EB528153200844975025B72898D932001</t>
  </si>
  <si>
    <t>반자틀 설치  30*60, @400  M2  건축 4-2-1,준용   ( 호표 53 )</t>
  </si>
  <si>
    <t>건축 4-2-1,준용</t>
  </si>
  <si>
    <t>각재</t>
  </si>
  <si>
    <t>각재, 외송</t>
  </si>
  <si>
    <t>재</t>
  </si>
  <si>
    <t>자재 23</t>
  </si>
  <si>
    <t>54BE13DA089E5A80A5B86D9D0CA1EE090886C9</t>
  </si>
  <si>
    <t>539DE3C808D284A865FED954BE13DA089E5A80A5B86D9D0CA1EE090886C9</t>
  </si>
  <si>
    <t>539DE3C808D284A865FED9539DE3C808D284A865FEC5970742EB</t>
  </si>
  <si>
    <t>반자틀 설치  30*30, @600  M2  건축 4-2-1,준용   ( 호표 54 )</t>
  </si>
  <si>
    <t>539DE3C808D284A865FEE954BE13DA089E5A80A5B86D9D0CA1EE090886C9</t>
  </si>
  <si>
    <t>539DE3C808D284A865FEE9539DE3C808D284A865FEC5970742EB</t>
  </si>
  <si>
    <t>반자틀 설치  30*60, @300  M2  건축 4-2-1,준용   ( 호표 55 )</t>
  </si>
  <si>
    <t>539DE3C808D284A865FEF954BE13DA089E5A80A5B86D9D0CA1EE090886C9</t>
  </si>
  <si>
    <t>539DE3C808D284A865FEF9539DE3C808D284A865FEC5970742EB</t>
  </si>
  <si>
    <t>메탈스터드설치 [C-125]  125*45*0.8T @450  M2     ( 호표 56 )</t>
  </si>
  <si>
    <t>539DE3C808D2854FD5A8369B911C0054DA833608A6C4CF45817B9A87AAC2</t>
  </si>
  <si>
    <t>경량철골틀 설치</t>
  </si>
  <si>
    <t>건식벽체, C-100이하(또는 W-100이하)</t>
  </si>
  <si>
    <t>자재 107</t>
  </si>
  <si>
    <t>539DD3EC08A0C9901594EE91571710</t>
  </si>
  <si>
    <t>539DE3C808D2854FD5A8369B911C00539DD3EC08A0C9901594EE91571710</t>
  </si>
  <si>
    <t>메탈스터드설치 [C-125]  125*45*0.8T @450 + 유리면보드, 밀도48kg/㎥, 125mm  M2     ( 호표 57 )</t>
  </si>
  <si>
    <t>539DE3C808D2854FD5A8369B911D1254DA833608A6C4CF45817B9A87AAC2</t>
  </si>
  <si>
    <t>539DE3C808D2854FD5A8369B911D12539DD3EC08A0C9901594EE91571710</t>
  </si>
  <si>
    <t>유리면 격자넣기 - 벽</t>
  </si>
  <si>
    <t>유리면보드, 밀도48kg/㎥, 75mm</t>
  </si>
  <si>
    <t>호표 122</t>
  </si>
  <si>
    <t>539D83650824BCAD251D57947616BD</t>
  </si>
  <si>
    <t>539DE3C808D2854FD5A8369B911D12539D83650824BCAD251D57947616BD</t>
  </si>
  <si>
    <t>유리면보드, 밀도48kg/㎥, 50mm</t>
  </si>
  <si>
    <t>호표 121</t>
  </si>
  <si>
    <t>539D83650824BCAD251D5794761596</t>
  </si>
  <si>
    <t>539DE3C808D2854FD5A8369B911D12539D83650824BCAD251D5794761596</t>
  </si>
  <si>
    <t>벽체틀 설치  30*60, @600  M2  건축 11-1-3.1   ( 호표 58 )</t>
  </si>
  <si>
    <t>건축 11-1-3.1</t>
  </si>
  <si>
    <t>539DE3C808D28656C598639610FD1B54BE13DA089E5A80A5B86D9D0CA1EE090886C9</t>
  </si>
  <si>
    <t>539DE3C808D28656C598639610FD1B539DE3C808D284A865FEC5970742EB</t>
  </si>
  <si>
    <t>와이어메시 바닥깔기  1800*1800 기준  M2  건축 8-1-3   ( 호표 59 )</t>
  </si>
  <si>
    <t>539DD3E7083F8E9AD5385F9A14CBA6</t>
  </si>
  <si>
    <t>1800*1800 기준</t>
  </si>
  <si>
    <t>호표 59</t>
  </si>
  <si>
    <t>건축 8-1-3</t>
  </si>
  <si>
    <t>539DD3E7083F8E9AD5385F9A14CBA6534263D408E141FA45666892569955B12A0D18</t>
  </si>
  <si>
    <t>와이어메시 바닥깔기  #8-150*150  M2  건축 8-1-3   ( 호표 60 )</t>
  </si>
  <si>
    <t>용접철망</t>
  </si>
  <si>
    <t>용접철망, 와이어메시, #8-150*150</t>
  </si>
  <si>
    <t>자재 29</t>
  </si>
  <si>
    <t>54BE13DA089F61FF551316905DAFDEF2C47E5B</t>
  </si>
  <si>
    <t>539DD3E7083F8E9AD5385F9A14CD5454BE13DA089F61FF551316905DAFDEF2C47E5B</t>
  </si>
  <si>
    <t>539DD3E7083F8E9AD5385F9A14CD54528153200844975025B72898D932001</t>
  </si>
  <si>
    <t>539DD3E7083F8E9AD5385F9A14CD54539DD3E7083F8E9AD5385F9A14CBA6</t>
  </si>
  <si>
    <t>콘크리트 펌프차 타설(무근)  레미콘25-24-12, slump 8~12cm, 벽,기둥,슬래브 등, f2 : Type-Ⅱ, 32m  M3     ( 호표 61 )</t>
  </si>
  <si>
    <t>레미콘</t>
  </si>
  <si>
    <t>25-24-12</t>
  </si>
  <si>
    <t>자재 24</t>
  </si>
  <si>
    <t>54BE13DA089F61F295930D96078049DCFC1976</t>
  </si>
  <si>
    <t>539DD3E7083F8E9AD5385F9A14CD5554BE13DA089F61F295930D96078049DCFC1976</t>
  </si>
  <si>
    <t>539DD3E7083F8E9AD5385F9A14CD55539D33D908E919402584249AC6BBDD</t>
  </si>
  <si>
    <t>콘크리트계단 설치 [4800*1330]  25-24-12, 펌프차 타설(slump 8~12cm), 유로폼(3회,간단), 표면마무리, 이형봉강(SD400)HD10, 케미컬앵커(H  개소     ( 호표 62 )</t>
  </si>
  <si>
    <t>539DD3E7083F8E9AD5385F9A14CD5654BE13DA089F61F295930D96078049DCFC1976</t>
  </si>
  <si>
    <t>539DD3E7083F8E9AD5385F9A14CD56539D33D908EA253455A6E39A1DB5C4</t>
  </si>
  <si>
    <t>539DD3E7083F8E9AD5385F9A14CD56539D33DE086E2A54E5B5FE9E605CE5</t>
  </si>
  <si>
    <t>539DD3E7083F8E9AD5385F9A14CD56539D03AA080786D4F515A3927EDF0F</t>
  </si>
  <si>
    <t>539DD3E7083F8E9AD5385F9A14CD5654DA833608A6ACD8D5B276955DF384</t>
  </si>
  <si>
    <t>539DD3E7083F8E9AD5385F9A14CD5654DA833608A6ADF4D5E26C901C19B2</t>
  </si>
  <si>
    <t>경량철골천정틀 - 자재비  M-BAR 간격 300mm, H:1m미만, 인서트  M2  건축 14-5   ( 호표 63 )</t>
  </si>
  <si>
    <t>539DD3E4086F89A4A56C5E98CF049F</t>
  </si>
  <si>
    <t>경량철골천정틀 - 자재비</t>
  </si>
  <si>
    <t>M-BAR 간격 300mm, H:1m미만, 인서트</t>
  </si>
  <si>
    <t>호표 63</t>
  </si>
  <si>
    <t>건축 14-5</t>
  </si>
  <si>
    <t>인서트</t>
  </si>
  <si>
    <t>인서트, 주물, ∮6mm</t>
  </si>
  <si>
    <t>자재 75</t>
  </si>
  <si>
    <t>54BE033508040BC5654E10994A5BDBA4DE1773</t>
  </si>
  <si>
    <t>539DD3E4086F89A4A56C5E98CF049F54BE033508040BC5654E10994A5BDBA4DE1773</t>
  </si>
  <si>
    <t>경량철골천장틀</t>
  </si>
  <si>
    <t>경량철골천장틀, 달대볼트, 상6*1000mm</t>
  </si>
  <si>
    <t>자재 45</t>
  </si>
  <si>
    <t>54BE13DA08983104B5D41B972AD93265889C94</t>
  </si>
  <si>
    <t>539DD3E4086F89A4A56C5E98CF049F54BE13DA08983104B5D41B972AD93265889C94</t>
  </si>
  <si>
    <t>경량철골천장틀, 캐링찬넬, 38*12*1.2mm</t>
  </si>
  <si>
    <t>자재 46</t>
  </si>
  <si>
    <t>54BE13DA08983104B5D41B972AD93265889F67</t>
  </si>
  <si>
    <t>539DD3E4086F89A4A56C5E98CF049F54BE13DA08983104B5D41B972AD93265889F67</t>
  </si>
  <si>
    <t>경량철골천장틀, 마이너찬넬, 19*10*1.2mm</t>
  </si>
  <si>
    <t>자재 47</t>
  </si>
  <si>
    <t>54BE13DA08983104B5D41B972AD93265889F66</t>
  </si>
  <si>
    <t>539DD3E4086F89A4A56C5E98CF049F54BE13DA08983104B5D41B972AD93265889F66</t>
  </si>
  <si>
    <t>경량철골천장틀, 행가및핀, 110*23*18*2.3mm</t>
  </si>
  <si>
    <t>자재 48</t>
  </si>
  <si>
    <t>54BE13DA08983104B5D41B972AD93265889F65</t>
  </si>
  <si>
    <t>539DD3E4086F89A4A56C5E98CF049F54BE13DA08983104B5D41B972AD93265889F65</t>
  </si>
  <si>
    <t>경량철골천장틀, 찬넬크립, 37*30*10*1.2mm</t>
  </si>
  <si>
    <t>자재 49</t>
  </si>
  <si>
    <t>54BE13DA08983104B5D41B972AD93265889F64</t>
  </si>
  <si>
    <t>539DD3E4086F89A4A56C5E98CF049F54BE13DA08983104B5D41B972AD93265889F64</t>
  </si>
  <si>
    <t>경량철골천장틀, 캐링조인트, 90*40*13*0.5mm</t>
  </si>
  <si>
    <t>자재 50</t>
  </si>
  <si>
    <t>54BE13DA08983104B5D41B972AD93265889F63</t>
  </si>
  <si>
    <t>539DD3E4086F89A4A56C5E98CF049F54BE13DA08983104B5D41B972AD93265889F63</t>
  </si>
  <si>
    <t>경량철골천장틀, M-BAR더블, 50*19*0.5mm</t>
  </si>
  <si>
    <t>자재 44</t>
  </si>
  <si>
    <t>54BE13DA08983104B5D41B972AD93265889B88</t>
  </si>
  <si>
    <t>539DD3E4086F89A4A56C5E98CF049F54BE13DA08983104B5D41B972AD93265889B88</t>
  </si>
  <si>
    <t>경량철골천장틀, BAR크립, 더블</t>
  </si>
  <si>
    <t>자재 51</t>
  </si>
  <si>
    <t>54BE13DA08983104B5D41B972AD93265889F62</t>
  </si>
  <si>
    <t>539DD3E4086F89A4A56C5E98CF049F54BE13DA08983104B5D41B972AD93265889F62</t>
  </si>
  <si>
    <t>경량철골천장틀, BAR조인트, 더블</t>
  </si>
  <si>
    <t>자재 52</t>
  </si>
  <si>
    <t>54BE13DA08983104B5D41B972AD93265889F60</t>
  </si>
  <si>
    <t>539DD3E4086F89A4A56C5E98CF049F54BE13DA08983104B5D41B972AD93265889F60</t>
  </si>
  <si>
    <t>경량천장철골틀 설치  BAR 간격 300mm  M2  건축 8-2-4   ( 호표 64 )</t>
  </si>
  <si>
    <t>539DD3EA08F5218F45CA1C99704026</t>
  </si>
  <si>
    <t>경량천장철골틀 설치</t>
  </si>
  <si>
    <t>BAR 간격 300mm</t>
  </si>
  <si>
    <t>호표 64</t>
  </si>
  <si>
    <t>건축 8-2-4</t>
  </si>
  <si>
    <t>539DD3EA08F5218F45CA1C99704026534263D408E141FA45666892569955B12A0E22</t>
  </si>
  <si>
    <t>539DD3EA08F5218F45CA1C99704026534263D408E141FA45666892569955B12A0D19</t>
  </si>
  <si>
    <t>인력품의 6%</t>
  </si>
  <si>
    <t>539DD3EA08F5218F45CA1C99704026528153200844975025B72898D932001</t>
  </si>
  <si>
    <t>경량 천장 철골틀  M-BAR, H:1m미만. 인써트 유, BAR 간격 300mm  M2     ( 호표 65 )</t>
  </si>
  <si>
    <t>539DD3EA08F5218F45CA1C997041CF539DD3E4086F89A4A56C5E98CF049F</t>
  </si>
  <si>
    <t>539DD3EA08F5218F45CA1C997041CF539DD3EA08F5218F45CA1C99704026</t>
  </si>
  <si>
    <t>타일코너비드  스테인리스, 라운드(STS4, 10*10*0.5mm)  M     ( 호표 66 )</t>
  </si>
  <si>
    <t>[타일마감비드] 스테인리스라운드</t>
  </si>
  <si>
    <t>(STS304 0.5T) 10㎜(L=2.4m)</t>
  </si>
  <si>
    <t>자재 102</t>
  </si>
  <si>
    <t>541FB3F608B242DD95E1D49BC4B6AC957E88FF</t>
  </si>
  <si>
    <t>539DD3E808C2A43BD5AD40941D5901541FB3F608B242DD95E1D49BC4B6AC957E88FF</t>
  </si>
  <si>
    <t>539DD3E808C2A43BD5AD40941D5901539D03A10827851705ED289EF7BD80</t>
  </si>
  <si>
    <t>잡철물 제작 및 설치  제품 설치, 일반철재  kg  건축 8-3-1   ( 호표 67 )</t>
  </si>
  <si>
    <t>건축 8-3-1</t>
  </si>
  <si>
    <t>철공</t>
  </si>
  <si>
    <t>노임 6</t>
  </si>
  <si>
    <t>534263D408E141FA45666892569955B12A0D12</t>
  </si>
  <si>
    <t>539DD3EE086E5C5C15C1B69AE44733534263D408E141FA45666892569955B12A0D12</t>
  </si>
  <si>
    <t>539DD3EE086E5C5C15C1B69AE44733534263D408E141FA45666892569955B12A0C76</t>
  </si>
  <si>
    <t>539DD3EE086E5C5C15C1B69AE44733534263D408E141FA45666892569955B12A0D18</t>
  </si>
  <si>
    <t>539DD3EE086E5C5C15C1B69AE44733534263D408E141FA45666892569955B12A0D19</t>
  </si>
  <si>
    <t>539DD3EE086E5C5C15C1B69AE44733528153200844975025B72898D932001</t>
  </si>
  <si>
    <t>539DD3EE086E5C5C15C1B69AE44733528153200844975025B72898D931002</t>
  </si>
  <si>
    <t>거울설치 - STS 1.5mm  5mm  M2     ( 호표 68 )</t>
  </si>
  <si>
    <t>539DB39C08C4AA1D0585109EA68C48</t>
  </si>
  <si>
    <t>거울설치 - STS 1.5mm</t>
  </si>
  <si>
    <t>5mm</t>
  </si>
  <si>
    <t>호표 68</t>
  </si>
  <si>
    <t>초산비닐계접착제</t>
  </si>
  <si>
    <t>초산비닐계접착제, 일반목공용</t>
  </si>
  <si>
    <t>자재 76</t>
  </si>
  <si>
    <t>54BE0336082964610530EE97F4B52E74F05B39</t>
  </si>
  <si>
    <t>539DB39C08C4AA1D0585109EA68C4854BE0336082964610530EE97F4B52E74F05B39</t>
  </si>
  <si>
    <t>539DB39C08C4AA1D0585109EA68C48534263D408E141FA45666892569955B12A0FCB</t>
  </si>
  <si>
    <t>539DB39C08C4AA1D0585109EA68C48534263D408E141FA45666892569955B12A0D19</t>
  </si>
  <si>
    <t>스테인리스강판</t>
  </si>
  <si>
    <t>스테인리스강판, STS304, 1.5mm</t>
  </si>
  <si>
    <t>자재 22</t>
  </si>
  <si>
    <t>54BE13DA089E5BAEF5BE4C9865B9441818EFDF</t>
  </si>
  <si>
    <t>539DB39C08C4AA1D0585109EA68C4854BE13DA089E5BAEF5BE4C9865B9441818EFDF</t>
  </si>
  <si>
    <t>539DB39C08C4AA1D0585109EA68C48539DD3EE086E5C5C15C1B69AE44733</t>
  </si>
  <si>
    <t>거울</t>
  </si>
  <si>
    <t>거울, 1000*1000*5mm</t>
  </si>
  <si>
    <t>자재 95</t>
  </si>
  <si>
    <t>54DA833E08FB7F3DA5DAC792C23D075CE86C5F</t>
  </si>
  <si>
    <t>539DB39C08C4AA1D0585109EA68C4854DA833E08FB7F3DA5DAC792C23D075CE86C5F</t>
  </si>
  <si>
    <t>유리공</t>
  </si>
  <si>
    <t>노임 13</t>
  </si>
  <si>
    <t>534263D408E141FA45666892569955B12A0FCD</t>
  </si>
  <si>
    <t>539DB39C08C4AA1D0585109EA68C48534263D408E141FA45666892569955B12A0FCD</t>
  </si>
  <si>
    <t>거울설치 [51013*2400]  5mm + STS 1.5mm  개소     ( 호표 69 )</t>
  </si>
  <si>
    <t>539DB39C08C4AA1D0585109EA68C49539DB39C08C4AA1D0585109EA68C48</t>
  </si>
  <si>
    <t>바탕 고르기  바닥, 24mm 이하 기준, 62m2/일당  M2  건축 3-1-1   ( 호표 70 )</t>
  </si>
  <si>
    <t>539DA3AE08562D454521B1964782C7</t>
  </si>
  <si>
    <t>바탕 고르기</t>
  </si>
  <si>
    <t>바닥, 24mm 이하 기준, 62m2/일당</t>
  </si>
  <si>
    <t>호표 70</t>
  </si>
  <si>
    <t>건축 3-1-1</t>
  </si>
  <si>
    <t>539DA3AE08562D454521B1964782C7534263D408E141FA45666892569955B12A0FCF</t>
  </si>
  <si>
    <t>539DA3AE08562D454521B1964782C7534263D408E141FA45666892569955B12A0D19</t>
  </si>
  <si>
    <t>539DA3AE08562D454521B1964782C7528153200844975025B72898D932001</t>
  </si>
  <si>
    <t>교통안전시설  교통통제 및 안전처리  인  건축 3-1-1   ( 호표 71 )</t>
  </si>
  <si>
    <t>539DA3AE08562D454521B1964782C785C9534263D408E141FA45666892569955B12A0D19</t>
  </si>
  <si>
    <t>줄눈 모르타르(배합품 포함)  배합용적비 1:1(백시멘트), 모래 포함  M3  건축 9-1-1   ( 호표 72 )</t>
  </si>
  <si>
    <t>539DA3AE08562CBCC5013E9EED1DA4</t>
  </si>
  <si>
    <t>줄눈 모르타르(배합품 포함)</t>
  </si>
  <si>
    <t>배합용적비 1:1(백시멘트), 모래 포함</t>
  </si>
  <si>
    <t>호표 72</t>
  </si>
  <si>
    <t>539DA3AE08562CBCC5013E9EED1DA454BE13DA089F61F1F524AC93BD675090C2C137</t>
  </si>
  <si>
    <t>539DA3AE08562CBCC5013E9EED1DA45493239808005862059CD49E705E978D2BA70E</t>
  </si>
  <si>
    <t>539DA3AE08562CBCC5013E9EED1DA4534263D408E141FA45666892569955B12A0D19</t>
  </si>
  <si>
    <t>타일 떠붙이기(바탕 24mm)  벽, 0.11∼0.20 이하, 백색줄눈  M2  건축 3-2-1, -1-2   ( 호표 73 )</t>
  </si>
  <si>
    <t>539DA3AE08562CBCC5013E9A731A2D</t>
  </si>
  <si>
    <t>타일 떠붙이기(바탕 24mm)</t>
  </si>
  <si>
    <t>벽, 0.11∼0.20 이하, 백색줄눈</t>
  </si>
  <si>
    <t>호표 73</t>
  </si>
  <si>
    <t>건축 3-2-1, -1-2</t>
  </si>
  <si>
    <t>539DA3AE08562CBCC5013E9A731A2D539D03AA0802022DE5B22097E78B33</t>
  </si>
  <si>
    <t>539DA3AE08562CBCC5013E9A731A2D539DA3AE08562CBCC5013E9EED1DA4</t>
  </si>
  <si>
    <t>타일 붙임 / 떠붙이기</t>
  </si>
  <si>
    <t>타일규격 m2, 0.11 ~ 0.20 이하, 15m2/일당</t>
  </si>
  <si>
    <t>호표 74</t>
  </si>
  <si>
    <t>539DA3AE08562CBCC501A19FA8E29C</t>
  </si>
  <si>
    <t>539DA3AE08562CBCC5013E9A731A2D539DA3AE08562CBCC501A19FA8E29C</t>
  </si>
  <si>
    <t>타일규격 m2, 0.11 ~ 0.20 이하</t>
  </si>
  <si>
    <t>호표 78</t>
  </si>
  <si>
    <t>539DA3AE085624681599029BA9CA2B</t>
  </si>
  <si>
    <t>539DA3AE08562CBCC5013E9A731A2D539DA3AE085624681599029BA9CA2B</t>
  </si>
  <si>
    <t>타일 붙임 / 떠붙이기  타일규격 m2, 0.11 ~ 0.20 이하, 15m2/일당  M2  건축 3-2-1   ( 호표 74 )</t>
  </si>
  <si>
    <t>건축 3-2-1</t>
  </si>
  <si>
    <t>타일공</t>
  </si>
  <si>
    <t>노임 16</t>
  </si>
  <si>
    <t>534263D408E141FA45666892569955B12A0FC0</t>
  </si>
  <si>
    <t>539DA3AE08562CBCC501A19FA8E29C534263D408E141FA45666892569955B12A0FC0</t>
  </si>
  <si>
    <t>539DA3AE08562CBCC501A19FA8E29C534263D408E141FA45666892569955B12A0D19</t>
  </si>
  <si>
    <t>539DA3AE08562CBCC501A19FA8E29C528153200844975025B72898D932001</t>
  </si>
  <si>
    <t>타일떠붙임(바탕 24mm) [도기질]  벽체, 도기질타일, 일반색, 300*600*10mm  M2  건축 10-2-1   ( 호표 75 )</t>
  </si>
  <si>
    <t>건축 10-2-1</t>
  </si>
  <si>
    <t>도기질타일</t>
  </si>
  <si>
    <t>도기질타일, 일반색, 300*600*10mm</t>
  </si>
  <si>
    <t>자재 35</t>
  </si>
  <si>
    <t>54BE13DA089DB31C35AAB593A50D325789C8FB</t>
  </si>
  <si>
    <t>539DA3AE08562CBDE5B97B9E506FDC54BE13DA089DB31C35AAB593A50D325789C8FB</t>
  </si>
  <si>
    <t>539DA3AE08562CBDE5B97B9E506FDC539DA3AE08562CBCC5013E9A731A2D</t>
  </si>
  <si>
    <t>타일 붙임 / 접착 붙이기(에폭시 접착제)  벽, 타일 0.21∼0.40m2 이하, 21m2/일당  M2  건축 3-2-4   ( 호표 76 )</t>
  </si>
  <si>
    <t>건축 3-2-4</t>
  </si>
  <si>
    <t>539DA3AE08562F72B54159974725B1534263D408E141FA45666892569955B12A0FC0</t>
  </si>
  <si>
    <t>539DA3AE08562F72B54159974725B1534263D408E141FA45666892569955B12A0D19</t>
  </si>
  <si>
    <t>539DA3AE08562F72B54159974725B1528153200844975025B72898D932001</t>
  </si>
  <si>
    <t>타일줄눈 설치 / 벽면  타일규격 m2, 0.04 ~ 0.10 이하  M2  건축 3-1-2   ( 호표 77 )</t>
  </si>
  <si>
    <t>건축 3-1-2</t>
  </si>
  <si>
    <t>줄눈공</t>
  </si>
  <si>
    <t>노임 19</t>
  </si>
  <si>
    <t>534263D408E141FA45666892569955B12A0E26</t>
  </si>
  <si>
    <t>539DA3AE085624681599029BAAD075534263D408E141FA45666892569955B12A0E26</t>
  </si>
  <si>
    <t>타일줄눈 설치 / 벽면  타일규격 m2, 0.11 ~ 0.20 이하  M2  건축 3-1-2   ( 호표 78 )</t>
  </si>
  <si>
    <t>539DA3AE085624681599029BA9CA2B534263D408E141FA45666892569955B12A0E26</t>
  </si>
  <si>
    <t>타일줄눈 설치 / 바닥면  타일규격 m2, 0.04 ∼ 0.10 이하  M2  건축 3-1-2   ( 호표 79 )</t>
  </si>
  <si>
    <t>539DA3AE085624681599029BAF52B0</t>
  </si>
  <si>
    <t>타일줄눈 설치 / 바닥면</t>
  </si>
  <si>
    <t>타일규격 m2, 0.04 ∼ 0.10 이하</t>
  </si>
  <si>
    <t>호표 79</t>
  </si>
  <si>
    <t>539DA3AE085624681599029BAF52B0534263D408E141FA45666892569955B12A0E26</t>
  </si>
  <si>
    <t>타일 붙임 / 압착 붙이기  바닥, 타일 0.04 ~ 0.10m2 이하, 18m2/일당  M2  건축 3-2-2   ( 호표 80 )</t>
  </si>
  <si>
    <t>539DA3AE085461FCE5BEE397C3CF9A</t>
  </si>
  <si>
    <t>타일 붙임 / 압착 붙이기</t>
  </si>
  <si>
    <t>바닥, 타일 0.04 ~ 0.10m2 이하, 18m2/일당</t>
  </si>
  <si>
    <t>호표 80</t>
  </si>
  <si>
    <t>건축 3-2-2</t>
  </si>
  <si>
    <t>539DA3AE085461FCE5BEE397C3CF9A534263D408E141FA45666892569955B12A0FC0</t>
  </si>
  <si>
    <t>539DA3AE085461FCE5BEE397C3CF9A534263D408E141FA45666892569955B12A0D19</t>
  </si>
  <si>
    <t>539DA3AE085461FCE5BEE397C3CF9A528153200844975025B72898D931002</t>
  </si>
  <si>
    <t>압착 붙이기, 바닥면, 바름두께 5mm  0.04∼0.10 이하, 타일C, 백색줄눈  M2  건축 3-2-2, -1-2   ( 호표 81 )</t>
  </si>
  <si>
    <t>539DA3AE085461FDF5590D9B7AE0F1</t>
  </si>
  <si>
    <t>압착 붙이기, 바닥면, 바름두께 5mm</t>
  </si>
  <si>
    <t>0.04∼0.10 이하, 타일C, 백색줄눈</t>
  </si>
  <si>
    <t>호표 81</t>
  </si>
  <si>
    <t>건축 3-2-2, -1-2</t>
  </si>
  <si>
    <t>타일시멘트</t>
  </si>
  <si>
    <t>타일시멘트, 압착용, 회색</t>
  </si>
  <si>
    <t>자재 27</t>
  </si>
  <si>
    <t>54BE13DA089F61F1F524AC93BD675090C2CDD9</t>
  </si>
  <si>
    <t>539DA3AE085461FDF5590D9B7AE0F154BE13DA089F61F1F524AC93BD675090C2CDD9</t>
  </si>
  <si>
    <t>타일시멘트, 줄눈용, 백색</t>
  </si>
  <si>
    <t>자재 28</t>
  </si>
  <si>
    <t>54BE13DA089F61F1F524AC93BD675090CDEEC9</t>
  </si>
  <si>
    <t>539DA3AE085461FDF5590D9B7AE0F154BE13DA089F61F1F524AC93BD675090CDEEC9</t>
  </si>
  <si>
    <t>539DA3AE085461FDF5590D9B7AE0F1539DA3AE085461FCE5BEE397C3CF9A</t>
  </si>
  <si>
    <t>539DA3AE085461FDF5590D9B7AE0F1539DA3AE085624681599029BAF52B0</t>
  </si>
  <si>
    <t>타일압착붙임(바탕 50mm+압 5mm) [자기질]  바닥, 자기질타일, 무유, 300*300*8~11mm  M2  건축 10-2-2   ( 호표 82 )</t>
  </si>
  <si>
    <t>건축 10-2-2</t>
  </si>
  <si>
    <t>자기질타일</t>
  </si>
  <si>
    <t>자기질타일, 무유, 300*300*8~11mm</t>
  </si>
  <si>
    <t>자재 34</t>
  </si>
  <si>
    <t>54BE13DA089DB31C35AAB593A505FF20FA7869</t>
  </si>
  <si>
    <t>539DA3AE085461FDF5488D9B02F1EC54BE13DA089DB31C35AAB593A505FF20FA7869</t>
  </si>
  <si>
    <t>539DA3AE085461FDF5488D9B02F1EC539D03AA0802022DE5B22097E78B33</t>
  </si>
  <si>
    <t>539DA3AE085461FDF5488D9B02F1EC539DA3AE08562D454521B1964782C7</t>
  </si>
  <si>
    <t>539DA3AE085461FDF5488D9B02F1EC539DA3AE085461FDF5590D9B7AE0F1</t>
  </si>
  <si>
    <t>녹막이 페인트칠  철재면 1회 노무비  M2  건축 11-2-6   ( 호표 83 )</t>
  </si>
  <si>
    <t>539D934908ABCA2B25A8459FE5464C</t>
  </si>
  <si>
    <t>녹막이 페인트칠</t>
  </si>
  <si>
    <t>철재면 1회 노무비</t>
  </si>
  <si>
    <t>호표 83</t>
  </si>
  <si>
    <t>건축 11-2-6</t>
  </si>
  <si>
    <t>도장공</t>
  </si>
  <si>
    <t>노임 17</t>
  </si>
  <si>
    <t>534263D408E141FA45666892569955B12A0FC1</t>
  </si>
  <si>
    <t>539D934908ABCA2B25A8459FE5464C534263D408E141FA45666892569955B12A0FC1</t>
  </si>
  <si>
    <t>539D934908ABCA2B25A8459FE5464C534263D408E141FA45666892569955B12A0D19</t>
  </si>
  <si>
    <t>공구손료 및 잡재료비</t>
  </si>
  <si>
    <t>539D934908ABCA2B25A8459FE5464C528153200844975025B72898D932001</t>
  </si>
  <si>
    <t>녹막이 페인트칠 재료비(20년 품셈기준)  철재면, 1회, 1종  M2     ( 호표 84 )</t>
  </si>
  <si>
    <t>539D934908ABCA2B25A85696D6760D</t>
  </si>
  <si>
    <t>녹막이 페인트칠 재료비(20년 품셈기준)</t>
  </si>
  <si>
    <t>철재면, 1회, 1종</t>
  </si>
  <si>
    <t>호표 84</t>
  </si>
  <si>
    <t>방청페인트</t>
  </si>
  <si>
    <t>방청페인트, KSM6030-1종1류, 광명단페인트</t>
  </si>
  <si>
    <t>자재 82</t>
  </si>
  <si>
    <t>54BE033608285F2725277694DA6F4A032D3ACB</t>
  </si>
  <si>
    <t>539D934908ABCA2B25A85696D6760D54BE033608285F2725277694DA6F4A032D3ACB</t>
  </si>
  <si>
    <t>시너</t>
  </si>
  <si>
    <t>시너, KSM6060, 1종</t>
  </si>
  <si>
    <t>자재 84</t>
  </si>
  <si>
    <t>54BE033608285F2AF5F8C098D883AD768540CF</t>
  </si>
  <si>
    <t>539D934908ABCA2B25A85696D6760D54BE033608285F2AF5F8C098D883AD768540CF</t>
  </si>
  <si>
    <t>녹막이페인트 붓칠(재료비 포함)  철재면, 1회 1종  M2  건축 11-2-6   ( 호표 85 )</t>
  </si>
  <si>
    <t>539D934908ABCA2B25BA9B9BD2AFA2539D934908ABCA2B25A85696D6760D</t>
  </si>
  <si>
    <t>539D934908ABCA2B25BA9B9BD2AFA2539D934908ABCA2B25A8459FE5464C</t>
  </si>
  <si>
    <t>유성페인트 뿜칠  철재면, 2회. 1급  M2  건축 11-2-5   ( 호표 86 )</t>
  </si>
  <si>
    <t>건축 11-2-5</t>
  </si>
  <si>
    <t>유성페인트 뿜칠 - 재료비</t>
  </si>
  <si>
    <t>내부, 2회, 1급, 조합페인트, KSM6020-1종1급, 백색</t>
  </si>
  <si>
    <t>호표 95</t>
  </si>
  <si>
    <t>539D934B08589CA9D5000193F2A569</t>
  </si>
  <si>
    <t>539D934A08B3C3D6E552EB98C7907E539D934B08589CA9D5000193F2A569</t>
  </si>
  <si>
    <t>수성페인트 뿜칠</t>
  </si>
  <si>
    <t>2회 노무비</t>
  </si>
  <si>
    <t>호표 93</t>
  </si>
  <si>
    <t>539D934B08589CA9D5000193F0F438</t>
  </si>
  <si>
    <t>539D934A08B3C3D6E552EB98C7907E539D934B08589CA9D5000193F0F438</t>
  </si>
  <si>
    <t>수성페인트 롤러칠  2회 노무비  M2  건축 11-2-2   ( 호표 87 )</t>
  </si>
  <si>
    <t>539D934B08589CAE557DD49CD232E6</t>
  </si>
  <si>
    <t>수성페인트 롤러칠</t>
  </si>
  <si>
    <t>호표 87</t>
  </si>
  <si>
    <t>건축 11-2-2</t>
  </si>
  <si>
    <t>539D934B08589CAE557DD49CD232E6534263D408E141FA45666892569955B12A0FC1</t>
  </si>
  <si>
    <t>539D934B08589CAE557DD49CD232E6534263D408E141FA45666892569955B12A0D19</t>
  </si>
  <si>
    <t>539D934B08589CAE557DD49CD232E6528153200844975025B72898D932001</t>
  </si>
  <si>
    <t>수성페인트 롤러칠  천장 2회 노무비  M2  건축 11-2-2   ( 호표 88 )</t>
  </si>
  <si>
    <t>539D934B08589CAE550AEF9E4FCD90</t>
  </si>
  <si>
    <t>천장 2회 노무비</t>
  </si>
  <si>
    <t>호표 88</t>
  </si>
  <si>
    <t>539D934B08589CAE550AEF9E4FCD90534263D408E141FA45666892569955B12A0FC1</t>
  </si>
  <si>
    <t>539D934B08589CAE550AEF9E4FCD90534263D408E141FA45666892569955B12A0D19</t>
  </si>
  <si>
    <t>539D934B08589CAE550AEF9E4FCD90528153200844975025B72898D931002</t>
  </si>
  <si>
    <t>인력품의 20%</t>
  </si>
  <si>
    <t>539D934B08589CAE550AEF9E4FCD90528153200844975025B72898D932001</t>
  </si>
  <si>
    <t>수성페인트 롤러칠 재료비(20년 품셈기준)  내부, 2회, 친환경페인트(진품)  M2     ( 호표 89 )</t>
  </si>
  <si>
    <t>539D934B08589CAE5525BB93EE4CFE</t>
  </si>
  <si>
    <t>수성페인트 롤러칠 재료비(20년 품셈기준)</t>
  </si>
  <si>
    <t>내부, 2회, 친환경페인트(진품)</t>
  </si>
  <si>
    <t>호표 89</t>
  </si>
  <si>
    <t>수성페인트</t>
  </si>
  <si>
    <t>수성페인트, 친환경(진품)</t>
  </si>
  <si>
    <t>자재 81</t>
  </si>
  <si>
    <t>54BE033608285F2725B538981778711D5ACBF4</t>
  </si>
  <si>
    <t>539D934B08589CAE5525BB93EE4CFE54BE033608285F2725B538981778711D5ACBF4</t>
  </si>
  <si>
    <t>바탕만들기+수성페인트 롤러칠(재료비 포함)  내부 2회, con'c·mortar면, 친환경  M2  건축 11-1-1,-2-2   ( 호표 90 )</t>
  </si>
  <si>
    <t>건축 11-1-1,-2-2</t>
  </si>
  <si>
    <t>con'c, mortar면 바탕만들기 재료비</t>
  </si>
  <si>
    <t>내부, 친환경(20년 품셈 기준)</t>
  </si>
  <si>
    <t>호표 97</t>
  </si>
  <si>
    <t>539D935B08E43706E5D9A49C1AA495</t>
  </si>
  <si>
    <t>539D934B08589CAE55259894CC2A30539D935B08E43706E5D9A49C1AA495</t>
  </si>
  <si>
    <t>con'c, mortar면 바탕만들기</t>
  </si>
  <si>
    <t>내부 친환경 노무비</t>
  </si>
  <si>
    <t>호표 96</t>
  </si>
  <si>
    <t>539D935B08E43706E5D9A49FD1FEEB</t>
  </si>
  <si>
    <t>539D934B08589CAE55259894CC2A30539D935B08E43706E5D9A49FD1FEEB</t>
  </si>
  <si>
    <t>539D934B08589CAE55259894CC2A30539D934B08589CAE5525BB93EE4CFE</t>
  </si>
  <si>
    <t>539D934B08589CAE55259894CC2A30539D934B08589CAE557DD49CD232E6</t>
  </si>
  <si>
    <t>바탕만들기+수성페인트 롤러칠(재료비 포함)  내부 2회, G.B.면 줄퍼티, 친환경  M2  건축 11-1-2,-2-2   ( 호표 91 )</t>
  </si>
  <si>
    <t>건축 11-1-2,-2-2</t>
  </si>
  <si>
    <t>바탕만들기</t>
  </si>
  <si>
    <t>석고보드면, 줄퍼티</t>
  </si>
  <si>
    <t>자재 109</t>
  </si>
  <si>
    <t>539D935B08E43706E5D99A92DEA1B4</t>
  </si>
  <si>
    <t>539D934B08589CAE5525989325E13F539D935B08E43706E5D99A92DEA1B4</t>
  </si>
  <si>
    <t>539D934B08589CAE5525989325E13F539D934B08589CAE5525BB93EE4CFE</t>
  </si>
  <si>
    <t>539D934B08589CAE5525989325E13F539D934B08589CAE557DD49CD232E6</t>
  </si>
  <si>
    <t>바탕만들기+수성페인트 롤러칠(재료비 포함)  내천장 2회, G.B.면 줄퍼티, 친환경  M2  건축 11-1-2,-2-2   ( 호표 92 )</t>
  </si>
  <si>
    <t>539D934B08589CAE5525379B60E239539D935B08E43706E5D99A92DEA1B4</t>
  </si>
  <si>
    <t>539D934B08589CAE5525379B60E239539D934B08589CAE5525BB93EE4CFE</t>
  </si>
  <si>
    <t>539D934B08589CAE5525379B60E239539D934B08589CAE550AEF9E4FCD90</t>
  </si>
  <si>
    <t>수성페인트 뿜칠  2회 노무비  M2  건축 11-2-3   ( 호표 93 )</t>
  </si>
  <si>
    <t>건축 11-2-3</t>
  </si>
  <si>
    <t>호표 94</t>
  </si>
  <si>
    <t>539D934B08589CA9D5000193F0F05D</t>
  </si>
  <si>
    <t>539D934B08589CA9D5000193F0F438539D934B08589CA9D5000193F0F05D</t>
  </si>
  <si>
    <t>수성페인트 뿜칠  2회 노무비  10M2  건축 11-2-3   ( 호표 94 )</t>
  </si>
  <si>
    <t>539D934B08589CA9D5000193F0F05D534263D408E141FA45666892569955B12A0FC1</t>
  </si>
  <si>
    <t>539D934B08589CA9D5000193F0F05D534263D408E141FA45666892569955B12A0D19</t>
  </si>
  <si>
    <t>인력품의 12%</t>
  </si>
  <si>
    <t>539D934B08589CA9D5000193F0F05D528153200844975025B72898D932001</t>
  </si>
  <si>
    <t>유성페인트 뿜칠 - 재료비  내부, 2회, 1급, 조합페인트, KSM6020-1종1급, 백색  M2  건축 11-2-3   ( 호표 95 )</t>
  </si>
  <si>
    <t>조합페인트</t>
  </si>
  <si>
    <t>조합페인트, KSM6020-1종1급, 백색</t>
  </si>
  <si>
    <t>자재 83</t>
  </si>
  <si>
    <t>54BE033608285F27252738990ADFC6BF25ADC6</t>
  </si>
  <si>
    <t>539D934B08589CA9D5000193F2A56954BE033608285F27252738990ADFC6BF25ADC6</t>
  </si>
  <si>
    <t>시너, KSM6060-2종, 조합페인트용</t>
  </si>
  <si>
    <t>자재 85</t>
  </si>
  <si>
    <t>54BE033608285F2AF5F8C098DB5F58680F36CE</t>
  </si>
  <si>
    <t>539D934B08589CA9D5000193F2A56954BE033608285F2AF5F8C098DB5F58680F36CE</t>
  </si>
  <si>
    <t>소모재료비</t>
  </si>
  <si>
    <t>주재료비의 10%</t>
  </si>
  <si>
    <t>539D934B08589CA9D5000193F2A569528153200844975025B72898D932001</t>
  </si>
  <si>
    <t>con'c, mortar면 바탕만들기  내부 친환경 노무비  M2  건축 11-1-1   ( 호표 96 )</t>
  </si>
  <si>
    <t>건축 11-1-1</t>
  </si>
  <si>
    <t>539D935B08E43706E5D9A49FD1FEEB534263D408E141FA45666892569955B12A0FC1</t>
  </si>
  <si>
    <t>539D935B08E43706E5D9A49FD1FEEB534263D408E141FA45666892569955B12A0D19</t>
  </si>
  <si>
    <t>539D935B08E43706E5D9A49FD1FEEB528153200844975025B72898D932001</t>
  </si>
  <si>
    <t>con'c, mortar면 바탕만들기 재료비  내부, 친환경(20년 품셈 기준)  M2     ( 호표 97 )</t>
  </si>
  <si>
    <t>퍼티</t>
  </si>
  <si>
    <t>퍼티, 친환경, 내부</t>
  </si>
  <si>
    <t>자재 79</t>
  </si>
  <si>
    <t>54BE0336082964610530A09889A484C3DA25CB</t>
  </si>
  <si>
    <t>539D935B08E43706E5D9A49C1AA49554BE0336082964610530A09889A484C3DA25CB</t>
  </si>
  <si>
    <t>비닐타일 깔기  비닐타일, 3*450*450mm, 데코타일  M2  건축 5-1-1   ( 호표 98 )</t>
  </si>
  <si>
    <t>건축 5-1-1</t>
  </si>
  <si>
    <t>비닐타일</t>
  </si>
  <si>
    <t>자재 55</t>
  </si>
  <si>
    <t>54BE13DA08983105454104921D71214E1FA95B</t>
  </si>
  <si>
    <t>539D836008A5379A15AE1895CC18AB54BE13DA08983105454104921D71214E1FA95B</t>
  </si>
  <si>
    <t>수장타일 붙이기</t>
  </si>
  <si>
    <t>3T 고무타일</t>
  </si>
  <si>
    <t>자재 110</t>
  </si>
  <si>
    <t>539D836008A5379A15F62399248B38</t>
  </si>
  <si>
    <t>539D836008A5379A15AE1895CC18AB539D836008A5379A15F62399248B38</t>
  </si>
  <si>
    <t>걸레받이 설치  중밀도섬유판, H=75~120mm 기준  M  건축 5-3-5   ( 호표 99 )</t>
  </si>
  <si>
    <t>건축 5-3-5</t>
  </si>
  <si>
    <t>539D836008A15A1B05C0529379B182534263D408E141FA45666892569955B12A0E22</t>
  </si>
  <si>
    <t>539D836008A15A1B05C0529379B182534263D408E141FA45666892569955B12A0D19</t>
  </si>
  <si>
    <t>539D836008A15A1B05C0529379B182528153200844975025B72898D932001</t>
  </si>
  <si>
    <t>샌드위치(단열)페널 설치 - 칸막이벽  두께 50~100mm 기준  M2  건축 5-3-3   ( 호표 100 )</t>
  </si>
  <si>
    <t>539D8363087E170D4503AF98333E39</t>
  </si>
  <si>
    <t>샌드위치(단열)페널 설치 - 칸막이벽</t>
  </si>
  <si>
    <t>두께 50~100mm 기준</t>
  </si>
  <si>
    <t>호표 100</t>
  </si>
  <si>
    <t>건축 5-3-3</t>
  </si>
  <si>
    <t>539D8363087E170D4503AF98333E39534263D408E141FA45666892569955B12A0E22</t>
  </si>
  <si>
    <t>539D8363087E170D4503AF98333E39534263D408E141FA45666892569955B12A0D19</t>
  </si>
  <si>
    <t>539D8363087E170D4503AF98333E39528153200844975025B72898D932001</t>
  </si>
  <si>
    <t>샌드위치패널 설치 [천정:EPS]  샌드위치패널, EPS(0.016), 50mm  M2  건축 11-3-1.3   ( 호표 101 )</t>
  </si>
  <si>
    <t>건축 11-3-1.3</t>
  </si>
  <si>
    <t>샌드위치패널</t>
  </si>
  <si>
    <t>샌드위치패널, EPS(0.016), 벽재, 50mm</t>
  </si>
  <si>
    <t>자재 41</t>
  </si>
  <si>
    <t>54BE13DA089B8471D5900B9915330791E037ED</t>
  </si>
  <si>
    <t>539D8363087E170D4503AF9CAFEFED54BE13DA089B8471D5900B9915330791E037ED</t>
  </si>
  <si>
    <t>539D8363087E170D4503AF9CAFEFED539D8363087E170D4503AF98333E39</t>
  </si>
  <si>
    <t>MDF 설치  중밀도섬유판, 9.0*1220*2440mm  M2  건축 4-2-3   ( 호표 102 )</t>
  </si>
  <si>
    <t>539D836208539364A561A69D94781B</t>
  </si>
  <si>
    <t>MDF 설치</t>
  </si>
  <si>
    <t>중밀도섬유판, 9.0*1220*2440mm</t>
  </si>
  <si>
    <t>호표 102</t>
  </si>
  <si>
    <t>건축 4-2-3</t>
  </si>
  <si>
    <t>중밀도섬유판</t>
  </si>
  <si>
    <t>자재 10</t>
  </si>
  <si>
    <t>5493239808005B39B5C094919DBDB9C79C2E1C</t>
  </si>
  <si>
    <t>539D836208539364A561A69D94781B5493239808005B39B5C094919DBDB9C79C2E1C</t>
  </si>
  <si>
    <t>539D836208539364A561A69D94781B539D83620851E4FFF5E3F8977CFD3C</t>
  </si>
  <si>
    <t>MDF 설치  중밀도섬유판, 18*1220*2440mm  M2  건축 4-2-3   ( 호표 103 )</t>
  </si>
  <si>
    <t>539D836208539364A561A69D947818</t>
  </si>
  <si>
    <t>중밀도섬유판, 18*1220*2440mm</t>
  </si>
  <si>
    <t>호표 103</t>
  </si>
  <si>
    <t>자재 11</t>
  </si>
  <si>
    <t>5493239808005B39B5C094919DBDB9C79C2E1F</t>
  </si>
  <si>
    <t>539D836208539364A561A69D9478185493239808005B39B5C094919DBDB9C79C2E1F</t>
  </si>
  <si>
    <t>539D836208539364A561A69D947818539D83620851E4FFF5E3F8977CFD3C</t>
  </si>
  <si>
    <t>MDF 설치 + 방염인테리어필름(일면)  중밀도섬유판, 9.0*1220*2440mm + 0.42*1220mm, CW(방염, 마이우드)  M2  건축 4-2-3   ( 호표 104 )</t>
  </si>
  <si>
    <t>539D836208539364A561A69D947924539D836208539364A561A69D94781B</t>
  </si>
  <si>
    <t>인테리어필름</t>
  </si>
  <si>
    <t>0.42*1220mm, CW(방염, 마이우드)</t>
  </si>
  <si>
    <t>자재 106</t>
  </si>
  <si>
    <t>541FB3F608B369E7655F9B9078CC90F5C05F79</t>
  </si>
  <si>
    <t>539D836208539364A561A69D947924541FB3F608B369E7655F9B9078CC90F5C05F79</t>
  </si>
  <si>
    <t>단천정조명레일설치 [70*70]  중밀도섬유판, 18*1220*2440mm + 도장용융아연도강판, 실리콘(양면), 1.20mm  M  건축 4-2-3   ( 호표 105 )</t>
  </si>
  <si>
    <t>539D836208539364A561A69D947ACB539D836208539364A561A69D947818</t>
  </si>
  <si>
    <t>539D836208539364A561A69D947ACB54DA833608A6ACD8D5B2659F710389</t>
  </si>
  <si>
    <t>흡음텍스 설치    M2  건축 5-2-1   ( 호표 106 )</t>
  </si>
  <si>
    <t>539D8362085390AD25B861994A1F91</t>
  </si>
  <si>
    <t>흡음텍스 설치</t>
  </si>
  <si>
    <t>호표 106</t>
  </si>
  <si>
    <t>건축 5-2-1</t>
  </si>
  <si>
    <t>539D8362085390AD25B861994A1F91534263D408E141FA45666892569955B12A0E22</t>
  </si>
  <si>
    <t>539D8362085390AD25B861994A1F91534263D408E141FA45666892569955B12A0D19</t>
  </si>
  <si>
    <t>539D8362085390AD25B861994A1F91528153200844975025B72898D932001</t>
  </si>
  <si>
    <t>불연천장재  불연천장재, 마이텍스, 12*300*600mm, 나사, 타카  M2  건축 11-3-1.1   ( 호표 107 )</t>
  </si>
  <si>
    <t>건축 11-3-1.1</t>
  </si>
  <si>
    <t>자재 43</t>
  </si>
  <si>
    <t>54BE13DA08983104B5D47D9F8708A68D4B647F</t>
  </si>
  <si>
    <t>539D8362085390AD25B861994A1F9054BE13DA08983104B5D47D9F8708A68D4B647F</t>
  </si>
  <si>
    <t>539D8362085390AD25B861994A1F90539D8362085390AD25B861994A1F91</t>
  </si>
  <si>
    <t>석고판 나사 고정(바탕용) - 1겹 [일반]  벽, 석고보드, 평보드, 9.5*900*1800mm  M2  건축 5-2-2   ( 호표 108 )</t>
  </si>
  <si>
    <t>건축 5-2-2</t>
  </si>
  <si>
    <t>석고보드</t>
  </si>
  <si>
    <t>석고보드, 평보드, 9.5*900*1800mm(㎡)</t>
  </si>
  <si>
    <t>자재 42</t>
  </si>
  <si>
    <t>54BE13DA089831077521A59E6115A82CF7054E</t>
  </si>
  <si>
    <t>539D83620850DFB8C5ECE09A58BC9454BE13DA089831077521A59E6115A82CF7054E</t>
  </si>
  <si>
    <t>539D83620850DFB8C5ECE09A58BC94539D83620851E4FFF5E3F8977CFD3C</t>
  </si>
  <si>
    <t>석고판 나사 고정(바탕용) - 2겹 [일반]  벽, 석고보드, 평보드, 9.5*900*1800mm  M2  건축 5-2-2   ( 호표 109 )</t>
  </si>
  <si>
    <t>539D83620850DFB8C5ECE09A58BC9654BE13DA089831077521A59E6115A82CF7054E</t>
  </si>
  <si>
    <t>건식벽체, 2P, 3.6m 이하,일반, 방수, 차음, 방화 15mm이하</t>
  </si>
  <si>
    <t>자재 112</t>
  </si>
  <si>
    <t>539D83620851E4FFF5E3F894A81E5D</t>
  </si>
  <si>
    <t>539D83620850DFB8C5ECE09A58BC96539D83620851E4FFF5E3F894A81E5D</t>
  </si>
  <si>
    <t>석고판 설치(나사고정) - 바탕용  천장, 1겹 붙임  M2  건축 5-2-3   ( 호표 110 )</t>
  </si>
  <si>
    <t>539D83620850DFBB8539B693C1D98E</t>
  </si>
  <si>
    <t>석고판 설치(나사고정) - 바탕용</t>
  </si>
  <si>
    <t>천장, 1겹 붙임</t>
  </si>
  <si>
    <t>호표 110</t>
  </si>
  <si>
    <t>건축 5-2-3</t>
  </si>
  <si>
    <t>539D83620850DFBB8539B693C1D98E534263D408E141FA45666892569955B12A0E22</t>
  </si>
  <si>
    <t>539D83620850DFBB8539B693C1D98E534263D408E141FA45666892569955B12A0D19</t>
  </si>
  <si>
    <t>인력품의 1%</t>
  </si>
  <si>
    <t>539D83620850DFBB8539B693C1D98E528153200844975025B72898D932001</t>
  </si>
  <si>
    <t>석고판 설치(나사고정) - 바탕용  천장, 2겹 붙임  M2  건축 5-2-3   ( 호표 111 )</t>
  </si>
  <si>
    <t>539D83620850DFBB8539B693C1DA95</t>
  </si>
  <si>
    <t>천장, 2겹 붙임</t>
  </si>
  <si>
    <t>호표 111</t>
  </si>
  <si>
    <t>539D83620850DFBB8539B693C1DA95534263D408E141FA45666892569955B12A0E22</t>
  </si>
  <si>
    <t>539D83620850DFBB8539B693C1DA95534263D408E141FA45666892569955B12A0D19</t>
  </si>
  <si>
    <t>539D83620850DFBB8539B693C1DA95528153200844975025B72898D932001</t>
  </si>
  <si>
    <t>석고판 나사 고정(바탕용) - 1겹  [일반]  천장, 석고보드, 평보드, 9.5*900*1800mm  M2  건축 5-2-2   ( 호표 112 )</t>
  </si>
  <si>
    <t>539D83620850DFBB8539B693C1DBBA54BE13DA089831077521A59E6115A82CF7054E</t>
  </si>
  <si>
    <t>539D83620850DFBB8539B693C1DBBA539D83620850DFBB8539B693C1D98E</t>
  </si>
  <si>
    <t>석고판 나사 고정(바탕용) - 2겹 [일반]  천장, 석고보드, 평보드, 9.5*900*1800mm  M2  건축 5-2-2   ( 호표 113 )</t>
  </si>
  <si>
    <t>539D83620850DFBB8539B693C1DBB954BE13DA089831077521A59E6115A82CF7054E</t>
  </si>
  <si>
    <t>539D83620850DFBB8539B693C1DBB9539D83620850DFBB8539B693C1DA95</t>
  </si>
  <si>
    <t>천정, 합판붙임 - 1겹  보통합판, 1급, 9.0*1220*2440mm  M2  건축 4-2-3   ( 호표 114 )</t>
  </si>
  <si>
    <t>보통합판</t>
  </si>
  <si>
    <t>자재 9</t>
  </si>
  <si>
    <t>5493239808005B39B5C0B79374AC453B96AF30</t>
  </si>
  <si>
    <t>539D8362085667DE15C3CC974B32D35493239808005B39B5C0B79374AC453B96AF30</t>
  </si>
  <si>
    <t>천정, 합판붙임</t>
  </si>
  <si>
    <t>합판 별도</t>
  </si>
  <si>
    <t>호표 115</t>
  </si>
  <si>
    <t>539D8362085667DE15C3CC974B3131</t>
  </si>
  <si>
    <t>539D8362085667DE15C3CC974B32D3539D8362085667DE15C3CC974B3131</t>
  </si>
  <si>
    <t>천정, 합판붙임  합판 별도  M2  건축 4-2-3   ( 호표 115 )</t>
  </si>
  <si>
    <t>539D8362085667DE15C3CC974B3131539D83620851E4FFF5E3F8977CFD3C</t>
  </si>
  <si>
    <t>인력품의 30%</t>
  </si>
  <si>
    <t>539D8362085667DE15C3CC974B3131528153200844975025B72898D932001</t>
  </si>
  <si>
    <t>단열재 접착제 붙이기  200mm 이하, 벽  M2  건축 5-4-2   ( 호표 116 )</t>
  </si>
  <si>
    <t>539D836508277052658FF899651500</t>
  </si>
  <si>
    <t>단열재 접착제 붙이기</t>
  </si>
  <si>
    <t>200mm 이하, 벽</t>
  </si>
  <si>
    <t>호표 116</t>
  </si>
  <si>
    <t>건축 5-4-2</t>
  </si>
  <si>
    <t>539D836508277052658FF899651500534263D408E141FA45666892569955B12A0E22</t>
  </si>
  <si>
    <t>539D836508277052658FF899651500534263D408E141FA45666892569955B12A0D19</t>
  </si>
  <si>
    <t>단열재 슬래브 위 깔기  200mm 이하  M2  건축 5-4-7   ( 호표 117 )</t>
  </si>
  <si>
    <t>539D836508277052658FF89DDE0ED0</t>
  </si>
  <si>
    <t>단열재 슬래브 위 깔기</t>
  </si>
  <si>
    <t>200mm 이하</t>
  </si>
  <si>
    <t>호표 117</t>
  </si>
  <si>
    <t>건축 5-4-7</t>
  </si>
  <si>
    <t>539D836508277052658FF89DDE0ED0534263D408E141FA45666892569955B12A0E22</t>
  </si>
  <si>
    <t>539D836508277052658FF89DDE0ED0534263D408E141FA45666892569955B12A0D19</t>
  </si>
  <si>
    <t>경질경질우레탄폼단열재(접착제 붙이기, 벽)  120t, 2종 2호, 경질우레탄폼 보드  M2  건축 5-3-1   ( 호표 118 )</t>
  </si>
  <si>
    <t>건축 5-3-1</t>
  </si>
  <si>
    <t>경질우레탄폼 보드</t>
  </si>
  <si>
    <t>120t, 2종 2호</t>
  </si>
  <si>
    <t>자재 40</t>
  </si>
  <si>
    <t>54BE13DA089AFF50A580F39D309FCA66B4BE8B</t>
  </si>
  <si>
    <t>539D83650827705265AAD6948413C454BE13DA089AFF50A580F39D309FCA66B4BE8B</t>
  </si>
  <si>
    <t>초산비닐계접착제, 스치로폴, 암면</t>
  </si>
  <si>
    <t>자재 77</t>
  </si>
  <si>
    <t>54BE0336082964610530EE97F4B52E74F05A2B</t>
  </si>
  <si>
    <t>539D83650827705265AAD6948413C454BE0336082964610530EE97F4B52E74F05A2B</t>
  </si>
  <si>
    <t>539D83650827705265AAD6948413C4539D836508277052658FF899651500</t>
  </si>
  <si>
    <t>발포폴리스티렌단열재(슬래브 위 깔기)  발포폴리스티렌단열재, 0.025, 900*1800*140mm, 2종  M2  건축 5-3-1   ( 호표 119 )</t>
  </si>
  <si>
    <t>발포폴리스티렌단열재</t>
  </si>
  <si>
    <t>자재 39</t>
  </si>
  <si>
    <t>54BE13DA089AFF50A5BDB0964A3784674F5C22</t>
  </si>
  <si>
    <t>539D836508277201E5C74D9B7116A654BE13DA089AFF50A5BDB0964A3784674F5C22</t>
  </si>
  <si>
    <t>539D836508277201E5C74D9B7116A6539D836508277052658FF89DDE0ED0</t>
  </si>
  <si>
    <t>단열재 격자넣기  100mm 이하, 벽  M2  건축 5-4-3   ( 호표 120 )</t>
  </si>
  <si>
    <t>539D83650824BCAC15AE679083E5E3</t>
  </si>
  <si>
    <t>단열재 격자넣기</t>
  </si>
  <si>
    <t>100mm 이하, 벽</t>
  </si>
  <si>
    <t>호표 120</t>
  </si>
  <si>
    <t>건축 5-4-3</t>
  </si>
  <si>
    <t>539D83650824BCAC15AE679083E5E3534263D408E141FA45666892569955B12A0E22</t>
  </si>
  <si>
    <t>539D83650824BCAC15AE679083E5E3534263D408E141FA45666892569955B12A0D19</t>
  </si>
  <si>
    <t>유리면 격자넣기 - 벽  유리면보드, 밀도48kg/㎥, 50mm  M2  건축 5-4-3   ( 호표 121 )</t>
  </si>
  <si>
    <t>섬유단열재</t>
  </si>
  <si>
    <t>섬유단열재, 밀도48kg/㎥, 50mm, 유리면보드</t>
  </si>
  <si>
    <t>자재 37</t>
  </si>
  <si>
    <t>54BE13DA089AFF50A5A3069245FE60C05DC63E</t>
  </si>
  <si>
    <t>539D83650824BCAD251D579476159654BE13DA089AFF50A5A3069245FE60C05DC63E</t>
  </si>
  <si>
    <t>단열재(흡음재) 설치</t>
  </si>
  <si>
    <t>건식벽체, 50mm이하, (유리면, 발포폴리스티렌 등)</t>
  </si>
  <si>
    <t>자재 113</t>
  </si>
  <si>
    <t>539D836C085412C6A5F1D59E065595</t>
  </si>
  <si>
    <t>539D83650824BCAD251D5794761596539D836C085412C6A5F1D59E065595</t>
  </si>
  <si>
    <t>유리면 격자넣기 - 벽  유리면보드, 밀도48kg/㎥, 75mm  M2  건축 5-4-3   ( 호표 122 )</t>
  </si>
  <si>
    <t>섬유단열재, 밀도48kg/㎥, 75mm, 유리면보드</t>
  </si>
  <si>
    <t>자재 38</t>
  </si>
  <si>
    <t>54BE13DA089AFF50A5A3069245FE60C05DC639</t>
  </si>
  <si>
    <t>539D83650824BCAD251D57947616BD54BE13DA089AFF50A5A3069245FE60C05DC639</t>
  </si>
  <si>
    <t>539D83650824BCAD251D57947616BD539D83650824BCAC15AE679083E5E3</t>
  </si>
  <si>
    <t>우레탄폼 분사 충진  천장, 19m3/일당  M3  건축 9-3-4   ( 호표 123 )</t>
  </si>
  <si>
    <t>539D8365082541B065083B91EF07DB</t>
  </si>
  <si>
    <t>호표 123</t>
  </si>
  <si>
    <t>건축 9-3-4</t>
  </si>
  <si>
    <t>539D8365082541B065083B91EF07DB534263D408E141FA45666892569955B12A0E22</t>
  </si>
  <si>
    <t>539D8365082541B065083B91EF07DB534263D408E141FA45666892569955B12A0D18</t>
  </si>
  <si>
    <t>539D8365082541B065083B91EF07DB5482D35508CD591E25B34E96760807391F314055</t>
  </si>
  <si>
    <t>우레탄폼 분사 충진  천장, 19m3/일당  M     ( 호표 124 )</t>
  </si>
  <si>
    <t>우레탄폼스프레이</t>
  </si>
  <si>
    <t>1mm</t>
  </si>
  <si>
    <t>자재 98</t>
  </si>
  <si>
    <t>54DA833A0800364375073C9E43EC41751142EA</t>
  </si>
  <si>
    <t>539D8365082541B065083B939CDA2254DA833A0800364375073C9E43EC41751142EA</t>
  </si>
  <si>
    <t>539D8365082541B065083B939CDA22539D8365082541B065083B91EF07DB</t>
  </si>
  <si>
    <t>스테인리스재료분리대  바닥, W30*H10*1.5t  M     ( 호표 125 )</t>
  </si>
  <si>
    <t>539D836608CC8EFFA5754C90C26F9254BE13DA089E5BAEF5BE4C9865B9441818EFDF</t>
  </si>
  <si>
    <t>일반구조용압연강판</t>
  </si>
  <si>
    <t>일반구조용압연강판, 2.3mm</t>
  </si>
  <si>
    <t>자재 20</t>
  </si>
  <si>
    <t>54BE13DA089E5BAEF5BE5D9332C0C72318AFD8</t>
  </si>
  <si>
    <t>539D836608CC8EFFA5754C90C26F9254BE13DA089E5BAEF5BE5D9332C0C72318AFD8</t>
  </si>
  <si>
    <t>일반구조용압연강판, 1.6mm</t>
  </si>
  <si>
    <t>자재 19</t>
  </si>
  <si>
    <t>54BE13DA089E5BAEF5BE5D9332C0C72318AFDF</t>
  </si>
  <si>
    <t>539D836608CC8EFFA5754C90C26F9254BE13DA089E5BAEF5BE5D9332C0C72318AFDF</t>
  </si>
  <si>
    <t>539D836608CC8EFFA5754C90C26F92539DD3EE086E5C5C15C1B69AE44733</t>
  </si>
  <si>
    <t>철강설, 스텐레스, 작업설부산물</t>
  </si>
  <si>
    <t>자재 13</t>
  </si>
  <si>
    <t>54932398080B6282E59E739898BD92588AA8B0</t>
  </si>
  <si>
    <t>539D836608CC8EFFA5754C90C26F9254932398080B6282E59E739898BD92588AA8B0</t>
  </si>
  <si>
    <t>539D836608CC8EFFA5754C90C26F9254932398080B6282E59E739898BD92588AA955</t>
  </si>
  <si>
    <t>몰딩 설치  경량 천정철골틀  M     ( 호표 126 )</t>
  </si>
  <si>
    <t>539D836808FA8852556302954508A6534263D408E141FA45666892569955B12A0E22</t>
  </si>
  <si>
    <t>인력품의 4%</t>
  </si>
  <si>
    <t>539D836808FA8852556302954508A6528153200844975025B72898D932001</t>
  </si>
  <si>
    <t>AL몰딩 설치  W형, 15*15*15*15*1.0mm  M  건축 8-1-5   ( 호표 127 )</t>
  </si>
  <si>
    <t>건축 8-1-5</t>
  </si>
  <si>
    <t>경량철골천장틀, 몰딩(알루미늄), W형, 15*15*15*15*1.0mm</t>
  </si>
  <si>
    <t>자재 53</t>
  </si>
  <si>
    <t>54BE13DA08983104B5D41B972AD9326588918D</t>
  </si>
  <si>
    <t>539D836808F8DAF645AACF9BE1761554BE13DA08983104B5D41B972AD9326588918D</t>
  </si>
  <si>
    <t>재료비의 5%</t>
  </si>
  <si>
    <t>539D836808F8DAF645AACF9BE17615528153200844975025B72898D932001</t>
  </si>
  <si>
    <t>539D836808F8DAF645AACF9BE17615539D836808FA8852556302954508A6</t>
  </si>
  <si>
    <t>AL몰딩 설치  ㄷ형, 15*30*15*1.0mm  M  건축 14-7   ( 호표 128 )</t>
  </si>
  <si>
    <t>건축 14-7</t>
  </si>
  <si>
    <t>경량철골천장틀, 몰딩(알루미늄), ㄷ형, 15*30*15*1.0mm</t>
  </si>
  <si>
    <t>자재 54</t>
  </si>
  <si>
    <t>54BE13DA08983104B5D41B972ADC8BE3CE74CA</t>
  </si>
  <si>
    <t>539D836808F8DAF645AACF9BE1761454BE13DA08983104B5D41B972ADC8BE3CE74CA</t>
  </si>
  <si>
    <t>539D836808F8DAF645AACF9BE17614528153200844975025B72898D932001</t>
  </si>
  <si>
    <t>539D836808F8DAF645AACF9BE17614539D836808FA8852556302954508A6</t>
  </si>
  <si>
    <t>오, 하수관로설치  ∮150mm, VN SDR 17(구 VG1), 토공사  M     ( 호표 129 )</t>
  </si>
  <si>
    <t>터파기/토사</t>
  </si>
  <si>
    <t>보통, 굴착기 0.7m3</t>
  </si>
  <si>
    <t>산근 1</t>
  </si>
  <si>
    <t>53B213F108755FA6E5F1599F020B67</t>
  </si>
  <si>
    <t>539C738D08085AA585BC9498A6585653B213F108755FA6E5F1599F020B67</t>
  </si>
  <si>
    <t>되메우고 다지기</t>
  </si>
  <si>
    <t>보통, 유압식백호 0.7m3+콤팩터</t>
  </si>
  <si>
    <t>산근 2</t>
  </si>
  <si>
    <t>53B213FC081E699E757E0997E5856C</t>
  </si>
  <si>
    <t>539C738D08085AA585BC9498A6585653B213FC081E699E757E0997E5856C</t>
  </si>
  <si>
    <t>일반용경질폴리염화비닐관</t>
  </si>
  <si>
    <t>일반용 VN SDR 17(구 VG1), ∮150mm</t>
  </si>
  <si>
    <t>자재 86</t>
  </si>
  <si>
    <t>54C873BF08CF6536D560D392CF3D6B397532FE</t>
  </si>
  <si>
    <t>539C738D08085AA585BC9498A6585654C873BF08CF6536D560D392CF3D6B397532FE</t>
  </si>
  <si>
    <t>P.V.C.관 T.S 접합 및 부설</t>
  </si>
  <si>
    <t>∮150mm</t>
  </si>
  <si>
    <t>호표 133</t>
  </si>
  <si>
    <t>53B223DE08DE9801453F5A91FE0C45</t>
  </si>
  <si>
    <t>539C738D08085AA585BC9498A6585653B223DE08DE9801453F5A91FE0C45</t>
  </si>
  <si>
    <t>오수받이설치  악취차단용,D300,H=1000, 토공사포함  개소     ( 호표 130 )</t>
  </si>
  <si>
    <t>539C738D08085AA585BC9498A6585053B213F108755FA6E5F1599F020B67</t>
  </si>
  <si>
    <t>539C738D08085AA585BC9498A6585053B213FC081E699E757E0997E5856C</t>
  </si>
  <si>
    <t>539C738D08085AA585BC9498A6585054DA833608A7B00ED5C6FA9896B25B</t>
  </si>
  <si>
    <t>악취방지용오수받이</t>
  </si>
  <si>
    <t>300A,ø300,H=1000,250kg</t>
  </si>
  <si>
    <t>자재 31</t>
  </si>
  <si>
    <t>54BE13DA089CAA7AD5066D9A83BA191E761CC3</t>
  </si>
  <si>
    <t>539C738D08085AA585BC9498A6585054BE13DA089CAA7AD5066D9A83BA191E761CC3</t>
  </si>
  <si>
    <t>맨홀설치-원형  D:900*900H*170T  개소     ( 호표 131 )</t>
  </si>
  <si>
    <t>539C738D08085AA585BC9498A6585153B213F108755FA6E5F1599F020B67</t>
  </si>
  <si>
    <t>539C738D08085AA585BC9498A6585153B213FC081E699E757E0997E5856C</t>
  </si>
  <si>
    <t>539C738D08085AA585BC9498A6585154DA833608A7B00ED5C6FA9896B25B</t>
  </si>
  <si>
    <t>원형맨홀1호</t>
  </si>
  <si>
    <t>자재 30</t>
  </si>
  <si>
    <t>54BE13DA089CAA7AD5066D9A83BA191E761DE8</t>
  </si>
  <si>
    <t>539C738D08085AA585BC9498A6585154BE13DA089CAA7AD5066D9A83BA191E761DE8</t>
  </si>
  <si>
    <t>콘크리트구조물 헐기(인력)  소형브레이커(전기식), 무근, 2.7m3/일당  M3  유지 3-1-1   ( 호표 132 )</t>
  </si>
  <si>
    <t>유지 3-1-1</t>
  </si>
  <si>
    <t>착암공</t>
  </si>
  <si>
    <t>노임 10</t>
  </si>
  <si>
    <t>534263D408E141FA45666892569955B12A0C71</t>
  </si>
  <si>
    <t>539C63A90880E3C2A5DDE7985067CD534263D408E141FA45666892569955B12A0C71</t>
  </si>
  <si>
    <t>539C63A90880E3C2A5DDE7985067CD534263D408E141FA45666892569955B12A0D19</t>
  </si>
  <si>
    <t>539C63A90880E3C2A5DDE7985067CD5482D35508CD5BC1B5AF979CCA4845508335B046</t>
  </si>
  <si>
    <t>539C63A90880E3C2A5DDE7985067CD528153200844975025B72898D932001</t>
  </si>
  <si>
    <t>P.V.C.관 T.S 접합 및 부설  ∮150mm  개소  토목 6-4-1   ( 호표 133 )</t>
  </si>
  <si>
    <t>토목 6-4-1</t>
  </si>
  <si>
    <t>배관공(수도)</t>
  </si>
  <si>
    <t>노임 20</t>
  </si>
  <si>
    <t>534263D408E141FA45666892569955B12A09A0</t>
  </si>
  <si>
    <t>53B223DE08DE9801453F5A91FE0C45534263D408E141FA45666892569955B12A09A0</t>
  </si>
  <si>
    <t>53B223DE08DE9801453F5A91FE0C45534263D408E141FA45666892569955B12A0D19</t>
  </si>
  <si>
    <t>단 가 산 출 목 록</t>
  </si>
  <si>
    <t>비    고</t>
  </si>
  <si>
    <t>START</t>
  </si>
  <si>
    <t>단 가 산 출 서</t>
  </si>
  <si>
    <t>산    출    내    역</t>
  </si>
  <si>
    <t>코드</t>
  </si>
  <si>
    <t>품명</t>
  </si>
  <si>
    <t>규격</t>
  </si>
  <si>
    <t>값</t>
  </si>
  <si>
    <t>소계</t>
  </si>
  <si>
    <t>총계</t>
  </si>
  <si>
    <t>공통 8-2-3</t>
  </si>
  <si>
    <t xml:space="preserve">터파기/토사  보통, 굴착기 0.7m3  M3  공통 8-2-3  ( 산근 1 ) </t>
  </si>
  <si>
    <t xml:space="preserve"> 굴삭기(무한궤도),0.7㎥ M3   </t>
  </si>
  <si>
    <t>C!</t>
  </si>
  <si>
    <t xml:space="preserve">'굴삭기(무한궤도),0.7㎥ M3'  </t>
  </si>
  <si>
    <t xml:space="preserve"> </t>
  </si>
  <si>
    <t xml:space="preserve">Q1  바켓용량(M3)  =0.70   </t>
  </si>
  <si>
    <t>q1 '바켓용량(M3)' =0.70</t>
  </si>
  <si>
    <t>Q1</t>
  </si>
  <si>
    <t xml:space="preserve">K   바켓계수(양호1.1,보통0.90,불량0.70,파쇄암0.55) = 0.90   </t>
  </si>
  <si>
    <t>k  '바켓계수(양호1.1,보통0.90,불량0.70,파쇄암0.55)'= 0.90</t>
  </si>
  <si>
    <t>K</t>
  </si>
  <si>
    <t xml:space="preserve">F   토량환산계수(1/L) = 1/1.25= 0.8 </t>
  </si>
  <si>
    <t>f  '토량환산계수(1/L)'= 1/1.25=?</t>
  </si>
  <si>
    <t xml:space="preserve">E1  터파기에 대하여 -0.05 =0.05    </t>
  </si>
  <si>
    <t xml:space="preserve">E1 '터파기에 대하여 -0.05'=0.05 </t>
  </si>
  <si>
    <t>E1</t>
  </si>
  <si>
    <t xml:space="preserve">E   작업효율사질토(양호0.85,보통0.70,불량0.55) = 0.70-E1= 0.65 </t>
  </si>
  <si>
    <t>E  '작업효율사질토(양호0.85,보통0.70,불량0.55)'= 0.70-E1=?</t>
  </si>
  <si>
    <t>E</t>
  </si>
  <si>
    <t xml:space="preserve">CM  1회 싸이클시간(135˚SEC) =20   </t>
  </si>
  <si>
    <t>Cm '1회 싸이클시간(135˚SEC)'=20</t>
  </si>
  <si>
    <t>CM</t>
  </si>
  <si>
    <t xml:space="preserve">Q   시간당 작업량 (M3/HR) = 3600*Q1*K*F*E/CM= 58.968 </t>
  </si>
  <si>
    <t>Q  '시간당 작업량 (M3/Hr)'= 3600*q1*k*f*E/Cm=?</t>
  </si>
  <si>
    <t>Q</t>
  </si>
  <si>
    <t>'재료비:' ~00000201007000000.M~ / {Q} =?MA+</t>
  </si>
  <si>
    <t>T11</t>
  </si>
  <si>
    <t>T21</t>
  </si>
  <si>
    <t>T31</t>
  </si>
  <si>
    <t>T41</t>
  </si>
  <si>
    <t>T51</t>
  </si>
  <si>
    <t>TT</t>
  </si>
  <si>
    <t>'노무비:' ~00000201007000000.L~ / {Q} =?LA+</t>
  </si>
  <si>
    <t>'경  비:' ~00000201007000000.E~ / {Q} =?EQ+</t>
  </si>
  <si>
    <t xml:space="preserve">  소  계    </t>
  </si>
  <si>
    <t>&gt;'소  계'</t>
  </si>
  <si>
    <t>T1</t>
  </si>
  <si>
    <t xml:space="preserve">  총  계</t>
  </si>
  <si>
    <t>토목 9-3+10</t>
  </si>
  <si>
    <t xml:space="preserve">되메우고 다지기  보통, 유압식백호 0.7m3+콤팩터  M3  토목 9-3+10  ( 산근 2 ) </t>
  </si>
  <si>
    <t xml:space="preserve"> 1.굴삭기 (무한궤도)0.7㎥M3  </t>
  </si>
  <si>
    <t>'1.굴삭기 (무한궤도)0.7㎥M3 '</t>
  </si>
  <si>
    <t xml:space="preserve">Q1  바켓용량(M3) = 0.7   </t>
  </si>
  <si>
    <t>q1 '바켓용량(M3)'= 0.7</t>
  </si>
  <si>
    <t xml:space="preserve">k   바켓계수 = 1.1   </t>
  </si>
  <si>
    <t>k  '바켓계수'= 1.1</t>
  </si>
  <si>
    <t xml:space="preserve">L1  흐트러진상태  =1.25   </t>
  </si>
  <si>
    <t>L1 '흐트러진상태' =1.25</t>
  </si>
  <si>
    <t>L1</t>
  </si>
  <si>
    <t xml:space="preserve">C   다져진상태 =0.9   </t>
  </si>
  <si>
    <t>C  '다져진상태'=0.9</t>
  </si>
  <si>
    <t xml:space="preserve">F   토량환산계(C/L) =C/L1= 0.72 </t>
  </si>
  <si>
    <t>f  '토량환산계(C/L)'=C/L1=?</t>
  </si>
  <si>
    <t xml:space="preserve">E   작업효율(양호0.9,보통0.75,불량0.6) = 0.75   </t>
  </si>
  <si>
    <t>E  '작업효율(양호0.9,보통0.75,불량0.6)'= 0.75</t>
  </si>
  <si>
    <t xml:space="preserve">CM  1회 싸이클시간(90˚SEC) =18   </t>
  </si>
  <si>
    <t>Cm '1회 싸이클시간(90˚sec)'=18</t>
  </si>
  <si>
    <t xml:space="preserve">Q   시간당 작업량 (M3/HR) = 3600*Q1*K*F*E/CM/1= 83.16 </t>
  </si>
  <si>
    <t>Q  '시간당 작업량 (M3/Hr)'= 3600*q1*k*f*E/Cm/1=?</t>
  </si>
  <si>
    <t xml:space="preserve"> 3.플레이트콤팩터,1.5톤 </t>
  </si>
  <si>
    <t>'3.플레이트콤팩터,1.5톤'</t>
  </si>
  <si>
    <t xml:space="preserve">V   다짐속도(KM/HR)  =1   </t>
  </si>
  <si>
    <t>V  '다짐속도(KM/HR)' =1</t>
  </si>
  <si>
    <t>V</t>
  </si>
  <si>
    <t xml:space="preserve">W   유효 다짐 폭(M)  =0.45   </t>
  </si>
  <si>
    <t>W  '유효 다짐 폭(M)' =0.45</t>
  </si>
  <si>
    <t>W</t>
  </si>
  <si>
    <t xml:space="preserve">D   다짐두께(M)  =0.1   </t>
  </si>
  <si>
    <t>D  '다짐두께(M)' =0.1</t>
  </si>
  <si>
    <t>D</t>
  </si>
  <si>
    <t xml:space="preserve">E   작업효율(양호0.8,보통0.6,불량0.4) = 0.6   </t>
  </si>
  <si>
    <t>E  '작업효율(양호0.8,보통0.6,불량0.4)'= 0.6</t>
  </si>
  <si>
    <t xml:space="preserve">F   토량환산계(L1/L1) =L1/L1= 1 </t>
  </si>
  <si>
    <t>f  '토량환산계(L1/L1)'=L1/L1=?</t>
  </si>
  <si>
    <t xml:space="preserve">N   소요 다짐회수  =3   </t>
  </si>
  <si>
    <t>N  '소요 다짐회수' =3</t>
  </si>
  <si>
    <t>N</t>
  </si>
  <si>
    <t xml:space="preserve">Q   시간당 작업량(M3/HR)  =1000*V*W*D*E*F/N/0.7= 12.857 </t>
  </si>
  <si>
    <t>Q  '시간당 작업량(M3/HR)' =1000*V*W*D*E*f/N/0.7=?</t>
  </si>
  <si>
    <t>'재료비:' ~00001730001500000.M~ / {Q} =?MA+</t>
  </si>
  <si>
    <t>T13</t>
  </si>
  <si>
    <t>'노무비:' ~00001730001500000.L~ / {Q} =?LA+</t>
  </si>
  <si>
    <t>'경  비:' ~00001730001500000.E~ / {Q} =?EQ+</t>
  </si>
  <si>
    <t xml:space="preserve">   합 계    </t>
  </si>
  <si>
    <t>&gt;&gt;'합 계'</t>
  </si>
  <si>
    <t>T2</t>
  </si>
  <si>
    <t>단 가 대 비 표</t>
  </si>
  <si>
    <t>조달청가격</t>
  </si>
  <si>
    <t>PAGE</t>
  </si>
  <si>
    <t>거래가격</t>
  </si>
  <si>
    <t>유통물가</t>
  </si>
  <si>
    <t>물가자료</t>
  </si>
  <si>
    <t>조사가격</t>
  </si>
  <si>
    <t>적용단가</t>
  </si>
  <si>
    <t>품목구분</t>
  </si>
  <si>
    <t>노임구분</t>
  </si>
  <si>
    <t>소수점처리</t>
  </si>
  <si>
    <t>0000020100700000</t>
  </si>
  <si>
    <t>천원</t>
  </si>
  <si>
    <t>0000173000150000</t>
  </si>
  <si>
    <t>0000210400100000</t>
  </si>
  <si>
    <t>0000210400500000</t>
  </si>
  <si>
    <t>0000450400320000</t>
  </si>
  <si>
    <t>0000522000150000</t>
  </si>
  <si>
    <t>0000783000810000</t>
  </si>
  <si>
    <t>1112170120141802</t>
  </si>
  <si>
    <t>101</t>
  </si>
  <si>
    <t>61</t>
  </si>
  <si>
    <t>1112200120142415</t>
  </si>
  <si>
    <t>667</t>
  </si>
  <si>
    <t>407</t>
  </si>
  <si>
    <t>1112200320154874</t>
  </si>
  <si>
    <t>668</t>
  </si>
  <si>
    <t>409</t>
  </si>
  <si>
    <t>1112200320154877</t>
  </si>
  <si>
    <t>1119160220292342</t>
  </si>
  <si>
    <t>1472</t>
  </si>
  <si>
    <t>1198</t>
  </si>
  <si>
    <t>수집상차도</t>
  </si>
  <si>
    <t>1119160220292351</t>
  </si>
  <si>
    <t>1216499921867691</t>
  </si>
  <si>
    <t>553</t>
  </si>
  <si>
    <t>382</t>
  </si>
  <si>
    <t>1510150520282163</t>
  </si>
  <si>
    <t>1451</t>
  </si>
  <si>
    <t>1189</t>
  </si>
  <si>
    <t>2026.08.04.(화)부터 향후 변경일까지</t>
  </si>
  <si>
    <t>1510150620282203</t>
  </si>
  <si>
    <t>3010161920164100</t>
  </si>
  <si>
    <t>49</t>
  </si>
  <si>
    <t>17</t>
  </si>
  <si>
    <t>3010170420289517</t>
  </si>
  <si>
    <t>58</t>
  </si>
  <si>
    <t>24</t>
  </si>
  <si>
    <t>3010220420287313</t>
  </si>
  <si>
    <t>62</t>
  </si>
  <si>
    <t>3010220420287314</t>
  </si>
  <si>
    <t>3010220420287996</t>
  </si>
  <si>
    <t>67</t>
  </si>
  <si>
    <t>29</t>
  </si>
  <si>
    <t>3010220520286841</t>
  </si>
  <si>
    <t>73</t>
  </si>
  <si>
    <t>36</t>
  </si>
  <si>
    <t>3010369820141037</t>
  </si>
  <si>
    <t>147</t>
  </si>
  <si>
    <t>3011150510068792</t>
  </si>
  <si>
    <t>66</t>
  </si>
  <si>
    <t>3011160120142693</t>
  </si>
  <si>
    <t>102</t>
  </si>
  <si>
    <t>3011160120144758</t>
  </si>
  <si>
    <t>3011160120144799</t>
  </si>
  <si>
    <t>64</t>
  </si>
  <si>
    <t>3011160120144803</t>
  </si>
  <si>
    <t>104</t>
  </si>
  <si>
    <t>3011180110063884</t>
  </si>
  <si>
    <t>99</t>
  </si>
  <si>
    <t>30121695201Z0521</t>
  </si>
  <si>
    <t>물자208</t>
  </si>
  <si>
    <t>30121695201Z0531</t>
  </si>
  <si>
    <t>206</t>
  </si>
  <si>
    <t>공장상차도</t>
  </si>
  <si>
    <t>3013160320145363</t>
  </si>
  <si>
    <t>545</t>
  </si>
  <si>
    <t>3013160321870287</t>
  </si>
  <si>
    <t>별도</t>
  </si>
  <si>
    <t>3013170420145201</t>
  </si>
  <si>
    <t>3013170420935515</t>
  </si>
  <si>
    <t>565</t>
  </si>
  <si>
    <t>373</t>
  </si>
  <si>
    <t>3013170421870430</t>
  </si>
  <si>
    <t>3014150820154523</t>
  </si>
  <si>
    <t>698</t>
  </si>
  <si>
    <t>391</t>
  </si>
  <si>
    <t>3014150820154524</t>
  </si>
  <si>
    <t>3014151422127706</t>
  </si>
  <si>
    <t>700</t>
  </si>
  <si>
    <t>393</t>
  </si>
  <si>
    <t>3014152410000411</t>
  </si>
  <si>
    <t>703</t>
  </si>
  <si>
    <t>3015180210028268</t>
  </si>
  <si>
    <t>741</t>
  </si>
  <si>
    <t>3016150910027949</t>
  </si>
  <si>
    <t>671</t>
  </si>
  <si>
    <t>408</t>
  </si>
  <si>
    <t>3016160220155076</t>
  </si>
  <si>
    <t>674</t>
  </si>
  <si>
    <t>3016160420162624</t>
  </si>
  <si>
    <t>673</t>
  </si>
  <si>
    <t>420</t>
  </si>
  <si>
    <t>3016160420162657</t>
  </si>
  <si>
    <t>90</t>
  </si>
  <si>
    <t>3016160420162660</t>
  </si>
  <si>
    <t>3016160420162661</t>
  </si>
  <si>
    <t>3016160420162662</t>
  </si>
  <si>
    <t>3016160420162663</t>
  </si>
  <si>
    <t>3016160420162664</t>
  </si>
  <si>
    <t>3016160420162665</t>
  </si>
  <si>
    <t>3016160420162667</t>
  </si>
  <si>
    <t>3016160420162685</t>
  </si>
  <si>
    <t>3016160420434524</t>
  </si>
  <si>
    <t>3016170720153841</t>
  </si>
  <si>
    <t>712</t>
  </si>
  <si>
    <t>3018150820155612</t>
  </si>
  <si>
    <t>518</t>
  </si>
  <si>
    <t>3019150220140272</t>
  </si>
  <si>
    <t>167</t>
  </si>
  <si>
    <t>자재 57</t>
  </si>
  <si>
    <t>3019160220140457</t>
  </si>
  <si>
    <t>3019160220140477</t>
  </si>
  <si>
    <t>3019160220140479</t>
  </si>
  <si>
    <t>3019160220140482</t>
  </si>
  <si>
    <t>3019160220140483</t>
  </si>
  <si>
    <t>3019160220140484</t>
  </si>
  <si>
    <t>3019160220140485</t>
  </si>
  <si>
    <t>3019160220140486</t>
  </si>
  <si>
    <t>3019160220140487</t>
  </si>
  <si>
    <t>3019160222330656</t>
  </si>
  <si>
    <t>3019160620140652</t>
  </si>
  <si>
    <t>자재 68</t>
  </si>
  <si>
    <t>(주)하이큐</t>
  </si>
  <si>
    <t>3019999420140323</t>
  </si>
  <si>
    <t>3023169920139636</t>
  </si>
  <si>
    <t>749</t>
  </si>
  <si>
    <t>자재 70</t>
  </si>
  <si>
    <t>3115999620286057</t>
  </si>
  <si>
    <t>83</t>
  </si>
  <si>
    <t>42</t>
  </si>
  <si>
    <t>3116161920135824</t>
  </si>
  <si>
    <t>52</t>
  </si>
  <si>
    <t>3116161920135825</t>
  </si>
  <si>
    <t>3116162010023397</t>
  </si>
  <si>
    <t>3116280220163394</t>
  </si>
  <si>
    <t>24-09</t>
  </si>
  <si>
    <t>677</t>
  </si>
  <si>
    <t>503</t>
  </si>
  <si>
    <t>3120160120277509</t>
  </si>
  <si>
    <t>3120160120277512</t>
  </si>
  <si>
    <t>146</t>
  </si>
  <si>
    <t>3120160420277527</t>
  </si>
  <si>
    <t>3120160520277511</t>
  </si>
  <si>
    <t>624</t>
  </si>
  <si>
    <t>469</t>
  </si>
  <si>
    <t>3120160720277694</t>
  </si>
  <si>
    <t>3121150220276551</t>
  </si>
  <si>
    <t>603</t>
  </si>
  <si>
    <t>3121159322073062</t>
  </si>
  <si>
    <t>614</t>
  </si>
  <si>
    <t>3121159722073048</t>
  </si>
  <si>
    <t>615</t>
  </si>
  <si>
    <t>3121180321870998</t>
  </si>
  <si>
    <t>466</t>
  </si>
  <si>
    <t>3121180322073041</t>
  </si>
  <si>
    <t>4014218520111889</t>
  </si>
  <si>
    <t>793</t>
  </si>
  <si>
    <t>554</t>
  </si>
  <si>
    <t>4014218720110435</t>
  </si>
  <si>
    <t>69</t>
  </si>
  <si>
    <t>34</t>
  </si>
  <si>
    <t>4014218720110544</t>
  </si>
  <si>
    <t>4014218720814150</t>
  </si>
  <si>
    <t>4014218721871596</t>
  </si>
  <si>
    <t>5213150120270441</t>
  </si>
  <si>
    <t>694</t>
  </si>
  <si>
    <t>5306050708A00000</t>
  </si>
  <si>
    <t>94물가자료</t>
  </si>
  <si>
    <t>(물정)608</t>
  </si>
  <si>
    <t>힐티코리아(주) 36300(개)/330ml</t>
  </si>
  <si>
    <t>5307007706800000</t>
  </si>
  <si>
    <t>656</t>
  </si>
  <si>
    <t>5520007732100000</t>
  </si>
  <si>
    <t>486</t>
  </si>
  <si>
    <t>669물가정보</t>
  </si>
  <si>
    <t>(주)LX하우시스</t>
  </si>
  <si>
    <t>5610159920268271</t>
  </si>
  <si>
    <t>666</t>
  </si>
  <si>
    <t>463</t>
  </si>
  <si>
    <t>A * M2단가</t>
  </si>
  <si>
    <t>5640144732300038</t>
  </si>
  <si>
    <t>652물가정보</t>
  </si>
  <si>
    <t>유창</t>
  </si>
  <si>
    <t>5640144732300056</t>
  </si>
  <si>
    <t>5650058710900004</t>
  </si>
  <si>
    <t>395</t>
  </si>
  <si>
    <t>대동공영(주)</t>
  </si>
  <si>
    <t>5670089009100000</t>
  </si>
  <si>
    <t>450</t>
  </si>
  <si>
    <t>동명건업(주), 시공도</t>
  </si>
  <si>
    <t>5670114834400016</t>
  </si>
  <si>
    <t>603(물가자료)</t>
  </si>
  <si>
    <t>(주)예다지</t>
  </si>
  <si>
    <t>9670003237860230</t>
  </si>
  <si>
    <t>125</t>
  </si>
  <si>
    <t>가온우드</t>
  </si>
  <si>
    <t>9670003406400000</t>
  </si>
  <si>
    <t>538</t>
  </si>
  <si>
    <t>물가자료(617)</t>
  </si>
  <si>
    <t>상운산업</t>
  </si>
  <si>
    <t>9671003432600011</t>
  </si>
  <si>
    <t>707물가정보</t>
  </si>
  <si>
    <t>9671003458400027</t>
  </si>
  <si>
    <t>546물가정보</t>
  </si>
  <si>
    <t>홍성이엔지</t>
  </si>
  <si>
    <t>9671003485200002</t>
  </si>
  <si>
    <t>490</t>
  </si>
  <si>
    <t>리우드(에버우드)</t>
  </si>
  <si>
    <t>9671003586000000</t>
  </si>
  <si>
    <t>653</t>
  </si>
  <si>
    <t>422</t>
  </si>
  <si>
    <t>(주)LG하우시스,시공도</t>
  </si>
  <si>
    <t>AJO110100200</t>
  </si>
  <si>
    <t>조달청시장시공가격</t>
  </si>
  <si>
    <t>2</t>
  </si>
  <si>
    <t>ALB380300100</t>
  </si>
  <si>
    <t>ANS100111000</t>
  </si>
  <si>
    <t>AOA112100700</t>
  </si>
  <si>
    <t>AOC311021000</t>
  </si>
  <si>
    <t>AOC311022000</t>
  </si>
  <si>
    <t>AOM101020000</t>
  </si>
  <si>
    <t>AR0000119830</t>
  </si>
  <si>
    <t>E001010115010301</t>
  </si>
  <si>
    <t>한국건설자원협회</t>
  </si>
  <si>
    <t>E001010115010520</t>
  </si>
  <si>
    <t>E001010115110601</t>
  </si>
  <si>
    <t>1584</t>
  </si>
  <si>
    <t>E001010115110602</t>
  </si>
  <si>
    <t>E001010115110611</t>
  </si>
  <si>
    <t>1586</t>
  </si>
  <si>
    <t>E001010115110641</t>
  </si>
  <si>
    <t>L001010101000002</t>
  </si>
  <si>
    <t>L001010101000003</t>
  </si>
  <si>
    <t>L001010101000006</t>
  </si>
  <si>
    <t>L001010101000007</t>
  </si>
  <si>
    <t>L001010101000008</t>
  </si>
  <si>
    <t>L001010101000009</t>
  </si>
  <si>
    <t>L001010101000011</t>
  </si>
  <si>
    <t>L001010101000012</t>
  </si>
  <si>
    <t>L001010101000013</t>
  </si>
  <si>
    <t>L001010101000015</t>
  </si>
  <si>
    <t>L001010101000021</t>
  </si>
  <si>
    <t>L001010101000023</t>
  </si>
  <si>
    <t>L001010101000025</t>
  </si>
  <si>
    <t>L001010101000026</t>
  </si>
  <si>
    <t>L001010101000027</t>
  </si>
  <si>
    <t>L001010101000028</t>
  </si>
  <si>
    <t>L001010101000029</t>
  </si>
  <si>
    <t>L001010101000030</t>
  </si>
  <si>
    <t>L001010101000034</t>
  </si>
  <si>
    <t>L001010101000040</t>
  </si>
  <si>
    <t>L001010101000048</t>
  </si>
  <si>
    <t>L001010101000050</t>
  </si>
  <si>
    <t>ZA00000000000142</t>
  </si>
  <si>
    <t>ZA00000000000143</t>
  </si>
  <si>
    <t>ZA00000000000144</t>
  </si>
  <si>
    <t>ZA00000000000145</t>
  </si>
  <si>
    <t>ZA00000000000146</t>
  </si>
  <si>
    <t>ZA00000000000147</t>
  </si>
  <si>
    <t>ZA00000000000148</t>
  </si>
  <si>
    <t>ZA00000000000149</t>
  </si>
  <si>
    <t>ZA00000000000150</t>
  </si>
  <si>
    <t>ZA00000000000151</t>
  </si>
  <si>
    <t>ZA00000000000152</t>
  </si>
  <si>
    <t>ZA00000000000153</t>
  </si>
  <si>
    <t>ZA00000000000154</t>
  </si>
  <si>
    <t>ZA00000000000155</t>
  </si>
  <si>
    <t>ZA00000000000176</t>
  </si>
  <si>
    <t>ZA00000000000212</t>
  </si>
  <si>
    <t>공 사 원 가 계 산 서</t>
  </si>
  <si>
    <t>비        목</t>
  </si>
  <si>
    <t>금      액</t>
  </si>
  <si>
    <t>구        성        비</t>
  </si>
  <si>
    <t>순   공   사   원   가</t>
  </si>
  <si>
    <t>재   료   비</t>
  </si>
  <si>
    <t>노   무   비</t>
  </si>
  <si>
    <t>경        비</t>
  </si>
  <si>
    <t>A1</t>
  </si>
  <si>
    <t>직  접  재  료  비</t>
  </si>
  <si>
    <t>A2</t>
  </si>
  <si>
    <t>간  접  재  료  비</t>
  </si>
  <si>
    <t>A3</t>
  </si>
  <si>
    <t>작업설, 부산물(△)</t>
  </si>
  <si>
    <t>AS</t>
  </si>
  <si>
    <t>[ 소          계 ]</t>
  </si>
  <si>
    <t>B1</t>
  </si>
  <si>
    <t>직  접  노  무  비</t>
  </si>
  <si>
    <t>B2</t>
  </si>
  <si>
    <t>간  접  노  무  비</t>
  </si>
  <si>
    <t>직접노무비 * 17.5%</t>
  </si>
  <si>
    <t>&lt;6개월이하, 10억미만&gt; [26年04月]</t>
  </si>
  <si>
    <t>BS</t>
  </si>
  <si>
    <t>C2</t>
  </si>
  <si>
    <t>경              비</t>
  </si>
  <si>
    <t>직경비</t>
  </si>
  <si>
    <t>C4</t>
  </si>
  <si>
    <t>산  재  보  험  료</t>
  </si>
  <si>
    <t>노무비 * 3.56%</t>
  </si>
  <si>
    <t>모든공사</t>
  </si>
  <si>
    <t>C5</t>
  </si>
  <si>
    <t>고  용  보  험  료</t>
  </si>
  <si>
    <t>노무비 * 1.01%</t>
  </si>
  <si>
    <t>C6</t>
  </si>
  <si>
    <t>국민  건강  보험료</t>
  </si>
  <si>
    <t>직접노무비 * 3.595%</t>
  </si>
  <si>
    <t>1개월이상</t>
  </si>
  <si>
    <t>C7</t>
  </si>
  <si>
    <t>국민  연금  보험료</t>
  </si>
  <si>
    <t>직접노무비 * 4.75%</t>
  </si>
  <si>
    <t>CB</t>
  </si>
  <si>
    <t>노인장기요양보험료</t>
  </si>
  <si>
    <t>건강보험료 * 13.14%</t>
  </si>
  <si>
    <t>C8</t>
  </si>
  <si>
    <t>퇴직  공제  부금비</t>
  </si>
  <si>
    <t>직접노무비 * 2.3%</t>
  </si>
  <si>
    <t>1억원이상(추정금액:관급자관급제외)</t>
  </si>
  <si>
    <t>CA</t>
  </si>
  <si>
    <t>산업안전보건관리비</t>
  </si>
  <si>
    <t>(재료비+직노) * 3.11%</t>
  </si>
  <si>
    <t>2천만↑, 5억↓</t>
  </si>
  <si>
    <t>CH</t>
  </si>
  <si>
    <t>환  경  보  전  비</t>
  </si>
  <si>
    <t>(재료비+직노+경비) * 0.3%</t>
  </si>
  <si>
    <t>기타</t>
  </si>
  <si>
    <t>CG</t>
  </si>
  <si>
    <t>기   타    경   비</t>
  </si>
  <si>
    <t>(재료비+노무비) * 5%</t>
  </si>
  <si>
    <t>CK</t>
  </si>
  <si>
    <t>하도급지급보증수수료</t>
  </si>
  <si>
    <t>(재료비+직노+경비) * 0.081%</t>
  </si>
  <si>
    <t>전문공사제외</t>
  </si>
  <si>
    <t>CL</t>
  </si>
  <si>
    <t>건설기계대여금지급보증서발급수수료</t>
  </si>
  <si>
    <t>(재료비+직노+경비) * 0.1%</t>
  </si>
  <si>
    <t>C9</t>
  </si>
  <si>
    <t>안 전 관 리 비</t>
  </si>
  <si>
    <t>관급자관급 제외</t>
  </si>
  <si>
    <t>건설기술진흥법</t>
  </si>
  <si>
    <t>석 면 분 담 금</t>
  </si>
  <si>
    <t>노무비 * 0.006%</t>
  </si>
  <si>
    <t>CN</t>
  </si>
  <si>
    <t>임금채권부담금</t>
  </si>
  <si>
    <t>노무비 * 0.09%</t>
  </si>
  <si>
    <t>CE</t>
  </si>
  <si>
    <t>건설폐기물상차비</t>
  </si>
  <si>
    <t>조달청</t>
  </si>
  <si>
    <t>CF</t>
  </si>
  <si>
    <t>건설폐기물처리비</t>
  </si>
  <si>
    <t>CS</t>
  </si>
  <si>
    <t>S1</t>
  </si>
  <si>
    <t>계</t>
  </si>
  <si>
    <t>D1</t>
  </si>
  <si>
    <t>일  반  관  리  비</t>
  </si>
  <si>
    <t>계 * 8%</t>
  </si>
  <si>
    <t>&lt;50억미만&gt;</t>
  </si>
  <si>
    <t>D2</t>
  </si>
  <si>
    <t>이              윤</t>
  </si>
  <si>
    <t>(노무비+경비+일반관리비) * 15%</t>
  </si>
  <si>
    <t>D5</t>
  </si>
  <si>
    <t>국민권익위원회(제2021-84호)</t>
  </si>
  <si>
    <t>D9</t>
  </si>
  <si>
    <t>공   급    가   액</t>
  </si>
  <si>
    <t>&lt;추정가격&gt;</t>
  </si>
  <si>
    <t>DB</t>
  </si>
  <si>
    <t>부  가  가  치  세</t>
  </si>
  <si>
    <t>공급가액 * 10%</t>
  </si>
  <si>
    <t>DH</t>
  </si>
  <si>
    <t>도      급      액</t>
  </si>
  <si>
    <t>백단위절사</t>
  </si>
  <si>
    <t>&lt;도급금액&gt;</t>
  </si>
  <si>
    <t>S2</t>
  </si>
  <si>
    <t>총   공   사    비</t>
  </si>
  <si>
    <t>&lt;추정금액&gt;</t>
  </si>
  <si>
    <t>이 Sheet는 수정하지 마십시요</t>
  </si>
  <si>
    <t>공사구분</t>
  </si>
  <si>
    <t>타이틀</t>
  </si>
  <si>
    <t>확정내역</t>
  </si>
  <si>
    <t>원내역</t>
  </si>
  <si>
    <t>자재단가적용</t>
  </si>
  <si>
    <t>경비단가적용</t>
  </si>
  <si>
    <t>품목코드형식</t>
  </si>
  <si>
    <t>XXXX-XXXX-XXXXXXXXX</t>
  </si>
  <si>
    <t>내역금액소수점처리</t>
  </si>
  <si>
    <t>일위대가내역소수점처리</t>
  </si>
  <si>
    <t>단가명</t>
  </si>
  <si>
    <t>TTTTT</t>
  </si>
  <si>
    <t>환율</t>
  </si>
  <si>
    <t>시간당작업량</t>
  </si>
  <si>
    <t>R</t>
  </si>
  <si>
    <t>1회 사이클시간</t>
  </si>
  <si>
    <t>시간당 작업사이클</t>
  </si>
  <si>
    <t>일반변수</t>
  </si>
  <si>
    <t>시간당 노임산출 계수</t>
  </si>
  <si>
    <t>1/8*16/12*25/20</t>
  </si>
  <si>
    <t>재료비 할증 계수</t>
  </si>
  <si>
    <t>노무비 할증 계수</t>
  </si>
  <si>
    <t>경비 할증 계수</t>
  </si>
  <si>
    <t>내역,일위대가 품명,규격,단위 따로적용</t>
  </si>
  <si>
    <t>내역단가 소수점처리</t>
  </si>
  <si>
    <t>단가 순서</t>
  </si>
  <si>
    <t>공종구분명</t>
  </si>
  <si>
    <t>원가비목코드</t>
  </si>
  <si>
    <t>가      설      비</t>
  </si>
  <si>
    <t>C3</t>
  </si>
  <si>
    <t>운    반    비</t>
  </si>
  <si>
    <t>C1</t>
  </si>
  <si>
    <t>관 급 자 재 비</t>
  </si>
  <si>
    <t>DJ</t>
  </si>
  <si>
    <t>관 급 자 관 급</t>
  </si>
  <si>
    <t>DK</t>
  </si>
  <si>
    <t>기술사용료(특허)</t>
  </si>
  <si>
    <t>D8</t>
  </si>
  <si>
    <t>완 제 품 공 사</t>
  </si>
  <si>
    <t>D7</t>
  </si>
  <si>
    <t>품 질 시 험 비</t>
  </si>
  <si>
    <t>CJ</t>
  </si>
  <si>
    <t>재해예방기술지도</t>
  </si>
  <si>
    <t>D6</t>
  </si>
  <si>
    <t>사급자재비</t>
  </si>
  <si>
    <t>D4</t>
  </si>
  <si>
    <t>폐기물처리비(100톤↑)</t>
  </si>
  <si>
    <t>DL</t>
  </si>
  <si>
    <t>G</t>
  </si>
  <si>
    <t>지정폐기물측정비</t>
  </si>
  <si>
    <t>DM</t>
  </si>
  <si>
    <t>H</t>
  </si>
  <si>
    <t>지정폐기물처리비</t>
  </si>
  <si>
    <t>DN</t>
  </si>
  <si>
    <t>I</t>
  </si>
  <si>
    <t>소각폐기물처리비</t>
  </si>
  <si>
    <t>DP</t>
  </si>
  <si>
    <t>J</t>
  </si>
  <si>
    <t>환경유해시험</t>
  </si>
  <si>
    <t>DA</t>
  </si>
  <si>
    <t>예      정      공      정      표</t>
    <phoneticPr fontId="12" type="noConversion"/>
  </si>
  <si>
    <t>구 분</t>
    <phoneticPr fontId="14" type="noConversion"/>
  </si>
  <si>
    <t>비 고</t>
    <phoneticPr fontId="16" type="noConversion"/>
  </si>
  <si>
    <t>가설공사</t>
    <phoneticPr fontId="16" type="noConversion"/>
  </si>
  <si>
    <t>철거공사</t>
    <phoneticPr fontId="19" type="noConversion"/>
  </si>
  <si>
    <t xml:space="preserve"> </t>
    <phoneticPr fontId="16" type="noConversion"/>
  </si>
  <si>
    <t>철골공사</t>
    <phoneticPr fontId="3" type="noConversion"/>
  </si>
  <si>
    <t>조적공사</t>
    <phoneticPr fontId="3" type="noConversion"/>
  </si>
  <si>
    <t>방수공사</t>
    <phoneticPr fontId="19" type="noConversion"/>
  </si>
  <si>
    <t>타일공사</t>
    <phoneticPr fontId="19" type="noConversion"/>
  </si>
  <si>
    <t>목공사</t>
    <phoneticPr fontId="14" type="noConversion"/>
  </si>
  <si>
    <t>금속공사</t>
    <phoneticPr fontId="19" type="noConversion"/>
  </si>
  <si>
    <t>미장공사</t>
    <phoneticPr fontId="14" type="noConversion"/>
  </si>
  <si>
    <t>창호공사</t>
    <phoneticPr fontId="14" type="noConversion"/>
  </si>
  <si>
    <t>유리공사</t>
    <phoneticPr fontId="14" type="noConversion"/>
  </si>
  <si>
    <t>도장공사</t>
    <phoneticPr fontId="14" type="noConversion"/>
  </si>
  <si>
    <t>수장공사</t>
    <phoneticPr fontId="3" type="noConversion"/>
  </si>
  <si>
    <t>부대공사</t>
    <phoneticPr fontId="3" type="noConversion"/>
  </si>
  <si>
    <t>정리정돈</t>
    <phoneticPr fontId="14" type="noConversion"/>
  </si>
  <si>
    <t>하이건축사사무소</t>
    <phoneticPr fontId="3" type="noConversion"/>
  </si>
  <si>
    <t>공    사    기    간 (70일)</t>
    <phoneticPr fontId="16" type="noConversion"/>
  </si>
  <si>
    <t>과장</t>
    <phoneticPr fontId="14" type="noConversion"/>
  </si>
  <si>
    <t>담당</t>
    <phoneticPr fontId="3" type="noConversion"/>
  </si>
  <si>
    <t>검토자</t>
    <phoneticPr fontId="3" type="noConversion"/>
  </si>
  <si>
    <t>설계자</t>
    <phoneticPr fontId="3" type="noConversion"/>
  </si>
  <si>
    <t>하이건축사사무소
조 경 애</t>
  </si>
  <si>
    <t>2026. 08.</t>
    <phoneticPr fontId="14" type="noConversion"/>
  </si>
  <si>
    <t>2026년</t>
    <phoneticPr fontId="16" type="noConversion"/>
  </si>
  <si>
    <t xml:space="preserve">공   사   금   액: </t>
    <phoneticPr fontId="16" type="noConversion"/>
  </si>
  <si>
    <t>건     축      공     사 :</t>
    <phoneticPr fontId="16" type="noConversion"/>
  </si>
  <si>
    <t>공사명 : 주천면 문화공간 조성공사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</si>
</sst>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#,###"/>
    <numFmt numFmtId="177" formatCode="#,##0.00#"/>
    <numFmt numFmtId="178" formatCode="#,##0.0"/>
    <numFmt numFmtId="179" formatCode="#,##0.0;\-#,##0.0;#"/>
    <numFmt numFmtId="180" formatCode="#,##0;\-#,##0;#"/>
    <numFmt numFmtId="181" formatCode="#,##0.00#;\-#,##0.00#;#"/>
    <numFmt numFmtId="182" formatCode="_-[$\-412]* #,##0.00_-;\-[$\-412]* #,##0.00_-;_-[$\-412]* &quot;-&quot;??_-;_-@_-"/>
  </numFmts>
  <fonts count="30">
    <font>
      <sz val="11"/>
      <color theme="1"/>
      <name val="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2"/>
      <charset val="129"/>
    </font>
    <font>
      <b/>
      <u/>
      <sz val="16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0"/>
      <color theme="1"/>
      <name val="돋움"/>
      <family val="2"/>
      <charset val="129"/>
    </font>
    <font>
      <sz val="10"/>
      <color theme="1"/>
      <name val="돋움"/>
      <family val="3"/>
      <charset val="129"/>
    </font>
    <font>
      <sz val="11"/>
      <color theme="1"/>
      <name val="돋움"/>
      <family val="2"/>
      <charset val="129"/>
    </font>
    <font>
      <sz val="11"/>
      <name val="돋움"/>
      <family val="3"/>
      <charset val="129"/>
    </font>
    <font>
      <b/>
      <sz val="14"/>
      <name val="굴림"/>
      <family val="3"/>
      <charset val="129"/>
    </font>
    <font>
      <sz val="8"/>
      <name val="맑은 고딕"/>
      <family val="3"/>
      <charset val="129"/>
    </font>
    <font>
      <b/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8"/>
      <name val="굴림"/>
      <family val="3"/>
      <charset val="129"/>
    </font>
    <font>
      <sz val="8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name val="굴림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2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6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9" fontId="10" fillId="0" borderId="0" applyFont="0" applyFill="0" applyBorder="0" applyAlignment="0" applyProtection="0"/>
    <xf numFmtId="0" fontId="9" fillId="0" borderId="0">
      <alignment vertical="center"/>
    </xf>
    <xf numFmtId="0" fontId="10" fillId="0" borderId="0"/>
    <xf numFmtId="41" fontId="1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4" fillId="0" borderId="0" xfId="0" quotePrefix="1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0" fillId="0" borderId="2" xfId="0" quotePrefix="1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5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6" fillId="0" borderId="5" xfId="0" quotePrefix="1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176" fontId="5" fillId="0" borderId="5" xfId="0" applyNumberFormat="1" applyFont="1" applyBorder="1" applyAlignment="1">
      <alignment vertical="center" wrapText="1"/>
    </xf>
    <xf numFmtId="176" fontId="6" fillId="0" borderId="5" xfId="0" quotePrefix="1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0" fillId="0" borderId="3" xfId="0" quotePrefix="1" applyFont="1" applyBorder="1" applyAlignment="1">
      <alignment vertical="center"/>
    </xf>
    <xf numFmtId="0" fontId="0" fillId="0" borderId="5" xfId="0" quotePrefix="1" applyFont="1" applyBorder="1" applyAlignment="1">
      <alignment vertical="center" wrapText="1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quotePrefix="1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177" fontId="5" fillId="0" borderId="8" xfId="0" applyNumberFormat="1" applyFont="1" applyBorder="1">
      <alignment vertical="center"/>
    </xf>
    <xf numFmtId="177" fontId="5" fillId="0" borderId="10" xfId="0" applyNumberFormat="1" applyFont="1" applyBorder="1" applyAlignment="1">
      <alignment vertical="center" wrapText="1"/>
    </xf>
    <xf numFmtId="178" fontId="5" fillId="0" borderId="5" xfId="0" applyNumberFormat="1" applyFont="1" applyBorder="1" applyAlignment="1">
      <alignment vertical="center" wrapText="1"/>
    </xf>
    <xf numFmtId="178" fontId="5" fillId="0" borderId="8" xfId="0" applyNumberFormat="1" applyFont="1" applyBorder="1">
      <alignment vertical="center"/>
    </xf>
    <xf numFmtId="178" fontId="5" fillId="0" borderId="10" xfId="0" applyNumberFormat="1" applyFont="1" applyBorder="1" applyAlignment="1">
      <alignment vertical="center" wrapText="1"/>
    </xf>
    <xf numFmtId="0" fontId="7" fillId="0" borderId="5" xfId="0" quotePrefix="1" applyFont="1" applyBorder="1" applyAlignment="1">
      <alignment vertical="center" wrapText="1"/>
    </xf>
    <xf numFmtId="180" fontId="8" fillId="0" borderId="5" xfId="0" applyNumberFormat="1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6" xfId="0" quotePrefix="1" applyFont="1" applyBorder="1" applyAlignment="1">
      <alignment vertical="center" wrapText="1"/>
    </xf>
    <xf numFmtId="0" fontId="8" fillId="0" borderId="1" xfId="0" quotePrefix="1" applyFont="1" applyBorder="1" applyAlignment="1">
      <alignment vertical="center" wrapText="1"/>
    </xf>
    <xf numFmtId="179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80" fontId="8" fillId="0" borderId="11" xfId="0" applyNumberFormat="1" applyFont="1" applyBorder="1" applyAlignment="1">
      <alignment vertical="center" wrapText="1"/>
    </xf>
    <xf numFmtId="0" fontId="8" fillId="0" borderId="12" xfId="0" quotePrefix="1" applyFont="1" applyBorder="1" applyAlignment="1">
      <alignment vertical="center" wrapText="1"/>
    </xf>
    <xf numFmtId="180" fontId="8" fillId="0" borderId="12" xfId="0" applyNumberFormat="1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181" fontId="0" fillId="0" borderId="5" xfId="0" quotePrefix="1" applyNumberFormat="1" applyFont="1" applyBorder="1" applyAlignment="1">
      <alignment vertical="center" wrapText="1"/>
    </xf>
    <xf numFmtId="181" fontId="5" fillId="0" borderId="5" xfId="0" applyNumberFormat="1" applyFont="1" applyBorder="1" applyAlignment="1">
      <alignment vertical="center" wrapText="1"/>
    </xf>
    <xf numFmtId="181" fontId="0" fillId="0" borderId="0" xfId="0" applyNumberFormat="1" applyAlignment="1">
      <alignment vertical="center"/>
    </xf>
    <xf numFmtId="0" fontId="5" fillId="0" borderId="5" xfId="0" quotePrefix="1" applyFont="1" applyBorder="1" applyAlignment="1">
      <alignment horizontal="center" vertical="center" wrapText="1"/>
    </xf>
    <xf numFmtId="0" fontId="0" fillId="0" borderId="0" xfId="0" quotePrefix="1">
      <alignment vertical="center"/>
    </xf>
    <xf numFmtId="0" fontId="2" fillId="0" borderId="0" xfId="2">
      <alignment vertical="center"/>
    </xf>
    <xf numFmtId="0" fontId="15" fillId="0" borderId="19" xfId="1" applyFont="1" applyBorder="1" applyAlignment="1">
      <alignment horizontal="center" vertical="center" wrapText="1"/>
    </xf>
    <xf numFmtId="0" fontId="16" fillId="0" borderId="21" xfId="1" applyFont="1" applyBorder="1" applyAlignment="1">
      <alignment vertical="center" wrapText="1"/>
    </xf>
    <xf numFmtId="10" fontId="18" fillId="0" borderId="12" xfId="3" applyNumberFormat="1" applyFont="1" applyBorder="1" applyAlignment="1">
      <alignment vertical="center"/>
    </xf>
    <xf numFmtId="10" fontId="18" fillId="0" borderId="22" xfId="1" applyNumberFormat="1" applyFont="1" applyBorder="1">
      <alignment vertical="center"/>
    </xf>
    <xf numFmtId="0" fontId="16" fillId="0" borderId="23" xfId="1" applyFont="1" applyBorder="1" applyAlignment="1">
      <alignment vertical="center" wrapText="1"/>
    </xf>
    <xf numFmtId="10" fontId="18" fillId="0" borderId="10" xfId="3" applyNumberFormat="1" applyFont="1" applyBorder="1" applyAlignment="1">
      <alignment vertical="center"/>
    </xf>
    <xf numFmtId="10" fontId="18" fillId="0" borderId="24" xfId="3" applyNumberFormat="1" applyFont="1" applyBorder="1" applyAlignment="1">
      <alignment vertical="center"/>
    </xf>
    <xf numFmtId="10" fontId="18" fillId="0" borderId="24" xfId="1" applyNumberFormat="1" applyFont="1" applyBorder="1">
      <alignment vertical="center"/>
    </xf>
    <xf numFmtId="0" fontId="18" fillId="0" borderId="18" xfId="1" applyFont="1" applyBorder="1" applyAlignment="1">
      <alignment horizontal="left" vertical="center"/>
    </xf>
    <xf numFmtId="10" fontId="18" fillId="0" borderId="25" xfId="3" applyNumberFormat="1" applyFont="1" applyBorder="1" applyAlignment="1">
      <alignment vertical="center"/>
    </xf>
    <xf numFmtId="10" fontId="15" fillId="0" borderId="20" xfId="1" applyNumberFormat="1" applyFont="1" applyBorder="1">
      <alignment vertical="center"/>
    </xf>
    <xf numFmtId="0" fontId="9" fillId="0" borderId="0" xfId="4">
      <alignment vertical="center"/>
    </xf>
    <xf numFmtId="176" fontId="5" fillId="0" borderId="10" xfId="0" applyNumberFormat="1" applyFont="1" applyBorder="1" applyAlignment="1">
      <alignment vertical="center" wrapText="1"/>
    </xf>
    <xf numFmtId="0" fontId="20" fillId="0" borderId="26" xfId="5" applyFont="1" applyBorder="1" applyAlignment="1">
      <alignment vertical="center" textRotation="255" wrapText="1"/>
    </xf>
    <xf numFmtId="0" fontId="20" fillId="0" borderId="27" xfId="5" applyFont="1" applyBorder="1" applyAlignment="1">
      <alignment vertical="center" textRotation="255"/>
    </xf>
    <xf numFmtId="0" fontId="20" fillId="0" borderId="29" xfId="5" applyFont="1" applyBorder="1" applyAlignment="1">
      <alignment horizontal="center" vertical="center"/>
    </xf>
    <xf numFmtId="0" fontId="20" fillId="0" borderId="30" xfId="5" applyFont="1" applyBorder="1"/>
    <xf numFmtId="0" fontId="20" fillId="0" borderId="31" xfId="5" applyFont="1" applyBorder="1"/>
    <xf numFmtId="0" fontId="20" fillId="0" borderId="32" xfId="5" applyFont="1" applyBorder="1"/>
    <xf numFmtId="0" fontId="21" fillId="0" borderId="33" xfId="5" applyFont="1" applyBorder="1"/>
    <xf numFmtId="0" fontId="22" fillId="0" borderId="0" xfId="5" applyFont="1"/>
    <xf numFmtId="0" fontId="20" fillId="0" borderId="0" xfId="5" applyFont="1"/>
    <xf numFmtId="0" fontId="20" fillId="0" borderId="34" xfId="5" applyFont="1" applyBorder="1"/>
    <xf numFmtId="0" fontId="20" fillId="0" borderId="33" xfId="5" applyFont="1" applyBorder="1"/>
    <xf numFmtId="0" fontId="24" fillId="0" borderId="0" xfId="5" applyFont="1" applyAlignment="1">
      <alignment vertical="center"/>
    </xf>
    <xf numFmtId="0" fontId="24" fillId="0" borderId="0" xfId="5" applyFont="1"/>
    <xf numFmtId="42" fontId="20" fillId="0" borderId="0" xfId="6" applyNumberFormat="1" applyFont="1" applyBorder="1" applyAlignment="1"/>
    <xf numFmtId="182" fontId="26" fillId="0" borderId="0" xfId="6" applyNumberFormat="1" applyFont="1" applyBorder="1" applyAlignment="1">
      <alignment horizontal="left"/>
    </xf>
    <xf numFmtId="42" fontId="20" fillId="0" borderId="0" xfId="6" applyNumberFormat="1" applyFont="1" applyBorder="1" applyAlignment="1">
      <alignment horizontal="right" shrinkToFit="1"/>
    </xf>
    <xf numFmtId="0" fontId="27" fillId="0" borderId="33" xfId="5" applyFont="1" applyBorder="1"/>
    <xf numFmtId="0" fontId="27" fillId="0" borderId="0" xfId="5" applyFont="1"/>
    <xf numFmtId="0" fontId="27" fillId="0" borderId="34" xfId="5" applyFont="1" applyBorder="1"/>
    <xf numFmtId="0" fontId="27" fillId="0" borderId="0" xfId="5" applyFont="1" applyAlignment="1">
      <alignment horizontal="left" indent="3"/>
    </xf>
    <xf numFmtId="0" fontId="27" fillId="0" borderId="0" xfId="5" applyFont="1" applyAlignment="1">
      <alignment horizontal="left" indent="2"/>
    </xf>
    <xf numFmtId="182" fontId="27" fillId="0" borderId="0" xfId="6" applyNumberFormat="1" applyFont="1" applyBorder="1" applyAlignment="1">
      <alignment horizontal="right"/>
    </xf>
    <xf numFmtId="0" fontId="27" fillId="0" borderId="0" xfId="5" applyFont="1" applyAlignment="1">
      <alignment horizontal="center"/>
    </xf>
    <xf numFmtId="182" fontId="27" fillId="0" borderId="0" xfId="6" applyNumberFormat="1" applyFont="1" applyBorder="1" applyAlignment="1">
      <alignment horizontal="left"/>
    </xf>
    <xf numFmtId="42" fontId="29" fillId="0" borderId="0" xfId="6" quotePrefix="1" applyNumberFormat="1" applyFont="1" applyBorder="1" applyAlignment="1">
      <alignment horizontal="right" shrinkToFit="1"/>
    </xf>
    <xf numFmtId="0" fontId="20" fillId="0" borderId="35" xfId="5" applyFont="1" applyBorder="1"/>
    <xf numFmtId="0" fontId="20" fillId="0" borderId="13" xfId="5" applyFont="1" applyBorder="1"/>
    <xf numFmtId="0" fontId="20" fillId="0" borderId="36" xfId="5" applyFont="1" applyBorder="1"/>
    <xf numFmtId="0" fontId="20" fillId="0" borderId="28" xfId="5" applyFont="1" applyBorder="1" applyAlignment="1">
      <alignment horizontal="center" vertical="center" wrapText="1"/>
    </xf>
    <xf numFmtId="42" fontId="26" fillId="0" borderId="0" xfId="6" quotePrefix="1" applyNumberFormat="1" applyFont="1" applyBorder="1" applyAlignment="1">
      <alignment horizontal="right" wrapText="1" shrinkToFit="1"/>
    </xf>
    <xf numFmtId="42" fontId="20" fillId="0" borderId="0" xfId="6" quotePrefix="1" applyNumberFormat="1" applyFont="1" applyBorder="1" applyAlignment="1">
      <alignment horizontal="right" wrapText="1" shrinkToFit="1"/>
    </xf>
    <xf numFmtId="0" fontId="5" fillId="0" borderId="5" xfId="0" quotePrefix="1" applyFont="1" applyFill="1" applyBorder="1" applyAlignment="1">
      <alignment vertical="center" wrapText="1"/>
    </xf>
    <xf numFmtId="0" fontId="28" fillId="0" borderId="0" xfId="5" applyFont="1" applyAlignment="1">
      <alignment horizontal="center"/>
    </xf>
    <xf numFmtId="182" fontId="20" fillId="0" borderId="0" xfId="6" applyNumberFormat="1" applyFont="1" applyBorder="1" applyAlignment="1">
      <alignment horizontal="left"/>
    </xf>
    <xf numFmtId="41" fontId="23" fillId="0" borderId="33" xfId="5" applyNumberFormat="1" applyFont="1" applyBorder="1" applyAlignment="1">
      <alignment horizontal="center"/>
    </xf>
    <xf numFmtId="0" fontId="23" fillId="0" borderId="0" xfId="5" applyFont="1" applyAlignment="1">
      <alignment horizontal="center"/>
    </xf>
    <xf numFmtId="0" fontId="23" fillId="0" borderId="34" xfId="5" applyFont="1" applyBorder="1" applyAlignment="1">
      <alignment horizontal="center"/>
    </xf>
    <xf numFmtId="0" fontId="25" fillId="0" borderId="0" xfId="5" applyFont="1" applyAlignment="1">
      <alignment horizontal="center"/>
    </xf>
    <xf numFmtId="0" fontId="11" fillId="0" borderId="13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0" fontId="15" fillId="0" borderId="17" xfId="1" applyFont="1" applyBorder="1" applyAlignment="1">
      <alignment horizontal="center" vertical="center" wrapText="1"/>
    </xf>
    <xf numFmtId="0" fontId="17" fillId="0" borderId="20" xfId="1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quotePrefix="1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5" xfId="0" quotePrefix="1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distributed" vertical="center" wrapText="1"/>
    </xf>
    <xf numFmtId="0" fontId="0" fillId="0" borderId="0" xfId="0" quotePrefix="1">
      <alignment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 wrapText="1"/>
    </xf>
    <xf numFmtId="0" fontId="4" fillId="0" borderId="0" xfId="0" quotePrefix="1" applyFont="1" applyAlignment="1">
      <alignment horizontal="center" vertical="center"/>
    </xf>
  </cellXfs>
  <cellStyles count="7">
    <cellStyle name="백분율 2" xfId="3" xr:uid="{E21A0B1D-07E9-4859-8468-D3167FE6BD4E}"/>
    <cellStyle name="쉼표 [0] 10" xfId="6" xr:uid="{0F17E83D-97D6-4641-BA46-741D47BFBCA8}"/>
    <cellStyle name="표준" xfId="0" builtinId="0"/>
    <cellStyle name="표준 2 2 2" xfId="1" xr:uid="{5C758680-809E-4B24-BEC2-1CCD19E24C1E}"/>
    <cellStyle name="표준 2 3" xfId="4" xr:uid="{A34EAE7A-FD0F-452B-996E-8A27573F67B3}"/>
    <cellStyle name="표준 2 4" xfId="2" xr:uid="{A4F4B508-279B-40E4-8783-873ABE16325D}"/>
    <cellStyle name="표준_원가계산서(실적)" xfId="5" xr:uid="{45E0AA31-BC7A-491E-B872-BC51A90534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5.xml"/><Relationship Id="rId21" Type="http://schemas.openxmlformats.org/officeDocument/2006/relationships/externalLink" Target="externalLinks/externalLink9.xml"/><Relationship Id="rId42" Type="http://schemas.openxmlformats.org/officeDocument/2006/relationships/externalLink" Target="externalLinks/externalLink30.xml"/><Relationship Id="rId63" Type="http://schemas.openxmlformats.org/officeDocument/2006/relationships/externalLink" Target="externalLinks/externalLink51.xml"/><Relationship Id="rId84" Type="http://schemas.openxmlformats.org/officeDocument/2006/relationships/externalLink" Target="externalLinks/externalLink72.xml"/><Relationship Id="rId138" Type="http://schemas.openxmlformats.org/officeDocument/2006/relationships/externalLink" Target="externalLinks/externalLink126.xml"/><Relationship Id="rId159" Type="http://schemas.openxmlformats.org/officeDocument/2006/relationships/externalLink" Target="externalLinks/externalLink147.xml"/><Relationship Id="rId170" Type="http://schemas.openxmlformats.org/officeDocument/2006/relationships/externalLink" Target="externalLinks/externalLink158.xml"/><Relationship Id="rId191" Type="http://schemas.openxmlformats.org/officeDocument/2006/relationships/externalLink" Target="externalLinks/externalLink179.xml"/><Relationship Id="rId205" Type="http://schemas.openxmlformats.org/officeDocument/2006/relationships/externalLink" Target="externalLinks/externalLink193.xml"/><Relationship Id="rId107" Type="http://schemas.openxmlformats.org/officeDocument/2006/relationships/externalLink" Target="externalLinks/externalLink95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20.xml"/><Relationship Id="rId53" Type="http://schemas.openxmlformats.org/officeDocument/2006/relationships/externalLink" Target="externalLinks/externalLink41.xml"/><Relationship Id="rId74" Type="http://schemas.openxmlformats.org/officeDocument/2006/relationships/externalLink" Target="externalLinks/externalLink62.xml"/><Relationship Id="rId128" Type="http://schemas.openxmlformats.org/officeDocument/2006/relationships/externalLink" Target="externalLinks/externalLink116.xml"/><Relationship Id="rId149" Type="http://schemas.openxmlformats.org/officeDocument/2006/relationships/externalLink" Target="externalLinks/externalLink137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3.xml"/><Relationship Id="rId160" Type="http://schemas.openxmlformats.org/officeDocument/2006/relationships/externalLink" Target="externalLinks/externalLink148.xml"/><Relationship Id="rId181" Type="http://schemas.openxmlformats.org/officeDocument/2006/relationships/externalLink" Target="externalLinks/externalLink169.xml"/><Relationship Id="rId22" Type="http://schemas.openxmlformats.org/officeDocument/2006/relationships/externalLink" Target="externalLinks/externalLink10.xml"/><Relationship Id="rId43" Type="http://schemas.openxmlformats.org/officeDocument/2006/relationships/externalLink" Target="externalLinks/externalLink31.xml"/><Relationship Id="rId64" Type="http://schemas.openxmlformats.org/officeDocument/2006/relationships/externalLink" Target="externalLinks/externalLink52.xml"/><Relationship Id="rId118" Type="http://schemas.openxmlformats.org/officeDocument/2006/relationships/externalLink" Target="externalLinks/externalLink106.xml"/><Relationship Id="rId139" Type="http://schemas.openxmlformats.org/officeDocument/2006/relationships/externalLink" Target="externalLinks/externalLink127.xml"/><Relationship Id="rId85" Type="http://schemas.openxmlformats.org/officeDocument/2006/relationships/externalLink" Target="externalLinks/externalLink73.xml"/><Relationship Id="rId150" Type="http://schemas.openxmlformats.org/officeDocument/2006/relationships/externalLink" Target="externalLinks/externalLink138.xml"/><Relationship Id="rId171" Type="http://schemas.openxmlformats.org/officeDocument/2006/relationships/externalLink" Target="externalLinks/externalLink159.xml"/><Relationship Id="rId192" Type="http://schemas.openxmlformats.org/officeDocument/2006/relationships/externalLink" Target="externalLinks/externalLink180.xml"/><Relationship Id="rId206" Type="http://schemas.openxmlformats.org/officeDocument/2006/relationships/externalLink" Target="externalLinks/externalLink194.xml"/><Relationship Id="rId12" Type="http://schemas.openxmlformats.org/officeDocument/2006/relationships/worksheet" Target="worksheets/sheet12.xml"/><Relationship Id="rId33" Type="http://schemas.openxmlformats.org/officeDocument/2006/relationships/externalLink" Target="externalLinks/externalLink21.xml"/><Relationship Id="rId108" Type="http://schemas.openxmlformats.org/officeDocument/2006/relationships/externalLink" Target="externalLinks/externalLink96.xml"/><Relationship Id="rId129" Type="http://schemas.openxmlformats.org/officeDocument/2006/relationships/externalLink" Target="externalLinks/externalLink117.xml"/><Relationship Id="rId54" Type="http://schemas.openxmlformats.org/officeDocument/2006/relationships/externalLink" Target="externalLinks/externalLink42.xml"/><Relationship Id="rId75" Type="http://schemas.openxmlformats.org/officeDocument/2006/relationships/externalLink" Target="externalLinks/externalLink63.xml"/><Relationship Id="rId96" Type="http://schemas.openxmlformats.org/officeDocument/2006/relationships/externalLink" Target="externalLinks/externalLink84.xml"/><Relationship Id="rId140" Type="http://schemas.openxmlformats.org/officeDocument/2006/relationships/externalLink" Target="externalLinks/externalLink128.xml"/><Relationship Id="rId161" Type="http://schemas.openxmlformats.org/officeDocument/2006/relationships/externalLink" Target="externalLinks/externalLink149.xml"/><Relationship Id="rId182" Type="http://schemas.openxmlformats.org/officeDocument/2006/relationships/externalLink" Target="externalLinks/externalLink170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1.xml"/><Relationship Id="rId119" Type="http://schemas.openxmlformats.org/officeDocument/2006/relationships/externalLink" Target="externalLinks/externalLink107.xml"/><Relationship Id="rId44" Type="http://schemas.openxmlformats.org/officeDocument/2006/relationships/externalLink" Target="externalLinks/externalLink32.xml"/><Relationship Id="rId65" Type="http://schemas.openxmlformats.org/officeDocument/2006/relationships/externalLink" Target="externalLinks/externalLink53.xml"/><Relationship Id="rId86" Type="http://schemas.openxmlformats.org/officeDocument/2006/relationships/externalLink" Target="externalLinks/externalLink74.xml"/><Relationship Id="rId130" Type="http://schemas.openxmlformats.org/officeDocument/2006/relationships/externalLink" Target="externalLinks/externalLink118.xml"/><Relationship Id="rId151" Type="http://schemas.openxmlformats.org/officeDocument/2006/relationships/externalLink" Target="externalLinks/externalLink139.xml"/><Relationship Id="rId172" Type="http://schemas.openxmlformats.org/officeDocument/2006/relationships/externalLink" Target="externalLinks/externalLink160.xml"/><Relationship Id="rId193" Type="http://schemas.openxmlformats.org/officeDocument/2006/relationships/externalLink" Target="externalLinks/externalLink181.xml"/><Relationship Id="rId207" Type="http://schemas.openxmlformats.org/officeDocument/2006/relationships/externalLink" Target="externalLinks/externalLink195.xml"/><Relationship Id="rId13" Type="http://schemas.openxmlformats.org/officeDocument/2006/relationships/externalLink" Target="externalLinks/externalLink1.xml"/><Relationship Id="rId109" Type="http://schemas.openxmlformats.org/officeDocument/2006/relationships/externalLink" Target="externalLinks/externalLink97.xml"/><Relationship Id="rId34" Type="http://schemas.openxmlformats.org/officeDocument/2006/relationships/externalLink" Target="externalLinks/externalLink22.xml"/><Relationship Id="rId55" Type="http://schemas.openxmlformats.org/officeDocument/2006/relationships/externalLink" Target="externalLinks/externalLink43.xml"/><Relationship Id="rId76" Type="http://schemas.openxmlformats.org/officeDocument/2006/relationships/externalLink" Target="externalLinks/externalLink64.xml"/><Relationship Id="rId97" Type="http://schemas.openxmlformats.org/officeDocument/2006/relationships/externalLink" Target="externalLinks/externalLink85.xml"/><Relationship Id="rId120" Type="http://schemas.openxmlformats.org/officeDocument/2006/relationships/externalLink" Target="externalLinks/externalLink108.xml"/><Relationship Id="rId141" Type="http://schemas.openxmlformats.org/officeDocument/2006/relationships/externalLink" Target="externalLinks/externalLink129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150.xml"/><Relationship Id="rId183" Type="http://schemas.openxmlformats.org/officeDocument/2006/relationships/externalLink" Target="externalLinks/externalLink171.xml"/><Relationship Id="rId24" Type="http://schemas.openxmlformats.org/officeDocument/2006/relationships/externalLink" Target="externalLinks/externalLink12.xml"/><Relationship Id="rId45" Type="http://schemas.openxmlformats.org/officeDocument/2006/relationships/externalLink" Target="externalLinks/externalLink33.xml"/><Relationship Id="rId66" Type="http://schemas.openxmlformats.org/officeDocument/2006/relationships/externalLink" Target="externalLinks/externalLink54.xml"/><Relationship Id="rId87" Type="http://schemas.openxmlformats.org/officeDocument/2006/relationships/externalLink" Target="externalLinks/externalLink75.xml"/><Relationship Id="rId110" Type="http://schemas.openxmlformats.org/officeDocument/2006/relationships/externalLink" Target="externalLinks/externalLink98.xml"/><Relationship Id="rId131" Type="http://schemas.openxmlformats.org/officeDocument/2006/relationships/externalLink" Target="externalLinks/externalLink119.xml"/><Relationship Id="rId152" Type="http://schemas.openxmlformats.org/officeDocument/2006/relationships/externalLink" Target="externalLinks/externalLink140.xml"/><Relationship Id="rId173" Type="http://schemas.openxmlformats.org/officeDocument/2006/relationships/externalLink" Target="externalLinks/externalLink161.xml"/><Relationship Id="rId194" Type="http://schemas.openxmlformats.org/officeDocument/2006/relationships/externalLink" Target="externalLinks/externalLink182.xml"/><Relationship Id="rId208" Type="http://schemas.openxmlformats.org/officeDocument/2006/relationships/externalLink" Target="externalLinks/externalLink196.xml"/><Relationship Id="rId1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2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56" Type="http://schemas.openxmlformats.org/officeDocument/2006/relationships/externalLink" Target="externalLinks/externalLink44.xml"/><Relationship Id="rId77" Type="http://schemas.openxmlformats.org/officeDocument/2006/relationships/externalLink" Target="externalLinks/externalLink65.xml"/><Relationship Id="rId100" Type="http://schemas.openxmlformats.org/officeDocument/2006/relationships/externalLink" Target="externalLinks/externalLink88.xml"/><Relationship Id="rId105" Type="http://schemas.openxmlformats.org/officeDocument/2006/relationships/externalLink" Target="externalLinks/externalLink93.xml"/><Relationship Id="rId126" Type="http://schemas.openxmlformats.org/officeDocument/2006/relationships/externalLink" Target="externalLinks/externalLink114.xml"/><Relationship Id="rId147" Type="http://schemas.openxmlformats.org/officeDocument/2006/relationships/externalLink" Target="externalLinks/externalLink135.xml"/><Relationship Id="rId168" Type="http://schemas.openxmlformats.org/officeDocument/2006/relationships/externalLink" Target="externalLinks/externalLink15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72" Type="http://schemas.openxmlformats.org/officeDocument/2006/relationships/externalLink" Target="externalLinks/externalLink60.xml"/><Relationship Id="rId93" Type="http://schemas.openxmlformats.org/officeDocument/2006/relationships/externalLink" Target="externalLinks/externalLink81.xml"/><Relationship Id="rId98" Type="http://schemas.openxmlformats.org/officeDocument/2006/relationships/externalLink" Target="externalLinks/externalLink86.xml"/><Relationship Id="rId121" Type="http://schemas.openxmlformats.org/officeDocument/2006/relationships/externalLink" Target="externalLinks/externalLink109.xml"/><Relationship Id="rId142" Type="http://schemas.openxmlformats.org/officeDocument/2006/relationships/externalLink" Target="externalLinks/externalLink130.xml"/><Relationship Id="rId163" Type="http://schemas.openxmlformats.org/officeDocument/2006/relationships/externalLink" Target="externalLinks/externalLink151.xml"/><Relationship Id="rId184" Type="http://schemas.openxmlformats.org/officeDocument/2006/relationships/externalLink" Target="externalLinks/externalLink172.xml"/><Relationship Id="rId189" Type="http://schemas.openxmlformats.org/officeDocument/2006/relationships/externalLink" Target="externalLinks/externalLink177.xml"/><Relationship Id="rId3" Type="http://schemas.openxmlformats.org/officeDocument/2006/relationships/worksheet" Target="worksheets/sheet3.xml"/><Relationship Id="rId214" Type="http://schemas.openxmlformats.org/officeDocument/2006/relationships/calcChain" Target="calcChain.xml"/><Relationship Id="rId25" Type="http://schemas.openxmlformats.org/officeDocument/2006/relationships/externalLink" Target="externalLinks/externalLink13.xml"/><Relationship Id="rId46" Type="http://schemas.openxmlformats.org/officeDocument/2006/relationships/externalLink" Target="externalLinks/externalLink34.xml"/><Relationship Id="rId67" Type="http://schemas.openxmlformats.org/officeDocument/2006/relationships/externalLink" Target="externalLinks/externalLink55.xml"/><Relationship Id="rId116" Type="http://schemas.openxmlformats.org/officeDocument/2006/relationships/externalLink" Target="externalLinks/externalLink104.xml"/><Relationship Id="rId137" Type="http://schemas.openxmlformats.org/officeDocument/2006/relationships/externalLink" Target="externalLinks/externalLink125.xml"/><Relationship Id="rId158" Type="http://schemas.openxmlformats.org/officeDocument/2006/relationships/externalLink" Target="externalLinks/externalLink146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62" Type="http://schemas.openxmlformats.org/officeDocument/2006/relationships/externalLink" Target="externalLinks/externalLink50.xml"/><Relationship Id="rId83" Type="http://schemas.openxmlformats.org/officeDocument/2006/relationships/externalLink" Target="externalLinks/externalLink71.xml"/><Relationship Id="rId88" Type="http://schemas.openxmlformats.org/officeDocument/2006/relationships/externalLink" Target="externalLinks/externalLink76.xml"/><Relationship Id="rId111" Type="http://schemas.openxmlformats.org/officeDocument/2006/relationships/externalLink" Target="externalLinks/externalLink99.xml"/><Relationship Id="rId132" Type="http://schemas.openxmlformats.org/officeDocument/2006/relationships/externalLink" Target="externalLinks/externalLink120.xml"/><Relationship Id="rId153" Type="http://schemas.openxmlformats.org/officeDocument/2006/relationships/externalLink" Target="externalLinks/externalLink141.xml"/><Relationship Id="rId174" Type="http://schemas.openxmlformats.org/officeDocument/2006/relationships/externalLink" Target="externalLinks/externalLink162.xml"/><Relationship Id="rId179" Type="http://schemas.openxmlformats.org/officeDocument/2006/relationships/externalLink" Target="externalLinks/externalLink167.xml"/><Relationship Id="rId195" Type="http://schemas.openxmlformats.org/officeDocument/2006/relationships/externalLink" Target="externalLinks/externalLink183.xml"/><Relationship Id="rId209" Type="http://schemas.openxmlformats.org/officeDocument/2006/relationships/externalLink" Target="externalLinks/externalLink197.xml"/><Relationship Id="rId190" Type="http://schemas.openxmlformats.org/officeDocument/2006/relationships/externalLink" Target="externalLinks/externalLink178.xml"/><Relationship Id="rId204" Type="http://schemas.openxmlformats.org/officeDocument/2006/relationships/externalLink" Target="externalLinks/externalLink192.xml"/><Relationship Id="rId15" Type="http://schemas.openxmlformats.org/officeDocument/2006/relationships/externalLink" Target="externalLinks/externalLink3.xml"/><Relationship Id="rId36" Type="http://schemas.openxmlformats.org/officeDocument/2006/relationships/externalLink" Target="externalLinks/externalLink24.xml"/><Relationship Id="rId57" Type="http://schemas.openxmlformats.org/officeDocument/2006/relationships/externalLink" Target="externalLinks/externalLink45.xml"/><Relationship Id="rId106" Type="http://schemas.openxmlformats.org/officeDocument/2006/relationships/externalLink" Target="externalLinks/externalLink94.xml"/><Relationship Id="rId127" Type="http://schemas.openxmlformats.org/officeDocument/2006/relationships/externalLink" Target="externalLinks/externalLink115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9.xml"/><Relationship Id="rId52" Type="http://schemas.openxmlformats.org/officeDocument/2006/relationships/externalLink" Target="externalLinks/externalLink40.xml"/><Relationship Id="rId73" Type="http://schemas.openxmlformats.org/officeDocument/2006/relationships/externalLink" Target="externalLinks/externalLink61.xml"/><Relationship Id="rId78" Type="http://schemas.openxmlformats.org/officeDocument/2006/relationships/externalLink" Target="externalLinks/externalLink66.xml"/><Relationship Id="rId94" Type="http://schemas.openxmlformats.org/officeDocument/2006/relationships/externalLink" Target="externalLinks/externalLink82.xml"/><Relationship Id="rId99" Type="http://schemas.openxmlformats.org/officeDocument/2006/relationships/externalLink" Target="externalLinks/externalLink87.xml"/><Relationship Id="rId101" Type="http://schemas.openxmlformats.org/officeDocument/2006/relationships/externalLink" Target="externalLinks/externalLink89.xml"/><Relationship Id="rId122" Type="http://schemas.openxmlformats.org/officeDocument/2006/relationships/externalLink" Target="externalLinks/externalLink110.xml"/><Relationship Id="rId143" Type="http://schemas.openxmlformats.org/officeDocument/2006/relationships/externalLink" Target="externalLinks/externalLink131.xml"/><Relationship Id="rId148" Type="http://schemas.openxmlformats.org/officeDocument/2006/relationships/externalLink" Target="externalLinks/externalLink136.xml"/><Relationship Id="rId164" Type="http://schemas.openxmlformats.org/officeDocument/2006/relationships/externalLink" Target="externalLinks/externalLink152.xml"/><Relationship Id="rId169" Type="http://schemas.openxmlformats.org/officeDocument/2006/relationships/externalLink" Target="externalLinks/externalLink157.xml"/><Relationship Id="rId185" Type="http://schemas.openxmlformats.org/officeDocument/2006/relationships/externalLink" Target="externalLinks/externalLink1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68.xml"/><Relationship Id="rId210" Type="http://schemas.openxmlformats.org/officeDocument/2006/relationships/externalLink" Target="externalLinks/externalLink198.xml"/><Relationship Id="rId26" Type="http://schemas.openxmlformats.org/officeDocument/2006/relationships/externalLink" Target="externalLinks/externalLink14.xml"/><Relationship Id="rId47" Type="http://schemas.openxmlformats.org/officeDocument/2006/relationships/externalLink" Target="externalLinks/externalLink35.xml"/><Relationship Id="rId68" Type="http://schemas.openxmlformats.org/officeDocument/2006/relationships/externalLink" Target="externalLinks/externalLink56.xml"/><Relationship Id="rId89" Type="http://schemas.openxmlformats.org/officeDocument/2006/relationships/externalLink" Target="externalLinks/externalLink77.xml"/><Relationship Id="rId112" Type="http://schemas.openxmlformats.org/officeDocument/2006/relationships/externalLink" Target="externalLinks/externalLink100.xml"/><Relationship Id="rId133" Type="http://schemas.openxmlformats.org/officeDocument/2006/relationships/externalLink" Target="externalLinks/externalLink121.xml"/><Relationship Id="rId154" Type="http://schemas.openxmlformats.org/officeDocument/2006/relationships/externalLink" Target="externalLinks/externalLink142.xml"/><Relationship Id="rId175" Type="http://schemas.openxmlformats.org/officeDocument/2006/relationships/externalLink" Target="externalLinks/externalLink163.xml"/><Relationship Id="rId196" Type="http://schemas.openxmlformats.org/officeDocument/2006/relationships/externalLink" Target="externalLinks/externalLink184.xml"/><Relationship Id="rId200" Type="http://schemas.openxmlformats.org/officeDocument/2006/relationships/externalLink" Target="externalLinks/externalLink188.xml"/><Relationship Id="rId16" Type="http://schemas.openxmlformats.org/officeDocument/2006/relationships/externalLink" Target="externalLinks/externalLink4.xml"/><Relationship Id="rId37" Type="http://schemas.openxmlformats.org/officeDocument/2006/relationships/externalLink" Target="externalLinks/externalLink25.xml"/><Relationship Id="rId58" Type="http://schemas.openxmlformats.org/officeDocument/2006/relationships/externalLink" Target="externalLinks/externalLink46.xml"/><Relationship Id="rId79" Type="http://schemas.openxmlformats.org/officeDocument/2006/relationships/externalLink" Target="externalLinks/externalLink67.xml"/><Relationship Id="rId102" Type="http://schemas.openxmlformats.org/officeDocument/2006/relationships/externalLink" Target="externalLinks/externalLink90.xml"/><Relationship Id="rId123" Type="http://schemas.openxmlformats.org/officeDocument/2006/relationships/externalLink" Target="externalLinks/externalLink111.xml"/><Relationship Id="rId144" Type="http://schemas.openxmlformats.org/officeDocument/2006/relationships/externalLink" Target="externalLinks/externalLink132.xml"/><Relationship Id="rId90" Type="http://schemas.openxmlformats.org/officeDocument/2006/relationships/externalLink" Target="externalLinks/externalLink78.xml"/><Relationship Id="rId165" Type="http://schemas.openxmlformats.org/officeDocument/2006/relationships/externalLink" Target="externalLinks/externalLink153.xml"/><Relationship Id="rId186" Type="http://schemas.openxmlformats.org/officeDocument/2006/relationships/externalLink" Target="externalLinks/externalLink174.xml"/><Relationship Id="rId211" Type="http://schemas.openxmlformats.org/officeDocument/2006/relationships/theme" Target="theme/theme1.xml"/><Relationship Id="rId27" Type="http://schemas.openxmlformats.org/officeDocument/2006/relationships/externalLink" Target="externalLinks/externalLink15.xml"/><Relationship Id="rId48" Type="http://schemas.openxmlformats.org/officeDocument/2006/relationships/externalLink" Target="externalLinks/externalLink36.xml"/><Relationship Id="rId69" Type="http://schemas.openxmlformats.org/officeDocument/2006/relationships/externalLink" Target="externalLinks/externalLink57.xml"/><Relationship Id="rId113" Type="http://schemas.openxmlformats.org/officeDocument/2006/relationships/externalLink" Target="externalLinks/externalLink101.xml"/><Relationship Id="rId134" Type="http://schemas.openxmlformats.org/officeDocument/2006/relationships/externalLink" Target="externalLinks/externalLink122.xml"/><Relationship Id="rId80" Type="http://schemas.openxmlformats.org/officeDocument/2006/relationships/externalLink" Target="externalLinks/externalLink68.xml"/><Relationship Id="rId155" Type="http://schemas.openxmlformats.org/officeDocument/2006/relationships/externalLink" Target="externalLinks/externalLink143.xml"/><Relationship Id="rId176" Type="http://schemas.openxmlformats.org/officeDocument/2006/relationships/externalLink" Target="externalLinks/externalLink164.xml"/><Relationship Id="rId197" Type="http://schemas.openxmlformats.org/officeDocument/2006/relationships/externalLink" Target="externalLinks/externalLink185.xml"/><Relationship Id="rId201" Type="http://schemas.openxmlformats.org/officeDocument/2006/relationships/externalLink" Target="externalLinks/externalLink189.xml"/><Relationship Id="rId17" Type="http://schemas.openxmlformats.org/officeDocument/2006/relationships/externalLink" Target="externalLinks/externalLink5.xml"/><Relationship Id="rId38" Type="http://schemas.openxmlformats.org/officeDocument/2006/relationships/externalLink" Target="externalLinks/externalLink26.xml"/><Relationship Id="rId59" Type="http://schemas.openxmlformats.org/officeDocument/2006/relationships/externalLink" Target="externalLinks/externalLink47.xml"/><Relationship Id="rId103" Type="http://schemas.openxmlformats.org/officeDocument/2006/relationships/externalLink" Target="externalLinks/externalLink91.xml"/><Relationship Id="rId124" Type="http://schemas.openxmlformats.org/officeDocument/2006/relationships/externalLink" Target="externalLinks/externalLink112.xml"/><Relationship Id="rId70" Type="http://schemas.openxmlformats.org/officeDocument/2006/relationships/externalLink" Target="externalLinks/externalLink58.xml"/><Relationship Id="rId91" Type="http://schemas.openxmlformats.org/officeDocument/2006/relationships/externalLink" Target="externalLinks/externalLink79.xml"/><Relationship Id="rId145" Type="http://schemas.openxmlformats.org/officeDocument/2006/relationships/externalLink" Target="externalLinks/externalLink133.xml"/><Relationship Id="rId166" Type="http://schemas.openxmlformats.org/officeDocument/2006/relationships/externalLink" Target="externalLinks/externalLink154.xml"/><Relationship Id="rId187" Type="http://schemas.openxmlformats.org/officeDocument/2006/relationships/externalLink" Target="externalLinks/externalLink175.xml"/><Relationship Id="rId1" Type="http://schemas.openxmlformats.org/officeDocument/2006/relationships/worksheet" Target="worksheets/sheet1.xml"/><Relationship Id="rId212" Type="http://schemas.openxmlformats.org/officeDocument/2006/relationships/styles" Target="styles.xml"/><Relationship Id="rId28" Type="http://schemas.openxmlformats.org/officeDocument/2006/relationships/externalLink" Target="externalLinks/externalLink16.xml"/><Relationship Id="rId49" Type="http://schemas.openxmlformats.org/officeDocument/2006/relationships/externalLink" Target="externalLinks/externalLink37.xml"/><Relationship Id="rId114" Type="http://schemas.openxmlformats.org/officeDocument/2006/relationships/externalLink" Target="externalLinks/externalLink102.xml"/><Relationship Id="rId60" Type="http://schemas.openxmlformats.org/officeDocument/2006/relationships/externalLink" Target="externalLinks/externalLink48.xml"/><Relationship Id="rId81" Type="http://schemas.openxmlformats.org/officeDocument/2006/relationships/externalLink" Target="externalLinks/externalLink69.xml"/><Relationship Id="rId135" Type="http://schemas.openxmlformats.org/officeDocument/2006/relationships/externalLink" Target="externalLinks/externalLink123.xml"/><Relationship Id="rId156" Type="http://schemas.openxmlformats.org/officeDocument/2006/relationships/externalLink" Target="externalLinks/externalLink144.xml"/><Relationship Id="rId177" Type="http://schemas.openxmlformats.org/officeDocument/2006/relationships/externalLink" Target="externalLinks/externalLink165.xml"/><Relationship Id="rId198" Type="http://schemas.openxmlformats.org/officeDocument/2006/relationships/externalLink" Target="externalLinks/externalLink186.xml"/><Relationship Id="rId202" Type="http://schemas.openxmlformats.org/officeDocument/2006/relationships/externalLink" Target="externalLinks/externalLink190.xml"/><Relationship Id="rId18" Type="http://schemas.openxmlformats.org/officeDocument/2006/relationships/externalLink" Target="externalLinks/externalLink6.xml"/><Relationship Id="rId39" Type="http://schemas.openxmlformats.org/officeDocument/2006/relationships/externalLink" Target="externalLinks/externalLink27.xml"/><Relationship Id="rId50" Type="http://schemas.openxmlformats.org/officeDocument/2006/relationships/externalLink" Target="externalLinks/externalLink38.xml"/><Relationship Id="rId104" Type="http://schemas.openxmlformats.org/officeDocument/2006/relationships/externalLink" Target="externalLinks/externalLink92.xml"/><Relationship Id="rId125" Type="http://schemas.openxmlformats.org/officeDocument/2006/relationships/externalLink" Target="externalLinks/externalLink113.xml"/><Relationship Id="rId146" Type="http://schemas.openxmlformats.org/officeDocument/2006/relationships/externalLink" Target="externalLinks/externalLink134.xml"/><Relationship Id="rId167" Type="http://schemas.openxmlformats.org/officeDocument/2006/relationships/externalLink" Target="externalLinks/externalLink155.xml"/><Relationship Id="rId188" Type="http://schemas.openxmlformats.org/officeDocument/2006/relationships/externalLink" Target="externalLinks/externalLink176.xml"/><Relationship Id="rId71" Type="http://schemas.openxmlformats.org/officeDocument/2006/relationships/externalLink" Target="externalLinks/externalLink59.xml"/><Relationship Id="rId92" Type="http://schemas.openxmlformats.org/officeDocument/2006/relationships/externalLink" Target="externalLinks/externalLink80.xml"/><Relationship Id="rId21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7.xml"/><Relationship Id="rId40" Type="http://schemas.openxmlformats.org/officeDocument/2006/relationships/externalLink" Target="externalLinks/externalLink28.xml"/><Relationship Id="rId115" Type="http://schemas.openxmlformats.org/officeDocument/2006/relationships/externalLink" Target="externalLinks/externalLink103.xml"/><Relationship Id="rId136" Type="http://schemas.openxmlformats.org/officeDocument/2006/relationships/externalLink" Target="externalLinks/externalLink124.xml"/><Relationship Id="rId157" Type="http://schemas.openxmlformats.org/officeDocument/2006/relationships/externalLink" Target="externalLinks/externalLink145.xml"/><Relationship Id="rId178" Type="http://schemas.openxmlformats.org/officeDocument/2006/relationships/externalLink" Target="externalLinks/externalLink166.xml"/><Relationship Id="rId61" Type="http://schemas.openxmlformats.org/officeDocument/2006/relationships/externalLink" Target="externalLinks/externalLink49.xml"/><Relationship Id="rId82" Type="http://schemas.openxmlformats.org/officeDocument/2006/relationships/externalLink" Target="externalLinks/externalLink70.xml"/><Relationship Id="rId199" Type="http://schemas.openxmlformats.org/officeDocument/2006/relationships/externalLink" Target="externalLinks/externalLink187.xml"/><Relationship Id="rId203" Type="http://schemas.openxmlformats.org/officeDocument/2006/relationships/externalLink" Target="externalLinks/externalLink19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9</xdr:row>
      <xdr:rowOff>171037</xdr:rowOff>
    </xdr:from>
    <xdr:to>
      <xdr:col>10</xdr:col>
      <xdr:colOff>0</xdr:colOff>
      <xdr:row>9</xdr:row>
      <xdr:rowOff>171037</xdr:rowOff>
    </xdr:to>
    <xdr:cxnSp macro="">
      <xdr:nvCxnSpPr>
        <xdr:cNvPr id="2" name="직선 연결선 1">
          <a:extLst>
            <a:ext uri="{FF2B5EF4-FFF2-40B4-BE49-F238E27FC236}">
              <a16:creationId xmlns:a16="http://schemas.microsoft.com/office/drawing/2014/main" id="{2E1894C6-6F37-4E1F-BB97-749F5F963981}"/>
            </a:ext>
          </a:extLst>
        </xdr:cNvPr>
        <xdr:cNvCxnSpPr/>
      </xdr:nvCxnSpPr>
      <xdr:spPr>
        <a:xfrm>
          <a:off x="4019550" y="3238087"/>
          <a:ext cx="2133600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</xdr:row>
      <xdr:rowOff>176839</xdr:rowOff>
    </xdr:from>
    <xdr:to>
      <xdr:col>15</xdr:col>
      <xdr:colOff>8282</xdr:colOff>
      <xdr:row>3</xdr:row>
      <xdr:rowOff>176840</xdr:rowOff>
    </xdr:to>
    <xdr:cxnSp macro="">
      <xdr:nvCxnSpPr>
        <xdr:cNvPr id="3" name="직선 연결선 2">
          <a:extLst>
            <a:ext uri="{FF2B5EF4-FFF2-40B4-BE49-F238E27FC236}">
              <a16:creationId xmlns:a16="http://schemas.microsoft.com/office/drawing/2014/main" id="{09885F61-E57B-4DAD-BA0A-33CC7208A425}"/>
            </a:ext>
          </a:extLst>
        </xdr:cNvPr>
        <xdr:cNvCxnSpPr/>
      </xdr:nvCxnSpPr>
      <xdr:spPr>
        <a:xfrm flipV="1">
          <a:off x="1009650" y="1243639"/>
          <a:ext cx="7723532" cy="1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5</xdr:row>
      <xdr:rowOff>167309</xdr:rowOff>
    </xdr:from>
    <xdr:to>
      <xdr:col>7</xdr:col>
      <xdr:colOff>9525</xdr:colOff>
      <xdr:row>5</xdr:row>
      <xdr:rowOff>167309</xdr:rowOff>
    </xdr:to>
    <xdr:cxnSp macro="">
      <xdr:nvCxnSpPr>
        <xdr:cNvPr id="4" name="직선 연결선 3">
          <a:extLst>
            <a:ext uri="{FF2B5EF4-FFF2-40B4-BE49-F238E27FC236}">
              <a16:creationId xmlns:a16="http://schemas.microsoft.com/office/drawing/2014/main" id="{08469922-F56B-4595-95A6-84C78B0989CD}"/>
            </a:ext>
          </a:extLst>
        </xdr:cNvPr>
        <xdr:cNvCxnSpPr/>
      </xdr:nvCxnSpPr>
      <xdr:spPr>
        <a:xfrm>
          <a:off x="2733675" y="1900859"/>
          <a:ext cx="857250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159441</xdr:rowOff>
    </xdr:from>
    <xdr:to>
      <xdr:col>7</xdr:col>
      <xdr:colOff>419100</xdr:colOff>
      <xdr:row>8</xdr:row>
      <xdr:rowOff>159441</xdr:rowOff>
    </xdr:to>
    <xdr:cxnSp macro="">
      <xdr:nvCxnSpPr>
        <xdr:cNvPr id="5" name="직선 연결선 4">
          <a:extLst>
            <a:ext uri="{FF2B5EF4-FFF2-40B4-BE49-F238E27FC236}">
              <a16:creationId xmlns:a16="http://schemas.microsoft.com/office/drawing/2014/main" id="{D03AC953-9E33-45A7-930D-910DBDF5B2B3}"/>
            </a:ext>
          </a:extLst>
        </xdr:cNvPr>
        <xdr:cNvCxnSpPr/>
      </xdr:nvCxnSpPr>
      <xdr:spPr>
        <a:xfrm>
          <a:off x="3152775" y="2893116"/>
          <a:ext cx="1276350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17</xdr:row>
      <xdr:rowOff>175815</xdr:rowOff>
    </xdr:from>
    <xdr:to>
      <xdr:col>15</xdr:col>
      <xdr:colOff>3312</xdr:colOff>
      <xdr:row>17</xdr:row>
      <xdr:rowOff>175815</xdr:rowOff>
    </xdr:to>
    <xdr:cxnSp macro="">
      <xdr:nvCxnSpPr>
        <xdr:cNvPr id="6" name="직선 연결선 5">
          <a:extLst>
            <a:ext uri="{FF2B5EF4-FFF2-40B4-BE49-F238E27FC236}">
              <a16:creationId xmlns:a16="http://schemas.microsoft.com/office/drawing/2014/main" id="{2424BFA9-A493-4BB3-9BDE-F58BBF12C604}"/>
            </a:ext>
          </a:extLst>
        </xdr:cNvPr>
        <xdr:cNvCxnSpPr/>
      </xdr:nvCxnSpPr>
      <xdr:spPr>
        <a:xfrm>
          <a:off x="6581775" y="5909865"/>
          <a:ext cx="431937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427383</xdr:colOff>
      <xdr:row>10</xdr:row>
      <xdr:rowOff>177056</xdr:rowOff>
    </xdr:from>
    <xdr:to>
      <xdr:col>13</xdr:col>
      <xdr:colOff>419100</xdr:colOff>
      <xdr:row>10</xdr:row>
      <xdr:rowOff>177056</xdr:rowOff>
    </xdr:to>
    <xdr:cxnSp macro="">
      <xdr:nvCxnSpPr>
        <xdr:cNvPr id="7" name="직선 연결선 6">
          <a:extLst>
            <a:ext uri="{FF2B5EF4-FFF2-40B4-BE49-F238E27FC236}">
              <a16:creationId xmlns:a16="http://schemas.microsoft.com/office/drawing/2014/main" id="{EE92B353-AFDA-4A8D-A7FF-C0699666F88D}"/>
            </a:ext>
          </a:extLst>
        </xdr:cNvPr>
        <xdr:cNvCxnSpPr/>
      </xdr:nvCxnSpPr>
      <xdr:spPr>
        <a:xfrm>
          <a:off x="6151908" y="3577481"/>
          <a:ext cx="1706217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6</xdr:row>
      <xdr:rowOff>172501</xdr:rowOff>
    </xdr:from>
    <xdr:to>
      <xdr:col>4</xdr:col>
      <xdr:colOff>419100</xdr:colOff>
      <xdr:row>6</xdr:row>
      <xdr:rowOff>172501</xdr:rowOff>
    </xdr:to>
    <xdr:cxnSp macro="">
      <xdr:nvCxnSpPr>
        <xdr:cNvPr id="8" name="직선 연결선 7">
          <a:extLst>
            <a:ext uri="{FF2B5EF4-FFF2-40B4-BE49-F238E27FC236}">
              <a16:creationId xmlns:a16="http://schemas.microsoft.com/office/drawing/2014/main" id="{670140B1-250D-44DC-A377-D1F7C0E21E42}"/>
            </a:ext>
          </a:extLst>
        </xdr:cNvPr>
        <xdr:cNvCxnSpPr/>
      </xdr:nvCxnSpPr>
      <xdr:spPr>
        <a:xfrm>
          <a:off x="2305050" y="2239426"/>
          <a:ext cx="409575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7040</xdr:colOff>
      <xdr:row>11</xdr:row>
      <xdr:rowOff>166702</xdr:rowOff>
    </xdr:from>
    <xdr:to>
      <xdr:col>3</xdr:col>
      <xdr:colOff>419100</xdr:colOff>
      <xdr:row>11</xdr:row>
      <xdr:rowOff>166702</xdr:rowOff>
    </xdr:to>
    <xdr:cxnSp macro="">
      <xdr:nvCxnSpPr>
        <xdr:cNvPr id="9" name="직선 연결선 8">
          <a:extLst>
            <a:ext uri="{FF2B5EF4-FFF2-40B4-BE49-F238E27FC236}">
              <a16:creationId xmlns:a16="http://schemas.microsoft.com/office/drawing/2014/main" id="{F6093346-22BE-4C91-9344-61BA116B1D6F}"/>
            </a:ext>
          </a:extLst>
        </xdr:cNvPr>
        <xdr:cNvCxnSpPr/>
      </xdr:nvCxnSpPr>
      <xdr:spPr>
        <a:xfrm>
          <a:off x="1445315" y="3900502"/>
          <a:ext cx="840685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</xdr:colOff>
      <xdr:row>14</xdr:row>
      <xdr:rowOff>157784</xdr:rowOff>
    </xdr:from>
    <xdr:to>
      <xdr:col>14</xdr:col>
      <xdr:colOff>0</xdr:colOff>
      <xdr:row>14</xdr:row>
      <xdr:rowOff>157784</xdr:rowOff>
    </xdr:to>
    <xdr:cxnSp macro="">
      <xdr:nvCxnSpPr>
        <xdr:cNvPr id="10" name="직선 연결선 9">
          <a:extLst>
            <a:ext uri="{FF2B5EF4-FFF2-40B4-BE49-F238E27FC236}">
              <a16:creationId xmlns:a16="http://schemas.microsoft.com/office/drawing/2014/main" id="{A3450712-96CB-445B-901E-0BCA0C3FF19C}"/>
            </a:ext>
          </a:extLst>
        </xdr:cNvPr>
        <xdr:cNvCxnSpPr/>
      </xdr:nvCxnSpPr>
      <xdr:spPr>
        <a:xfrm>
          <a:off x="6600825" y="4891709"/>
          <a:ext cx="1266825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7</xdr:row>
      <xdr:rowOff>162976</xdr:rowOff>
    </xdr:from>
    <xdr:to>
      <xdr:col>14</xdr:col>
      <xdr:colOff>0</xdr:colOff>
      <xdr:row>7</xdr:row>
      <xdr:rowOff>162976</xdr:rowOff>
    </xdr:to>
    <xdr:cxnSp macro="">
      <xdr:nvCxnSpPr>
        <xdr:cNvPr id="11" name="직선 연결선 10">
          <a:extLst>
            <a:ext uri="{FF2B5EF4-FFF2-40B4-BE49-F238E27FC236}">
              <a16:creationId xmlns:a16="http://schemas.microsoft.com/office/drawing/2014/main" id="{F2BAF3AF-F338-47EA-BDD6-7F341D8C25D9}"/>
            </a:ext>
          </a:extLst>
        </xdr:cNvPr>
        <xdr:cNvCxnSpPr/>
      </xdr:nvCxnSpPr>
      <xdr:spPr>
        <a:xfrm>
          <a:off x="7010400" y="2563276"/>
          <a:ext cx="1285875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7</xdr:row>
      <xdr:rowOff>172501</xdr:rowOff>
    </xdr:from>
    <xdr:to>
      <xdr:col>5</xdr:col>
      <xdr:colOff>419100</xdr:colOff>
      <xdr:row>7</xdr:row>
      <xdr:rowOff>172501</xdr:rowOff>
    </xdr:to>
    <xdr:cxnSp macro="">
      <xdr:nvCxnSpPr>
        <xdr:cNvPr id="12" name="직선 연결선 11">
          <a:extLst>
            <a:ext uri="{FF2B5EF4-FFF2-40B4-BE49-F238E27FC236}">
              <a16:creationId xmlns:a16="http://schemas.microsoft.com/office/drawing/2014/main" id="{86B1537A-1AA7-4B5E-9493-143B17F1FCB6}"/>
            </a:ext>
          </a:extLst>
        </xdr:cNvPr>
        <xdr:cNvCxnSpPr/>
      </xdr:nvCxnSpPr>
      <xdr:spPr>
        <a:xfrm>
          <a:off x="2733675" y="2572801"/>
          <a:ext cx="409575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9</xdr:row>
      <xdr:rowOff>167531</xdr:rowOff>
    </xdr:from>
    <xdr:to>
      <xdr:col>13</xdr:col>
      <xdr:colOff>427382</xdr:colOff>
      <xdr:row>9</xdr:row>
      <xdr:rowOff>167531</xdr:rowOff>
    </xdr:to>
    <xdr:cxnSp macro="">
      <xdr:nvCxnSpPr>
        <xdr:cNvPr id="13" name="직선 연결선 12">
          <a:extLst>
            <a:ext uri="{FF2B5EF4-FFF2-40B4-BE49-F238E27FC236}">
              <a16:creationId xmlns:a16="http://schemas.microsoft.com/office/drawing/2014/main" id="{332E0E09-CC20-4CEC-93A7-9BC5718AB3B1}"/>
            </a:ext>
          </a:extLst>
        </xdr:cNvPr>
        <xdr:cNvCxnSpPr/>
      </xdr:nvCxnSpPr>
      <xdr:spPr>
        <a:xfrm>
          <a:off x="7439025" y="3234581"/>
          <a:ext cx="427382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176834</xdr:rowOff>
    </xdr:from>
    <xdr:to>
      <xdr:col>11</xdr:col>
      <xdr:colOff>0</xdr:colOff>
      <xdr:row>12</xdr:row>
      <xdr:rowOff>176834</xdr:rowOff>
    </xdr:to>
    <xdr:cxnSp macro="">
      <xdr:nvCxnSpPr>
        <xdr:cNvPr id="14" name="직선 연결선 13">
          <a:extLst>
            <a:ext uri="{FF2B5EF4-FFF2-40B4-BE49-F238E27FC236}">
              <a16:creationId xmlns:a16="http://schemas.microsoft.com/office/drawing/2014/main" id="{398CF2B6-2786-4895-9EC4-B97BB274E337}"/>
            </a:ext>
          </a:extLst>
        </xdr:cNvPr>
        <xdr:cNvCxnSpPr/>
      </xdr:nvCxnSpPr>
      <xdr:spPr>
        <a:xfrm>
          <a:off x="5724525" y="4244009"/>
          <a:ext cx="857250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13</xdr:row>
      <xdr:rowOff>176834</xdr:rowOff>
    </xdr:from>
    <xdr:to>
      <xdr:col>13</xdr:col>
      <xdr:colOff>0</xdr:colOff>
      <xdr:row>13</xdr:row>
      <xdr:rowOff>176834</xdr:rowOff>
    </xdr:to>
    <xdr:cxnSp macro="">
      <xdr:nvCxnSpPr>
        <xdr:cNvPr id="15" name="직선 연결선 14">
          <a:extLst>
            <a:ext uri="{FF2B5EF4-FFF2-40B4-BE49-F238E27FC236}">
              <a16:creationId xmlns:a16="http://schemas.microsoft.com/office/drawing/2014/main" id="{33A4CC6C-A582-42A7-9E63-4D4DF7D1B1F8}"/>
            </a:ext>
          </a:extLst>
        </xdr:cNvPr>
        <xdr:cNvCxnSpPr/>
      </xdr:nvCxnSpPr>
      <xdr:spPr>
        <a:xfrm>
          <a:off x="6581775" y="4577384"/>
          <a:ext cx="857250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7040</xdr:colOff>
      <xdr:row>15</xdr:row>
      <xdr:rowOff>157177</xdr:rowOff>
    </xdr:from>
    <xdr:to>
      <xdr:col>7</xdr:col>
      <xdr:colOff>0</xdr:colOff>
      <xdr:row>15</xdr:row>
      <xdr:rowOff>157177</xdr:rowOff>
    </xdr:to>
    <xdr:cxnSp macro="">
      <xdr:nvCxnSpPr>
        <xdr:cNvPr id="16" name="직선 연결선 15">
          <a:extLst>
            <a:ext uri="{FF2B5EF4-FFF2-40B4-BE49-F238E27FC236}">
              <a16:creationId xmlns:a16="http://schemas.microsoft.com/office/drawing/2014/main" id="{ED9E072A-7BBA-431A-99E8-08B05E2099B1}"/>
            </a:ext>
          </a:extLst>
        </xdr:cNvPr>
        <xdr:cNvCxnSpPr/>
      </xdr:nvCxnSpPr>
      <xdr:spPr>
        <a:xfrm>
          <a:off x="1445315" y="5224477"/>
          <a:ext cx="2564710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15</xdr:row>
      <xdr:rowOff>167309</xdr:rowOff>
    </xdr:from>
    <xdr:to>
      <xdr:col>12</xdr:col>
      <xdr:colOff>9525</xdr:colOff>
      <xdr:row>15</xdr:row>
      <xdr:rowOff>167309</xdr:rowOff>
    </xdr:to>
    <xdr:cxnSp macro="">
      <xdr:nvCxnSpPr>
        <xdr:cNvPr id="17" name="직선 연결선 16">
          <a:extLst>
            <a:ext uri="{FF2B5EF4-FFF2-40B4-BE49-F238E27FC236}">
              <a16:creationId xmlns:a16="http://schemas.microsoft.com/office/drawing/2014/main" id="{40DA2AB4-F28B-46A4-901E-3C5416C6FFF1}"/>
            </a:ext>
          </a:extLst>
        </xdr:cNvPr>
        <xdr:cNvCxnSpPr/>
      </xdr:nvCxnSpPr>
      <xdr:spPr>
        <a:xfrm>
          <a:off x="6162675" y="5234609"/>
          <a:ext cx="857250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16</xdr:row>
      <xdr:rowOff>176834</xdr:rowOff>
    </xdr:from>
    <xdr:to>
      <xdr:col>14</xdr:col>
      <xdr:colOff>0</xdr:colOff>
      <xdr:row>16</xdr:row>
      <xdr:rowOff>176834</xdr:rowOff>
    </xdr:to>
    <xdr:cxnSp macro="">
      <xdr:nvCxnSpPr>
        <xdr:cNvPr id="18" name="직선 연결선 17">
          <a:extLst>
            <a:ext uri="{FF2B5EF4-FFF2-40B4-BE49-F238E27FC236}">
              <a16:creationId xmlns:a16="http://schemas.microsoft.com/office/drawing/2014/main" id="{3529153A-AFBA-4363-BA77-34DA37572F7E}"/>
            </a:ext>
          </a:extLst>
        </xdr:cNvPr>
        <xdr:cNvCxnSpPr/>
      </xdr:nvCxnSpPr>
      <xdr:spPr>
        <a:xfrm>
          <a:off x="7010400" y="5577509"/>
          <a:ext cx="857250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1000125</xdr:colOff>
      <xdr:row>4</xdr:row>
      <xdr:rowOff>157784</xdr:rowOff>
    </xdr:from>
    <xdr:to>
      <xdr:col>2</xdr:col>
      <xdr:colOff>0</xdr:colOff>
      <xdr:row>4</xdr:row>
      <xdr:rowOff>157784</xdr:rowOff>
    </xdr:to>
    <xdr:cxnSp macro="">
      <xdr:nvCxnSpPr>
        <xdr:cNvPr id="19" name="직선 연결선 18">
          <a:extLst>
            <a:ext uri="{FF2B5EF4-FFF2-40B4-BE49-F238E27FC236}">
              <a16:creationId xmlns:a16="http://schemas.microsoft.com/office/drawing/2014/main" id="{685782CE-24B5-4024-9431-AD4F877754E2}"/>
            </a:ext>
          </a:extLst>
        </xdr:cNvPr>
        <xdr:cNvCxnSpPr/>
      </xdr:nvCxnSpPr>
      <xdr:spPr>
        <a:xfrm>
          <a:off x="1000125" y="1557959"/>
          <a:ext cx="438150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16</xdr:row>
      <xdr:rowOff>176834</xdr:rowOff>
    </xdr:from>
    <xdr:to>
      <xdr:col>6</xdr:col>
      <xdr:colOff>0</xdr:colOff>
      <xdr:row>16</xdr:row>
      <xdr:rowOff>176834</xdr:rowOff>
    </xdr:to>
    <xdr:cxnSp macro="">
      <xdr:nvCxnSpPr>
        <xdr:cNvPr id="21" name="직선 연결선 20">
          <a:extLst>
            <a:ext uri="{FF2B5EF4-FFF2-40B4-BE49-F238E27FC236}">
              <a16:creationId xmlns:a16="http://schemas.microsoft.com/office/drawing/2014/main" id="{6AFA7D33-C5EF-4CAE-B177-715D71FF1B62}"/>
            </a:ext>
          </a:extLst>
        </xdr:cNvPr>
        <xdr:cNvCxnSpPr/>
      </xdr:nvCxnSpPr>
      <xdr:spPr>
        <a:xfrm>
          <a:off x="2295525" y="5577509"/>
          <a:ext cx="857250" cy="0"/>
        </a:xfrm>
        <a:prstGeom prst="line">
          <a:avLst/>
        </a:prstGeom>
        <a:ln w="508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My%20Documents\&#46041;&#54644;&#44368;&#45824;\&#46041;&#54644;P(PILE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0;&#44221;\&#48120;&#44221;\&#49900;&#48373;&#54788;\&#54620;&#51204;\&#44305;&#54217;\&#49688;&#47049;\&#51204;&#47141;&#44396;\DAEPO-4\GUJO\&#49688;&#47049;&#49328;&#52636;\END\ANIMAL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2001\&#45236;&#49552;&#51648;&#44396;\&#49688;&#47049;\&#44032;&#49884;&#49444;&#44277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KIM\ILWIDAGA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08;&#55148;\D\&#44277;&#50976;\&#51228;&#52636;\&#48512;&#46973;&#49328;&#51312;&#44033;&#44277;&#50896;&#51020;&#50501;&#48148;&#45797;&#48516;&#49688;(&#54217;&#53469;&#49884;)\&#48512;&#46973;&#49328;&#45236;&#50669;(&#53664;&#47785;)22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EX\&#53664;&#47785;&#51068;&#50948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9849;&#48276;\MY%20DOCUMENTS\&#54596;&#49345;&#54532;&#47196;&#51229;&#53944;\&#51060;&#52380;\&#49800;&#54169;&#49828;&#54848;\&#49800;&#54169;&#49828;&#54848;&#51204;&#47732;&#48512;\&#49444;&#44228;&#48708;0509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u\backup%20(e)\&#45236;&#50669;&#51089;&#50629;\&#51221;&#51088;&#51648;&#44396;\&#45236;&#50669;&#49436;\&#51221;&#51088;&#51648;&#44396;\&#45236;&#50669;(~2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KIM1\&#48393;&#49440;&#45800;&#44032;&#48708;&#44368;\&#44284;&#51109;&#45784;d&#48169;\&#51473;&#50521;&#49440;&#51228;&#52380;&#50669;&#44396;&#45236;\&#45236;&#50669;(&#52572;&#51333;&#48156;&#51452;)\&#45800;&#44032;&#49328;&#52636;&#49436;\&#51088;&#47308;&#49892;\&#48149;&#54805;&#49688;\&#45236;&#50669;&#51105;&#50629;&#49892;\&#51473;&#50521;&#49440;(&#52397;&#47049;&#47532;-&#45909;&#49548;)\&#51473;&#50521;&#49440;&#45236;&#50669;&#49436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1\DTABANK\DATA\DOWHA\STRUCTUR\REVISED\IGI-SU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LAST\TOWER\&#48169;&#50500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49688;\MY%20DOCUMENTS\UNIWIN98\DOWN\WORK\&#45224;&#50577;&#51452;&#52629;&#49328;\PRE\&#49884;&#55141;\XLS\&#50672;&#4459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LAST\TR-R222.XLW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1064;&#44148;&#48708;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4785;&#54889;\D\&#49464;&#44221;&#50644;&#51648;&#45768;&#50612;&#47553;\&#49340;&#52377;&#49884;&#49688;&#54644;&#48373;&#44396;\rahmen&#49688;&#47049;\&#45212;&#44053;&#44368;-&#49688;&#47049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52285;\MR.LEE&#9756;&#9758;\My%20Documents\dacom\&#50896;&#51452;~&#51228;&#52380;\&#50896;&#51452;&#52572;&#51333;\&#50696;&#49328;&#45236;~1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KANG\&#51221;&#49440;&#54616;&#49688;&#52376;&#47532;\Pjt-2001\&#54620;&#44053;&#49884;&#48124;&#44277;&#50896;\&#44228;&#49328;&#49436;\&#51312;&#46020;&#44228;&#49328;&#49436;(&#50672;&#49437;&#54924;&#51032;&#54980;&#51104;&#49892;)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lee\project\MSOFFICE\HEXCEL\&#51204;&#52384;\&#51613;&#49328;&#48320;&#44221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432;&#53944;&#48513;\C\Windows\&#48148;&#53461;%20&#54868;&#47732;\&#44148;&#49444;&#44277;&#47924;\&#45800;&#44592;&#44277;&#49324;&#45236;&#50669;&#51089;&#49457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76;&#49884;\1\&#44592;&#48376;&#53664;&#49324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7&#54924;&#44592;&#49457;\7&#52264;&#48320;&#44221;\q-data\&#49340;&#54840;&#44148;&#49444;\1&#44277;&#44396;\98NAEYUK\98&#51204;&#52404;ny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7329;&#21608;&#26144;\&#54217;&#54868;&#51032;&#45840;2&#45800;\NEWPROJECT\&#54217;&#54868;&#51032;&#45840;2&#45800;&#44228;(&#49340;&#50504;)\&#52280;&#44256;&#50857;\&#44228;&#49328;&#49436;\&#48512;&#54616;&#44228;&#49328;&#49436;\&#48372;&#50504;&#46321;&#51312;&#46020;&#44228;&#49328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2;&#50689;\&#51076;&#44257;-&#54788;&#46041;&#44036;(\mr.lee&#9756;&#9758;\&#53552;&#45328;\&#49457;&#45224;&#51109;&#54840;&#50896;\&#45236;&#50669;&#49436;\&#49368;&#5454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4;&#51652;2\&#47196;&#52972;%20&#46356;&#49828;&#53356;%20(d)\%23%23&#54532;&#47196;&#51229;&#53944;-2003\01&#54616;&#49688;,&#52629;&#49328;\&#50857;&#51064;&#52629;&#49328;&#51312;&#44221;-&#49688;&#47049;&#49328;&#52636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64;&#49457;\C\7&#54924;&#44592;&#49457;\7&#52264;&#48320;&#44221;\q-data\&#49340;&#54840;&#44148;&#49444;\1&#44277;&#44396;\98NAEYUK\98&#51204;&#52404;ny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y%20Documents\MIYOUNG\&#44204;&#51201;&#49436;&#54632;\&#44592;&#53440;&#54924;&#49324;&#44204;&#51201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&#52397;&#49328;&#47732;\&#49688;&#47049;\CIVIL\EXCLE\DAT\&#44256;&#50577;&#44288;&#51116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77;&#50629;&#50857;\&#46041;&#54644;&#54620;&#54805;&#49345;\&#54620;&#54805;&#49345;\&#53468;&#50577;&#44305;%20&#48156;&#51204;\&#49444;&#44228;&#49436;\&#52572;&#51333;&#49688;&#51221;%20&#49444;&#44228;\SMPPRT\&#52384;&#46020;&#52397;\&#48373;&#54633;&#51229;&#53944;\ETC\&#50672;&#49688;-&#50724;&#52492;&#44036;(&#52572;&#51665;&#49457;)\&#45236;&#50669;&#49436;\&#51076;&#49884;&#46041;&#47141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A\china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LAST\OBJECT\OBJECT.XLW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160;&#54788;\%23%23&#54532;&#47196;&#51229;&#53944;-2003\My%20Documents\fmi&#51088;&#47308;\2013\&#51088;&#47308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54840;\D\&#54532;&#47196;&#51229;&#53944;\&#48624;&#54532;&#47196;&#51229;&#53944;\&#48512;&#46973;&#49328;&#48516;&#49688;&#44277;&#49324;\&#48512;&#46973;&#49328;&#45236;&#50669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77;&#50629;&#50857;\&#46041;&#54644;&#54620;&#54805;&#49345;\&#54620;&#54805;&#49345;\&#53468;&#50577;&#44305;%20&#48156;&#51204;\&#49444;&#44228;&#49436;\&#52572;&#51333;&#49688;&#51221;%20&#49444;&#44228;\&#46041;&#54644;&#54620;&#54805;&#49345;\&#54620;&#54805;&#49345;\&#53468;&#50577;&#44305;%20&#48156;&#51204;\&#49444;&#44228;&#49436;\&#51204;&#44592;\&#45236;&#50669;\&#46041;&#54644;&#54868;&#47141;%20&#53468;&#50577;&#44305;&#48156;&#51204;&#49548;%20&#51204;&#44592;%20&#48143;%20&#49884;&#49828;&#53596;(&#54924;&#52376;&#47532;&#51109;&#48708;&#44368;)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31\DATA\DONGA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2832;&#49436;\&#49548;&#51109;&#45800;%20&#54924;&#51032;\&#50689;&#49328;&#44053;\&#45824;&#47548;\2000&#44228;&#54925;&#48372;&#50756;&#50836;&#50557;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54840;\D\&#52572;&#55148;&#50689;\project\&#50976;&#47548;\&#50577;&#52380;&#44396;\sample\&#46749;&#49452;&#51312;&#44221;&#49885;&#51116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49888;&#49688;\D\&#54028;&#51452;&#50668;&#51473;\&#54028;&#51452;&#50668;&#51473;&#44228;&#49328;&#49436;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Book1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03&#51204;&#44592;&#51089;&#50629;\&#45236;&#50669;&#51089;&#50629;\&#49549;&#52488;&#50668;&#51088;&#44256;&#46321;&#54617;&#44368;\&#49549;&#52488;&#50668;&#44256;&#49548;&#54868;&#45236;&#50669;&#49436;-1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HLOTUS\9801J\IL-3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&#47928;&#47561;&#51473;(&#44368;&#50977;&#52397;&#51089;&#49457;)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OR2\2&#52264;&#48320;&#44221;\2&#52264;1&#52264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51008;&#51452;\C\2001&#54532;&#47196;&#51229;&#53944;\&#53468;&#48177;&#49884;\&#54616;&#52380;&#51221;&#48708;&#44277;&#49324;\3&#44277;&#44396;\&#53664;&#44277;(3&#44277;&#44396;)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My%20Documents\&#46041;&#54644;&#44368;&#44033;\&#44368;&#44033;\&#46041;&#54644;sa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2832;&#49436;\&#49548;&#51109;&#45800;%20&#54924;&#51032;\&#44160;&#52769;&#50836;&#52397;&#49436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64;&#49457;\C\My%20Documents\123\&#51204;&#52404;10&#54924;&#49444;&#44228;&#49436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4785;&#54889;\C\My%20Documents\123\&#51204;&#52404;10&#54924;&#49444;&#44228;&#49436;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0;&#44221;\&#48120;&#44221;\&#49900;&#48373;&#54788;\&#54620;&#51204;\&#44305;&#54217;\&#49688;&#47049;\&#51204;&#47141;&#44396;\DAEPO-4\GUJO\&#49688;&#47049;&#49328;&#52636;\END\4-BOQ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u\backup%20(e)\&#50517;&#47197;&#44368;\&#49688;&#47049;&#49328;&#52636;&#49436;\&#48513;&#52380;&#44368;-&#44368;&#44033;-&#54616;&#45208;&#54616;&#45208;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0517;&#47197;&#44368;\&#49688;&#47049;&#49328;&#52636;&#49436;\&#48513;&#52380;&#44368;-&#44368;&#44033;-&#54616;&#45208;&#54616;&#45208;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1088;\C\&#44608;&#51008;&#51088;\&#49688;&#46020;&#49324;&#50629;\xls\&#44592;&#53440;\&#51109;&#48708;&#44277;&#49324;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9849;&#48276;\MY%20DOCUMENTS\AWORK\Old_d\&#50641;&#49472;\KYOUNGGI\SUNGNAM\&#50577;&#51648;&#44540;&#47536;&#44277;&#50896;\&#44228;&#50557;&#45236;&#50669;-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48373;&#54788;\C\My%20Documents\&#50857;&#49328;3&#49688;&#47049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&#51064;&#51228;&#51473;&#44256;\&#44148;&#52629;\ExcelData\&#49444;&#48708;&#45236;&#50669;\&#53468;&#50896;&#44148;&#52629;\&#49340;&#52377;&#51204;&#51088;&#44277;&#44256;%20&#44592;&#49689;&#49324;%20&#44148;&#52629;&#44277;&#49324;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77;&#50629;\'07&#45380;&#49324;&#50629;&#52628;&#51652;\&#54861;&#52380;&#50668;&#44256;&#54868;&#51109;&#49892;&#48372;&#49688;\&#48372;&#49688;&#45236;&#50669;&#49436;\ExcelData\&#49444;&#48708;&#45236;&#50669;\&#53468;&#50896;&#44148;&#52629;\&#49340;&#52377;&#51204;&#51088;&#44277;&#44256;%20&#44592;&#49689;&#49324;%20&#44148;&#52629;&#44277;&#4932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52285;\MR.LEE&#9756;&#9758;\My%20Documents\dacom\&#50896;&#51452;~&#51228;&#52380;\&#50896;&#51452;&#52572;&#51333;\&#44277;&#53685;&#51088;&#47308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\2005&#45380;&#45236;&#50669;\7&#50900;\&#44053;&#50896;&#52404;&#50977;&#44256;\ExcelData\&#49444;&#48708;&#45236;&#50669;\&#53468;&#50896;&#44148;&#52629;\&#49340;&#52377;&#51204;&#51088;&#44277;&#44256;%20&#44592;&#49689;&#49324;%20&#44148;&#52629;&#44277;&#49324;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NCDOC\J-DORO\0619\&#45824;&#44396;&#50504;&#46041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ARCH\&#49444;&#48708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452;\C\Office\&#48149;&#44592;&#49324;%20&#51089;&#50629;&#50857;\DATA\MR-BAB\&#50641;&#49472;DATA\4.&#44396;&#51312;&#47932;&#44277;\&#48149;&#44592;&#49324;-3.&#44396;&#51312;&#47932;&#44277;(&#49437;&#52629;)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54840;\D\PROJECT\2001pro\&#45824;&#54840;&#49373;&#53468;\KBS\&#51076;&#50984;&#52492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LAST\TOWER\&#44592;&#45392;&#53457;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49688;\MY%20DOCUMENTS\UNIWIN98\DOWN\WORK\&#45224;&#50577;&#51452;&#52629;&#49328;\PRE\&#49884;&#55141;\XLS\&#45224;&#49324;&#44060;&#47029;&#44277;&#49324;&#48708;&#49328;&#52636;&#44592;&#51456;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\e\&#52572;&#55148;&#50689;\project\&#50976;&#47548;\&#50577;&#52380;&#44396;\sample\&#46749;&#49452;&#51312;&#44221;&#49885;&#51116;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OKYUNG\&#52628;&#51221;&#50725;\&#50577;&#49885;\&#44032;&#49328;\&#45236;&#50669;&#49436;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54840;\D\PROJECT\2001pro\&#45824;&#54840;&#49373;&#53468;\&#49437;&#48372;&#47928;&#54868;(&#49892;&#49884;-0011)\&#51076;&#50984;&#5249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77;&#50629;&#50857;\&#46041;&#54644;&#54620;&#54805;&#49345;\&#54620;&#54805;&#49345;\&#53468;&#50577;&#44305;%20&#48156;&#51204;\&#49444;&#44228;&#49436;\&#52572;&#51333;&#49688;&#51221;%20&#49444;&#44228;\&#51089;&#50629;&#46020;&#47732;\&#45796;&#47000;&#44148;&#52629;\&#44221;&#49688;&#51473;&#54617;&#44368;\&#51204;&#44592;\&#48512;&#54616;&#44228;&#49328;&#49436;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4785;&#54889;\D\&#51089;&#50629;&#49892;\&#50689;&#50900;&#44400;\&#50689;&#50900;&#49688;&#54644;&#48373;&#44396;\&#49688;&#47049;\&#49340;&#50725;&#44368;\&#48512;&#45824;&#44277;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77;&#50629;\'07&#45380;&#49324;&#50629;&#52628;&#51652;\&#54861;&#52380;&#50668;&#44256;&#54868;&#51109;&#49892;&#48372;&#49688;\&#48372;&#49688;&#45236;&#50669;&#49436;\windows\&#49444;&#48708;&#45236;&#50669;\&#54805;&#51228;&#44148;&#52629;\&#45224;&#52632;&#52380;&#50668;&#51473;%20&#44368;&#49892;%20&#51613;&#52629;&#44277;&#49324;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\2005&#45380;&#45236;&#50669;\7&#50900;\&#44053;&#50896;&#52404;&#50977;&#44256;\windows\&#49444;&#48708;&#45236;&#50669;\&#54805;&#51228;&#44148;&#52629;\&#45224;&#52632;&#52380;&#50668;&#51473;%20&#44368;&#49892;%20&#51613;&#52629;&#44277;&#49324;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49457;&#54788;\C\post\&#49688;&#47049;(new)\YOUNGDOC\CIVIL\EXCLE\DAT\&#44288;&#51116;&#47308;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48373;&#54788;\C\My%20Documents\HB\&#45824;&#52285;&#49688;&#47049;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5148;\DATA\&#45236;&#50669;&#51089;&#50629;\&#51221;&#51088;&#51648;&#44396;\&#45236;&#50669;&#49436;\&#51221;&#51088;&#51648;&#44396;\&#45236;&#50669;(~2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&#44400;&#54252;\DATA\XLS\DONGA3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89;&#50980;&#51221;\MY%20DOCUMENTS\My%20Documents\&#50980;&#51221;\&#44204;&#51201;&#49436;&#54632;\&#51221;&#46972;&#51312;&#44221;\&#51221;&#46972;&#44592;&#49457;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&#51064;&#51228;&#51473;&#44256;\&#44148;&#52629;\ExcelData\&#49444;&#48708;&#45236;&#50669;\&#50500;&#53412;&#53664;&#54588;&#50500;\&#53664;&#49457;&#52488;&#46321;&#54617;&#44368;%20&#44553;&#49885;&#49548;%20&#51613;&#52629;&#44277;&#49324;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\2005&#45380;&#45236;&#50669;\7&#50900;\&#44053;&#50896;&#52404;&#50977;&#44256;\ExcelData\&#49444;&#48708;&#45236;&#50669;\&#50500;&#53412;&#53664;&#54588;&#50500;\&#53664;&#49457;&#52488;&#46321;&#54617;&#44368;%20&#44553;&#49885;&#49548;%20&#51613;&#52629;&#44277;&#4932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77;&#50629;&#50857;\&#46041;&#54644;&#54620;&#54805;&#49345;\&#54620;&#54805;&#49345;\&#53468;&#50577;&#44305;%20&#48156;&#51204;\&#49444;&#44228;&#49436;\&#52572;&#51333;&#49688;&#51221;%20&#49444;&#44228;\DWG\ILOT-MI\SUNGNAM\TAL\SUNGNAM1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320;&#49440;&#50864;\C\XLS\&#54644;&#50868;&#45824;\B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2852;&#45768;\C\WINDOWS\&#48148;&#53461;%20&#54868;&#47732;\Book1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\&#51312;&#44221;&#50976;&#51648;&#44288;&#47532;\&#51116;&#52384;&#51060;&#48169;\&#49444;&#44228;&#51088;&#47308;&#49892;\&#49444;&#44228;&#45236;&#50669;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9849;&#45909;\AWORK\AWORK\Old_d\&#50641;&#49472;\KYONGNAM\ULSAN\BIG\&#48372;&#50756;&#44277;&#49324;\&#51077;&#52272;1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SI\&#51652;&#51077;&#46020;&#47196;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6041;&#54644;&#54620;&#54805;&#49345;\&#54620;&#54805;&#49345;\&#44277;&#49324;&#44288;&#47532;\&#51068;&#48152;&#44277;&#49324;\'08&#44277;&#49324;\&#49884;&#49444;&#47932;%20&#50976;&#51648;&#48372;&#49688;&#44277;&#49324;\&#46041;&#54644;&#54868;&#47141;%20&#44148;&#52629;&#47932;%20&#51068;&#48512;%20&#48372;&#49688;&#44277;&#49324;\&#51228;&#44288;&#51109;&#44060;&#49688;&#44277;&#49324;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IKSAN\&#51061;&#49328;&#49444;&#44228;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54840;\D\PROJECT\2001pro\&#45824;&#54840;&#49373;&#53468;\KCS\JEPSAN1\&#51076;&#50984;&#52492;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72;&#51221;&#54840;\D\BANDAL\EXCEL\RAHMEN\RAHME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9444;&#48708;&#45236;&#50669;\&#54805;&#51228;&#44148;&#52629;\&#45224;&#52632;&#52380;&#50668;&#51473;%20&#44368;&#49892;%20&#51613;&#52629;&#44277;&#49324;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&#46041;&#46160;&#52380;\&#45236;&#50669;\BYN\JUNKIDAN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slykim\&#52380;&#50504;&#48513;&#48512;&#45824;&#47196;\YGBAST\END%20PJ\&#48128;&#50577;&#49884;&#44288;&#45236;&#50864;&#54924;&#46020;&#47196;\&#51204;&#44592;\&#45236;&#50669;&#49436;\&#44160;&#53664;&#54980;&#49444;&#44228;&#48320;&#44221;(2&#45800;&#44228;)\&#50696;&#49328;&#49436;\R-&#54633;&#51221;&#47196;\&#44228;&#49328;&#49436;\&#44228;&#49328;&#49436;4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9849;&#48276;\MY%20DOCUMENTS\AWORK\Old_d\&#50641;&#49472;\KYONGNAM\ULSAN\BIG\&#49444;&#44228;&#51077;&#52272;&#46020;&#44553;\&#46020;&#44553;(&#51228;&#52636;)\&#45800;&#44032;&#49328;&#52636;(00d)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LAST\BANG-A\&#48169;&#50500;&#47672;&#47532;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72;&#51221;&#54840;\D\&#50672;&#51221;&#54840;\&#45909;&#54252;&#52380;&#44368;\FINAL\&#49688;&#47049;\&#49688;&#47049;&#52572;&#51333;&#48516;0727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2509;&#44292;&#54364;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1116;&#47564;\&#47196;&#52972;%20&#46356;&#49828;&#53356;%20(e)\zr97\water\97rc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u\backup%20(e)\WAL-SAN\PIER\P4567-5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221;&#50864;\C\&#48177;&#44221;ENG\&#52397;&#50577;&#51221;&#51452;&#44428;\&#48376;&#51032;1\&#47924;&#49696;&#48316;&#44221;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KIM\TR-R222.XLW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USER\Janghang\PC-PIER\14P\CALC\14P-PI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5;&#51652;\DISKET\&#53664;&#47785;(1079)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08;&#55148;\D\&#44277;&#50976;\&#54532;&#47196;&#51229;&#53944;\&#45796;&#49328;&#50612;&#47536;&#51060;&#44277;&#50896;\&#45236;&#50669;&#49436;\&#45796;&#49328;&#54252;&#51109;&#49688;&#47049;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W\12&#50900;27&#51068;CDWR\old-com\GA-DUK\XLS\RAMP-1\&#44221;&#48512;&#52509;&#44292;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ngjin-tp\data2\&#48156;)&#44592;&#44228;&#48512;\&#44228;&#54925;&#50696;&#48169;&#51221;&#48708;&#44277;&#49324;\2000%231OH\&#49444;&#44228;&#49436;\&#54620;&#51204;&#44592;&#44277;\&#54616;&#46041;&#53552;_&#44592;&#52488;&#49444;&#44228;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89;&#49457;&#49688;\E\&#51088;&#47308;&#51665;\&#51068;&#48152;&#51088;&#47308;\&#44032;&#47196;&#46321;\&#53552;&#45328;&#45236;&#50669;&#52509;&#44292;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49;&#51333;&#49457;\&#50629;&#52404;&#44288;&#47532;\&#44592;&#51456;\&#54364;&#51456;&#49436;\&#49440;&#51221;&#50836;&#47161;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1&#45380;&#44221;&#50896;\7,&#44221;&#50896;(&#44288;&#47532;&#48512;)\WIN95\&#48148;&#53461;%20&#54868;&#47732;\My%20Documents\&#50672;&#49845;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3.3.14.%20&#51088;&#47308;&#48177;&#50629;(&#48148;&#53461;&#54868;&#47732;)\&#50629;&#47924;&#52628;&#51652;\2023&#45380;&#46020;\3.%20&#44277;&#49324;\7.%20&#44053;&#50896;&#53945;&#48324;&#51088;&#52824;&#46020;&#44368;&#50977;&#52397;&#44368;&#50977;&#50672;&#49688;&#50896;%20&#49548;&#44053;&#45817;%20&#54872;&#44221;&#44060;&#49440;&#44277;&#49324;%20-%2011&#50900;%2019&#51068;%20&#51456;&#44277;\1.%20&#44277;&#49324;&#48156;&#51452;\01.&#44368;&#50977;&#50672;&#49688;&#50896;\2.&#45236;&#50669;\(&#50896;&#44032;+&#45236;&#50669;&#49436;)&#44053;&#50896;&#46020;%20&#44368;&#50977;&#50672;&#49688;&#50896;%20&#49548;&#44053;&#45817;%20&#48372;&#49688;&#44277;&#4932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9713090\&#51109;&#54637;&#49440;\EXCEL\BYP6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Book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69;&#44592;&#50857;\C\&#48177;&#44221;ENG\&#45224;&#46164;&#49440;&#45453;&#50612;&#52492;&#46020;&#47196;\&#44648;&#44592;&#49688;&#47049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&#54532;&#47196;&#51229;&#53944;\&#51109;&#54637;&#49440;\&#44396;&#51312;\&#44368;&#45824;\ABU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&#49457;&#54788;&#51116;\&#49352;%20&#54260;&#45908;\&#46041;&#54644;&#51649;&#51217;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8;&#54788;\C\&#51060;&#51228;&#54788;\&#50984;&#44257;&#44368;\&#50984;&#44257;&#44368;&#49688;&#51221;&#52572;&#51333;&#51665;&#44228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452;\C\Office\&#48149;&#44592;&#49324;%20&#51089;&#50629;&#50857;\DATA\MR-BAB\&#50641;&#49472;DATA\3.&#48176;&#49688;&#44277;\&#48149;&#44592;&#49324;-&#47732;&#4831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3945;&#49688;&#49324;&#50629;\&#50672;&#44396;-DATA\&#50672;&#44396;-Data\&#45236;&#50669;\&#44032;&#47196;&#44277;&#50896;\Book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452;\C\my%20document\EXCEL\BUDA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72;&#51221;&#54840;\D\project\&#46041;&#47749;\&#51109;&#54637;&#49440;\&#44396;&#51312;&#44228;&#49328;\BO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q-data\&#49340;&#54840;&#44148;&#49444;\1&#44277;&#44396;\98NAEYUK\98&#51204;&#52404;n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72;&#51221;&#54840;\D\DOOSAN\RAHMEN\R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slykim\&#52380;&#50504;&#48513;&#48512;&#45824;&#47196;\YGBAST\END%20PJ\&#48128;&#50577;&#49884;&#44288;&#45236;&#50864;&#54924;&#46020;&#47196;\&#51204;&#44592;\&#45236;&#50669;&#49436;\&#44160;&#53664;&#54980;&#49444;&#44228;&#48320;&#44221;(2&#45800;&#44228;)\&#50696;&#49328;&#49436;\R-&#54633;&#51221;&#47196;\&#44228;&#49328;&#49436;\&#51312;&#46020;&#44228;&#49328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608;&#52380;&#51068;&#50948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7749;&#54984;\C\NETWORK\&#44221;&#48512;&#49440;-&#44368;&#44033;\&#49688;&#47049;&#51692;&#48981;\PIER4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&#51228;&#51452;&#50724;&#46972;\&#49345;&#49688;\PHASE1-1&#49688;&#47049;&#49328;&#526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My%20Documents\&#46041;&#54644;&#44368;&#45824;\&#50745;&#48317;\&#49888;&#44600;(h-pile400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4785;&#54889;\D\&#44608;&#48124;&#49688;\2000\12\&#50616;&#46041;&#52488;&#44368;\&#49688;&#47049;&#49328;&#52636;&#49436;\&#48176;&#49688;&#44277;\&#50864;&#49688;&#44277;\&#44592;&#53440;\projct\ANSAN\EXL\GONG1818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NCDOC\&#50504;&#46041;-&#50689;&#51452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0;&#54868;\C\&#51089;&#50629;\xls\&#44053;&#48513;%20&#44032;&#47196;\&#53945;&#49353;&#51080;&#45716;%20&#45433;&#54868;&#44144;&#47532;%20&#51312;&#49457;&#44277;&#49324;(2&#50900;%2010&#51068;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68;&#48152;&#44277;&#49324;\&#51221;&#47928;%20&#47532;&#47784;&#45944;&#47553;&#44277;&#49324;\&#51456;&#44277;&#44288;&#47144;\&#52572;&#51333;&#48516;\Documents%20and%20Settings\user\&#48148;&#53461;%20&#54868;&#47732;\&#44277;&#49324;\04&#45380;%20&#51060;&#51204;%20&#44277;&#49324;\&#54408;&#494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-pc2\&#51088;&#47308;(&#54788;&#51116;)\&#45236;&#51089;&#50629;&#54868;&#51068;\&#44592;&#53440;&#46321;&#46321;\&#50977;&#47161;&#50724;&#49373;\&#49892;&#51221;&#48372;&#44256;\&#49888;&#45817;1&#44396;\&#49892;&#51221;&#48372;&#44256;\9901&#45800;&#44032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49457;&#54984;\MY%20DOCUMENTS\OCEAN15\REPORT\&#50504;&#50577;&#54217;&#52492;.OCR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lps\&#45236;&#44032;&#54620;&#44144;\&#50577;&#51452;&#45224;&#47732;&#54616;&#49688;\&#45224;&#47732;&#44592;&#44228;\&#45236;&#50669;&#49436;\YANGGU\douc\YG-NEWNY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221;&#48513;&#51204;&#44592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My%20Documents\DDC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slykim\&#52380;&#50504;&#48513;&#48512;&#45824;&#47196;\2003\&#44537;&#46041;&#50644;&#51648;&#45768;&#50612;&#47553;(&#54872;&#44221;&#48512;)\&#51473;&#44257;&#48727;&#47932;&#54156;&#54532;&#51109;\&#49368;&#54540;\&#49368;&#54540;\&#44228;&#49328;&#49436;\&#49888;&#44396;&#47196;&#45800;&#46973;&#50857;&#47049;(&#52572;&#51333;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7928;&#51221;\&#54945;&#49457;&#54224;&#44592;&#47932;&#52376;&#47532;&#54788;&#51109;\project\&#44305;&#47749;&#48516;&#45544;&#49892;&#49884;\&#49892;&#49884;&#49444;&#44228;\&#50696;&#49328;&#49436;\&#44592;&#44228;\&#44592;&#44228;&#45236;&#50669;&#49436;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4785;&#54889;\D\&#44608;&#48124;&#49688;\2000\12\&#50616;&#46041;&#52488;&#44368;\&#49688;&#47049;&#49328;&#52636;&#49436;\&#48176;&#49688;&#44277;\&#50864;&#49688;&#44277;\&#44592;&#53440;\projct\ANSAN\EXL\gongsu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-csm\c\P-Iso\Calc-St2\ILLU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4053;&#50896;&#45824;&#54617;&#44368;%20&#54693;&#53664;&#54617;&#49324;-99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765KV.MUL\TOTAL\&#45817;1&#547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7749;&#54984;\C\NETWORK\&#44221;&#48512;&#49440;-&#44368;&#44033;\&#49688;&#47049;&#51692;&#48981;\PIER4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LAST\ILWIDAG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4812;_PC\1WORKSHOP\1Kdm\&#53685;&#49888;\send\&#49457;&#48372;&#44060;&#48156;6&#52264;\&#48512;&#49328;&#52397;\&#51064;&#52380;&#54617;&#51061;&#46041;%20&#46041;&#50500;&#54413;&#47548;&#50500;&#54028;&#53944;&#54788;&#51109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5-&#49436;&#50872;&#45824;&#45236;&#50669;&#49436;\&#52572;&#51333;&#54028;&#51068;\99-05-10-&#49436;&#50872;&#45824;&#44288;&#47144;(&#45236;&#50669;&#49436;-1&#49688;&#51221;&#51473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WINDOWS\9605G\DS-LOAD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77;&#50865;\D\PJT-99\W-POHANG\&#51204;&#44592;&#44277;&#49324;\REP\CALC\final\ELE\&#45800;&#46973;22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KIM1\&#48393;&#49440;&#45800;&#44032;&#48708;&#44368;\PJT-2000\R-&#44305;&#51452;&#50948;&#49373;%20&#51652;&#51077;&#47196;\&#50696;&#49328;&#49436;\&#50696;&#49328;\&#44032;&#47196;&#46321;&#44277;&#49324;\Y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221;&#50864;2\C\&#54861;&#49328;&#52380;\&#45224;&#52492;&#51648;&#44396;\&#49688;&#47049;(&#45224;&#52492;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4-19-&#49436;&#50872;&#45824;&#44288;&#47144;\99-04-19-&#49436;&#50872;&#45824;&#44288;&#47144;(&#49688;&#51221;&#5147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1999&#45380;\&#50696;&#49328;-&#45236;&#50669;&#49436;\&#50696;&#49328;&#44288;&#47144;&#49436;&#47448;\99-05-&#49436;&#50872;&#45824;&#45236;&#50669;&#49436;\&#52572;&#51333;&#54028;&#51068;\1.&#47609;&#50516;&#44144;&#44288;&#47144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PROJECT\&#51109;&#54637;&#49440;\&#44396;&#51312;\&#44368;&#45824;\IM\dh-a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48373;&#54788;\C\My%20Documents\&#51452;&#54788;&#49688;&#47049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1116;&#47564;\&#47196;&#52972;%20&#46356;&#49828;&#53356;%20(e)\&#44396;&#51032;&#46041;34-4&#54840;&#50808;2&#44060;&#49548;&#51208;&#44060;&#51648;&#51221;&#48708;&#44277;&#49324;\&#45236;&#50669;&#49436;\&#51088;&#51116;&#51665;&#44228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976;&#49688;&#51648;\Q-NEW\PIER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08023\&#44277;&#50976;\PJT-98\W-POHANG\REP\CALC\FINAL\ELE\CAL_POH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452;\C\Office\&#48149;&#44592;&#49324;%20&#51089;&#50629;&#50857;\DATA\MR-BAB\&#50641;&#49472;DATA\1.&#51452;&#50836;&#51088;&#51116;&#44264;&#51116;\3.&#48176;&#49688;&#44277;\&#48149;&#44592;&#49324;-&#51665;&#49688;&#51221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KIM1\&#48393;&#49440;&#45800;&#44032;&#48708;&#44368;\PJT-2000\R-6&#54840;&#49440;&#46020;&#47196;\Fin-5-4\&#50696;&#49328;&#49436;\&#45800;&#50948;&#49688;&#47049;\R-&#44305;&#51452;&#50948;&#49373;%20&#51652;&#51077;&#47196;\&#50696;&#49328;&#49436;\&#45800;&#50948;&#49688;&#47049;\UNIT-QT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01A\OUT\YE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4221;&#54872;\C\SINGLE\OFFICE40\temp\My%20Documents\&#45432;&#50689;&#48124;\Midtap\&#44592;&#44228;&#44204;&#51201;\Piping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W\12&#50900;27&#51068;CDWR\AS\kyungbu\XLS\GOOMI\APO-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u\backup%20(e)\2009project\&#46020;&#50896;\&#50689;&#50900;\&#50689;&#50900;&#51032;&#47308;&#50896;%20&#55092;&#44172;&#44277;&#44036;%20&#51312;&#49457;&#44277;&#49324;(&#52384;&#44144;&#44277;&#49324;)%20&#50896;&#44032;&#44228;&#49328;&#49436;%20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KIM1\&#48393;&#49440;&#45800;&#44032;&#48708;&#44368;\PJT-97\R-SUWONJ\REP\P7-5-31\LX-C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868;&#49437;\&#44277;&#51676;&#48169;\NETWORK\BOX-E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My%20Documents\&#46041;&#54644;&#44368;&#45824;\&#50745;&#48317;\&#48512;&#48317;&#49885;(h=6.50m)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45824;&#44148;&#49444;11\&#44608;&#47452;&#44288;&#45824;&#47532;&#45784;\&#49444;&#44228;&#54408;&#49480;\&#44592;&#51316;&#49444;&#44228;\34CC03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008;&#49892;\&#54788;&#51109;&#48324;\E\Romee\program\&#44368;&#45824;&#44228;&#49328;(Excel)\abutxls\djdg_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u\backup%20(e)\2009project\&#46041;&#54868;&#44148;&#52629;&#49324;&#49324;&#47924;&#49548;\&#49340;&#52377;&#47928;&#54868;&#50896;&#44148;&#47549;\&#46020;%20&#49900;&#51032;\&#49340;&#52377;&#47928;&#54868;&#50896;%20&#44148;&#47549;%20&#49444;&#44228;&#50857;&#50669;-&#46020;&#49900;&#51032;%20&#54924;&#49888;12.16\&#49340;&#52377;&#47928;&#54868;&#50896;%20&#44148;&#47549;%20&#49444;&#44228;&#50857;&#50669;%20&#50896;&#44032;&#44228;&#49328;&#49436;-&#46020;&#49900;&#51032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4;&#51652;1\data%20(E)\&#48513;&#54620;&#49328;&#49884;&#54000;\&#49444;&#44228;&#48320;&#44221;1\&#45236;&#50669;\&#49885;&#51116;&#48320;&#44221;&#51089;&#50629;321\&#45800;&#44032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My%20Documents\&#46041;&#54644;&#44368;&#45824;\&#50745;&#48317;\&#48376;&#49440;&#48149;~1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ooku\4&#44277;&#44396;\2&#52264;&#48516;\4-BOQ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48373;&#54788;\C\My%20Documents\&#50857;&#49328;1&#49688;&#47049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c\pe\My%20Documents\TAIWAN\C4\&#44208;&#51116;&#49436;&#47448;\C4MECH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4592;&#50676;\C\&#44032;&#54217;&#49888;&#54036;\&#49688;&#47049;&#49328;&#52636;\&#48176;&#49688;&#44277;\&#48512;&#45824;&#44277;EXCEL\&#49688;&#47049;-&#47589;\&#54840;&#45224;\&#48512;&#45824;&#44277;&#51088;&#47308;\excel\&#54788;&#51109;&#48143;&#54872;&#44221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061;&#51652;USER\C\Y-9909\&#44228;&#49328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452;\C\Office\&#48149;&#44592;&#49324;%20&#51089;&#50629;&#50857;\DATA\MR-BAB\&#50641;&#49472;DATA\3.&#48176;&#49688;&#44277;\2.&#53664;&#44277;\&#48149;&#44592;&#49324;-&#45800;&#50948;&#49688;&#47049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LJK-SI\4GONGGU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452;\C\Office\&#48149;&#44592;&#49324;%20&#51089;&#50629;&#50857;\DATA\MR-BAB\&#50641;&#49472;DATA\1.&#51452;&#50836;&#51088;&#51116;&#44264;&#51116;\3.&#48176;&#49688;&#44277;\&#48149;&#44592;&#49324;-&#47732;&#48317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72;&#51221;&#54840;\D\BUSAN\303\SAP\YD\T-DREP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IVIL\EXCLE\DAT\&#44256;&#50577;&#44288;&#51116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KIM1\&#48393;&#49440;&#45800;&#44032;&#48708;&#44368;\P-Iso\Calc-St2\LX-JU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03\2004&#49688;&#54665;&#54532;&#47196;\&#49688;&#54665;project\&#50900;&#49457;&#50896;&#51088;&#47141;\&#47004;&#45936;&#53076;\&#45236;&#50669;\&#50900;&#49457;&#51312;&#44221;&#45236;&#50669;2003082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W_1\SYS\My%20Documents\&#48376;&#49324;&#49324;&#50725;\4&#49444;&#48320;\&#49444;&#48320;&#45236;&#50669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652;&#49437;\D\&#50504;&#51221;\&#49444;&#44228;&#48143;&#49884;&#44277;&#48320;&#44221;\&#50504;&#51221;&#51221;&#49328;\&#51221;&#49328;\&#48372;&#49688;&#51221;&#49328;12.19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&#46041;&#46160;&#52380;\&#45236;&#50669;\&#54644;&#44400;5A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u\backup%20(e)\&#50732;&#46300;&#54532;&#47196;&#51229;&#53944;\2007&#45380;project\&#49328;%20&#44148;&#52629;\&#44053;&#50896;&#46020;%20&#50896;&#51452;&#49884;%20&#51333;&#47785;&#48324;&#44221;&#44592;&#51109;%20&#49888;&#52629;&#44277;&#49324;-0723\&#45236;&#50669;&#49436;\&#44053;&#50896;&#46020;%20&#50896;&#51452;&#49884;%20&#51333;&#47785;&#48324;&#44221;&#44592;&#51109;%20&#49888;&#52629;&#44277;&#49324;%20&#50896;&#44032;&#44228;&#49328;&#49436;(0904)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SLYKIM\&#49688;&#54665;PROJECT\DATAXLS\&#47568;&#44256;&#44060;\&#53552;&#45328;&#51312;&#46020;&#44228;&#49328;&#49436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&#46041;&#46160;&#52380;\&#45236;&#50669;\&#54644;&#44400;APT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&#50577;&#49436;&#48516;&#47448;&#44288;&#44277;&#49324;\&#44288;&#47196;&#44277;\&#50724;&#49688;&#44288;&#47196;&#44277;&#49688;&#47049;&#49328;&#52636;-&#50857;&#45812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1116;&#47564;\data%20(D)\My%20Documents\2003pro\&#50857;&#49328;&#44396;\&#48317;&#47732;&#45433;&#54868;\&#45236;&#50669;\&#50857;&#49328;&#44396;&#54224;&#44592;&#47932;&#45236;&#50669;-&#49688;&#51221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down\LJK-EX~1\&#48152;&#50900;&#51312;&#44221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&#47560;&#51012;&#47560;&#45817;\excel(&#52572;&#51333;)\&#51312;&#44221;\&#44053;&#49436;&#44396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272;&#47532;&#51456;\C\exceldata\P-H\SURYANG\2\&#51340;&#50504;&#46020;&#47196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&#51453;&#51204;&#51648;&#44396;\&#44032;&#50517;&#51109;\&#44032;&#50517;&#51109;%20&#49688;&#47049;&#49328;&#52636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457;&#44508;\WXY\&#48156;&#51452;&#52376;\&#44397;&#53664;&#44288;&#47532;&#52397;\&#44592;&#49457;\4&#52264;3&#54924;\&#49688;&#47049;&#45236;&#50669;\&#44592;&#49457;&#45236;&#50669;(4&#52264;3&#54924;)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272;&#47532;&#51456;\C\&#51060;&#46020;&#49437;\exdata\&#49436;&#54840;&#44368;&#54616;&#47448;&#51340;&#50504;\&#49436;&#54840;&#44368;&#54616;&#47448;&#51340;&#50504;&#5122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통합"/>
      <sheetName val="철근단면적"/>
      <sheetName val="내민받침"/>
      <sheetName val="말뚝지지력산정"/>
      <sheetName val="안정검토"/>
      <sheetName val="단면 (2)"/>
      <sheetName val="guard(mac)"/>
      <sheetName val="H-pile(298x299)"/>
      <sheetName val="H-pile(250x250)"/>
      <sheetName val="단가비교표"/>
      <sheetName val="기둥(원형)"/>
      <sheetName val="DATE"/>
      <sheetName val="6PILE  (돌출)"/>
      <sheetName val="중기사용료산출근거"/>
      <sheetName val="단가 및 재료비"/>
      <sheetName val="총괄표"/>
      <sheetName val="표지"/>
      <sheetName val="단중표"/>
      <sheetName val="3BL공동구 수량"/>
      <sheetName val="조건표"/>
      <sheetName val="선로정수계산"/>
      <sheetName val="wall"/>
      <sheetName val="교각계산"/>
      <sheetName val="1. 설계조건 2.단면가정 3. 하중계산"/>
      <sheetName val="DATA 입력란"/>
      <sheetName val="슬래브(유곡)"/>
      <sheetName val="연부97-1"/>
      <sheetName val="갑지1"/>
      <sheetName val="COPING"/>
    </sheetNames>
    <sheetDataSet>
      <sheetData sheetId="0" refreshError="1"/>
      <sheetData sheetId="1" refreshError="1"/>
      <sheetData sheetId="2" refreshError="1">
        <row r="2">
          <cell r="C2">
            <v>0.71330000000000005</v>
          </cell>
        </row>
        <row r="8">
          <cell r="C8">
            <v>6.4240000000000004</v>
          </cell>
        </row>
        <row r="9">
          <cell r="C9">
            <v>7.9420000000000002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둥(원형)"/>
      <sheetName val="노임단가"/>
      <sheetName val="자재단가"/>
      <sheetName val="노임,재료비"/>
      <sheetName val="재료값"/>
      <sheetName val="간선계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버팀보"/>
      <sheetName val="수량산출"/>
      <sheetName val="수량집계"/>
      <sheetName val="SK판넬"/>
      <sheetName val="H-PILE"/>
      <sheetName val="99노임기준"/>
      <sheetName val="단가대비표"/>
      <sheetName val="일위대가"/>
      <sheetName val="내역서"/>
      <sheetName val="인원계획-미화"/>
      <sheetName val="노무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서"/>
      <sheetName val="수목일위"/>
      <sheetName val="원가"/>
      <sheetName val="시설물일위"/>
      <sheetName val="단가"/>
      <sheetName val="노무비단가"/>
      <sheetName val="토적표"/>
      <sheetName val="PAC"/>
      <sheetName val="경산"/>
      <sheetName val="말뚝지지력산정"/>
      <sheetName val="H-PILE수량집계"/>
      <sheetName val="역T형교대(말뚝기초)"/>
      <sheetName val="99노임기준"/>
      <sheetName val="단가대비표"/>
      <sheetName val="일위대가"/>
      <sheetName val="수량산출"/>
      <sheetName val="내역서"/>
      <sheetName val="기본단가표"/>
      <sheetName val="전기"/>
      <sheetName val="철거산출근거"/>
      <sheetName val="8.PILE  (돌출)"/>
      <sheetName val="사통"/>
      <sheetName val="계수시트"/>
      <sheetName val="원가계산서"/>
      <sheetName val="노임단가"/>
      <sheetName val="내역서1999.8최종"/>
      <sheetName val="기초단가"/>
      <sheetName val="건1(일집)"/>
      <sheetName val="기1(일집)"/>
      <sheetName val="설계명세서"/>
      <sheetName val="안정검토(온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"/>
      <sheetName val="설계설명서"/>
      <sheetName val="예정공정표"/>
      <sheetName val="내역서"/>
      <sheetName val="일위목록"/>
      <sheetName val="시설일위"/>
      <sheetName val="기초일위"/>
      <sheetName val="시설수량표"/>
      <sheetName val="자재단가"/>
      <sheetName val="노임단가"/>
      <sheetName val="조적공사"/>
      <sheetName val="식재기준"/>
      <sheetName val="유기질비료기준"/>
      <sheetName val="생명정사용량 (2)"/>
      <sheetName val="견적의뢰서"/>
      <sheetName val="견적"/>
      <sheetName val="기계경비개요"/>
      <sheetName val="산근목록"/>
      <sheetName val="중기비목록"/>
      <sheetName val="중기경비산출"/>
      <sheetName val="기계경비산출근거"/>
      <sheetName val="2002기계경비산출표"/>
      <sheetName val="해상장비조정원"/>
      <sheetName val="단가"/>
      <sheetName val="노무비단가"/>
      <sheetName val="단가대비표"/>
      <sheetName val="99노임기준"/>
      <sheetName val="일위대가"/>
      <sheetName val="건축명"/>
      <sheetName val="기계명"/>
      <sheetName val="전기명"/>
      <sheetName val="토목명"/>
      <sheetName val="건축일위"/>
      <sheetName val="그라우팅일위"/>
      <sheetName val="말뚝지지력산정"/>
      <sheetName val="설계기준"/>
      <sheetName val="내역1"/>
      <sheetName val="전기"/>
      <sheetName val="조명시설"/>
      <sheetName val="기본단가표"/>
      <sheetName val="관급자재대"/>
      <sheetName val="원가계산"/>
      <sheetName val="데이타"/>
      <sheetName val="식재인부"/>
      <sheetName val="토적표"/>
      <sheetName val="부락산내역(토목)22"/>
      <sheetName val="환경기계공정표 (3)"/>
      <sheetName val="H-PILE수량집계"/>
      <sheetName val="가시설수량"/>
      <sheetName val="AS포장복구 "/>
      <sheetName val="단가목록"/>
      <sheetName val="철거산출근거"/>
      <sheetName val="인력소운반"/>
      <sheetName val="중기사용료산출근거"/>
      <sheetName val="단가 및 재료비"/>
      <sheetName val="일위(시설)"/>
      <sheetName val="역T형교대(말뚝기초)"/>
      <sheetName val="Sheet1"/>
      <sheetName val="수량산출서"/>
      <sheetName val="단가(자재)"/>
      <sheetName val="단가(노임)"/>
      <sheetName val="기초목록"/>
      <sheetName val="설계명세서"/>
      <sheetName val="단중표"/>
      <sheetName val="목록"/>
      <sheetName val="XXXXXX"/>
      <sheetName val="건축내역서"/>
      <sheetName val="설비내역서"/>
      <sheetName val="전기내역서"/>
      <sheetName val="집계표"/>
      <sheetName val="공사비"/>
      <sheetName val="부하LOAD"/>
      <sheetName val="단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노임단가"/>
      <sheetName val="일위목록"/>
      <sheetName val="원가서"/>
      <sheetName val="건축명"/>
      <sheetName val="기계명"/>
      <sheetName val="전기명"/>
      <sheetName val="토목명"/>
      <sheetName val="공사비"/>
      <sheetName val="수목단가"/>
      <sheetName val="시설수량표"/>
      <sheetName val="식재수량표"/>
      <sheetName val="자재단가"/>
      <sheetName val="건축일위"/>
      <sheetName val="그라우팅일위"/>
      <sheetName val="단가목록"/>
      <sheetName val="노무비단가"/>
      <sheetName val="기본단가표"/>
      <sheetName val="원가계산"/>
      <sheetName val="견적단가"/>
      <sheetName val="단가대비표"/>
      <sheetName val="99노임기준"/>
      <sheetName val="일위대가"/>
      <sheetName val="토적표"/>
      <sheetName val="내역서1999.8최종"/>
      <sheetName val="토목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설계예산서"/>
      <sheetName val="기초목록"/>
      <sheetName val="일위대가(시설물)"/>
      <sheetName val="단가(자재)"/>
      <sheetName val="단가(노임)"/>
      <sheetName val="산근"/>
      <sheetName val="목록"/>
      <sheetName val="기준"/>
      <sheetName val="중기"/>
      <sheetName val="시간"/>
      <sheetName val="단가"/>
      <sheetName val="노임단가"/>
      <sheetName val="일위목록"/>
      <sheetName val="시설물일위"/>
      <sheetName val="우수받이"/>
      <sheetName val="조명율표"/>
      <sheetName val="소방"/>
      <sheetName val="#REF"/>
      <sheetName val="설계비0509"/>
      <sheetName val="9-1차이내역"/>
      <sheetName val="철거산출근거"/>
      <sheetName val="데이타"/>
      <sheetName val="식재인부"/>
      <sheetName val="대가목록"/>
      <sheetName val="조명시설"/>
      <sheetName val="실행대비"/>
      <sheetName val="I一般比"/>
      <sheetName val="원가계산"/>
      <sheetName val="1단계"/>
      <sheetName val="산출내역서"/>
      <sheetName val="단가대비표"/>
      <sheetName val="1차 내역서"/>
      <sheetName val="노임,재료비"/>
      <sheetName val="공사비"/>
      <sheetName val="2.토목공사"/>
      <sheetName val="전기"/>
      <sheetName val="단가_자재_"/>
      <sheetName val="단가_노임_"/>
      <sheetName val="Sheet5"/>
      <sheetName val="수량산출서"/>
      <sheetName val="지질조사"/>
      <sheetName val="거래내역"/>
      <sheetName val="전기설계변경"/>
      <sheetName val="Sheet4"/>
      <sheetName val="골조시행"/>
      <sheetName val="집계표"/>
      <sheetName val="HVAC"/>
      <sheetName val="노무비단가"/>
      <sheetName val="단가산출2"/>
      <sheetName val="중기사용료산출근거"/>
      <sheetName val="단가산출1"/>
      <sheetName val="일위대가"/>
      <sheetName val="공사개요"/>
      <sheetName val="DATA"/>
      <sheetName val="견적단가"/>
      <sheetName val="전선 및 전선관"/>
      <sheetName val="수목단가"/>
      <sheetName val="시설수량표"/>
      <sheetName val="식재수량표"/>
      <sheetName val="자재단가"/>
      <sheetName val="역T형교대(말뚝기초)"/>
      <sheetName val="토적표"/>
      <sheetName val="2공구산출내역"/>
      <sheetName val="H-PILE수량집계"/>
      <sheetName val="구체"/>
      <sheetName val="좌측날개벽"/>
      <sheetName val="우측날개벽"/>
      <sheetName val="단가목록"/>
      <sheetName val="PAC"/>
      <sheetName val="DATE"/>
      <sheetName val=" 원가계산서"/>
      <sheetName val="2-1. 경관조명 내역총괄표"/>
      <sheetName val="단가산출"/>
      <sheetName val="2003하반기노임기준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  <sheetName val="일위대가표 (2)"/>
      <sheetName val="총괄내역"/>
      <sheetName val="내역서"/>
      <sheetName val="공종별 집계표"/>
      <sheetName val="사급,관급자재대"/>
      <sheetName val="원가계산서"/>
      <sheetName val="도급내역서 표지"/>
      <sheetName val="공사구성비"/>
      <sheetName val="목차"/>
      <sheetName val="간지"/>
      <sheetName val="단가(자재)"/>
      <sheetName val="단가(노임)"/>
      <sheetName val="기초목록"/>
      <sheetName val="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재료단가비교표 "/>
      <sheetName val="기초일위대가"/>
      <sheetName val="기본신설"/>
      <sheetName val="신설산출근거"/>
      <sheetName val="신설개소별"/>
      <sheetName val="신설개소합계"/>
      <sheetName val="도급예산(신설)"/>
      <sheetName val="장래신설"/>
      <sheetName val="장래분산출"/>
      <sheetName val="장래개소별"/>
      <sheetName val="장래용도급내역"/>
      <sheetName val="특수신설"/>
      <sheetName val="특수산출"/>
      <sheetName val="특수개소별"/>
      <sheetName val="특수내역"/>
      <sheetName val="최종철거"/>
      <sheetName val="철거산출근거"/>
      <sheetName val="단가"/>
      <sheetName val="대비내역(총괄)"/>
      <sheetName val="전기"/>
      <sheetName val="노임단가"/>
      <sheetName val="일위목록"/>
      <sheetName val="말뚝지지력산정"/>
      <sheetName val="수량산출"/>
      <sheetName val="건축명"/>
      <sheetName val="기계명"/>
      <sheetName val="전기명"/>
      <sheetName val="토목명"/>
      <sheetName val="내역서"/>
      <sheetName val="노임단가 (2)"/>
      <sheetName val="2-1. 경관조명 내역총괄표"/>
      <sheetName val="조명율표"/>
      <sheetName val="전선 및 전선관"/>
      <sheetName val="공사개요"/>
      <sheetName val="공사비"/>
      <sheetName val="중앙선내역서"/>
      <sheetName val="Sheet1"/>
      <sheetName val="건축"/>
      <sheetName val="토목"/>
      <sheetName val="터파기및재료"/>
      <sheetName val="준공조서갑지"/>
      <sheetName val="설계기준"/>
      <sheetName val="내역1"/>
      <sheetName val="골조시행"/>
      <sheetName val="01노임적용기준"/>
      <sheetName val="입찰안"/>
      <sheetName val="설계명세서"/>
      <sheetName val="정공공사"/>
      <sheetName val="현장청취복명서"/>
      <sheetName val="견적단가"/>
      <sheetName val="총 원가계산"/>
      <sheetName val="수목단가"/>
      <sheetName val="시설수량표"/>
      <sheetName val="식재수량표"/>
      <sheetName val="산출내역서집계표"/>
      <sheetName val="철거현황"/>
      <sheetName val="말고개터널조명전압강하"/>
      <sheetName val="일위대가"/>
      <sheetName val="채권세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교각1"/>
      <sheetName val="일위대가표"/>
      <sheetName val="단가(자재)"/>
      <sheetName val="단가(노임)"/>
      <sheetName val="기초목록"/>
      <sheetName val="건축명"/>
      <sheetName val="기계명"/>
      <sheetName val="전기명"/>
      <sheetName val="토목명"/>
      <sheetName val="단가"/>
      <sheetName val="토적표"/>
      <sheetName val="BID"/>
      <sheetName val="기본일위"/>
      <sheetName val="VXXXXX"/>
      <sheetName val="관급자재"/>
      <sheetName val="사급자재"/>
      <sheetName val="포장총괄집계(1~4)"/>
      <sheetName val="포장집계(1)"/>
      <sheetName val="포장단위(1)"/>
      <sheetName val="진입로현황(1)"/>
      <sheetName val="진입로단위(1)"/>
      <sheetName val="포장집계 (2)"/>
      <sheetName val="포장단위(2)"/>
      <sheetName val="포장집계 (3)"/>
      <sheetName val="포장단위(3)"/>
      <sheetName val="진입로현황(3)"/>
      <sheetName val="진입로단위(3)"/>
      <sheetName val="포장집계 (4)"/>
      <sheetName val="포장단위(4)"/>
      <sheetName val="진입로현황(4)"/>
      <sheetName val="진입로단위(4)"/>
      <sheetName val="화해(함평)"/>
      <sheetName val="화해(장성)"/>
      <sheetName val="위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수시트"/>
      <sheetName val="데이타"/>
      <sheetName val="일위대가표"/>
      <sheetName val="공구원가계산"/>
      <sheetName val="사통"/>
      <sheetName val="일위대가"/>
      <sheetName val="계산서(곡선부)"/>
      <sheetName val="포장재료집계표"/>
      <sheetName val="DATE"/>
      <sheetName val="토사(PE)"/>
      <sheetName val="참조"/>
      <sheetName val="FOOTING단면력"/>
      <sheetName val="구천"/>
      <sheetName val="파일의이용"/>
      <sheetName val="효성CB 1P기초"/>
      <sheetName val="조명시설"/>
      <sheetName val="CTEMCOST"/>
      <sheetName val="장비집계"/>
      <sheetName val="PAC"/>
      <sheetName val="기본단가표"/>
      <sheetName val="ABUT수량-A1"/>
      <sheetName val="가도공"/>
      <sheetName val="공종"/>
      <sheetName val="월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"/>
      <sheetName val="용역비내역-진짜"/>
      <sheetName val="기초단가"/>
      <sheetName val="장비집계"/>
      <sheetName val="설계내역"/>
      <sheetName val="단가목록"/>
      <sheetName val="노임단가"/>
      <sheetName val="일위대가 "/>
      <sheetName val="노무"/>
      <sheetName val="원가data"/>
      <sheetName val="단가(1)"/>
      <sheetName val="관련자료입력"/>
      <sheetName val="장비일위대가2002상"/>
      <sheetName val="투자비"/>
      <sheetName val="조성원가DATA"/>
      <sheetName val="사업비"/>
      <sheetName val="Sheet1"/>
      <sheetName val="Sheet1 (2)"/>
      <sheetName val="실행예산"/>
      <sheetName val="기본자료"/>
      <sheetName val="연기"/>
      <sheetName val="원가"/>
      <sheetName val="기계경비산출기준"/>
      <sheetName val="설계명세서"/>
      <sheetName val="11-2.아파트내역"/>
      <sheetName val="조명시설"/>
      <sheetName val="전등설비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단가대비표"/>
      <sheetName val="일위대가표"/>
      <sheetName val="종배수관면벽신"/>
      <sheetName val="적용단위길이"/>
      <sheetName val="일위산출"/>
      <sheetName val="토목검측서"/>
      <sheetName val="밸브설치"/>
      <sheetName val="1-4-2.관(약)"/>
      <sheetName val="토사(PE)"/>
      <sheetName val="일위대가"/>
      <sheetName val="약품설비"/>
      <sheetName val="내역서"/>
      <sheetName val="Y-WORK"/>
      <sheetName val="계정"/>
      <sheetName val="설계총괄표"/>
      <sheetName val="공사설명서"/>
      <sheetName val="내역"/>
      <sheetName val="101동"/>
      <sheetName val="공정표"/>
      <sheetName val="회계코드"/>
      <sheetName val="총무부"/>
      <sheetName val="정산"/>
      <sheetName val="청구분"/>
      <sheetName val="경리부"/>
      <sheetName val="공사코드"/>
      <sheetName val="관리부"/>
      <sheetName val="총괄내역서"/>
      <sheetName val="제잡비"/>
      <sheetName val="99노임단가"/>
      <sheetName val="#REF"/>
      <sheetName val="2003상반기노임기준"/>
      <sheetName val="공사비"/>
      <sheetName val="지급자재"/>
      <sheetName val="VST재료산출"/>
      <sheetName val="직접인건비"/>
      <sheetName val="내역서(총괄)"/>
      <sheetName val="요약&amp;결과"/>
      <sheetName val="예산서"/>
      <sheetName val="일위-1"/>
      <sheetName val="일위-2"/>
      <sheetName val="일위-3"/>
      <sheetName val="일위-4"/>
      <sheetName val="일위-5"/>
      <sheetName val="금액내역서"/>
      <sheetName val="을지"/>
      <sheetName val="원가계산하도"/>
      <sheetName val="조건"/>
      <sheetName val="수량산출"/>
      <sheetName val="데이타"/>
      <sheetName val="식재인부"/>
      <sheetName val="쌍송교"/>
      <sheetName val="재집"/>
      <sheetName val="직재"/>
      <sheetName val="빙장비사양"/>
      <sheetName val="장비사양"/>
      <sheetName val="개별직종노임단가(2005.1)"/>
      <sheetName val="약품공급2"/>
      <sheetName val="2F 회의실견적(5_14 일대)"/>
      <sheetName val="노임"/>
      <sheetName val="2-1. 경관조명 내역총괄표"/>
      <sheetName val="환경기계공정표 (3)"/>
      <sheetName val="전기"/>
      <sheetName val="중기조종사 단위단가"/>
      <sheetName val="일위대가목차"/>
      <sheetName val="철거산출근거"/>
      <sheetName val="군남내역서"/>
      <sheetName val="상호참고자료"/>
      <sheetName val="공사기본내용입력"/>
      <sheetName val="하자보증자료"/>
      <sheetName val="기술자자료입력"/>
      <sheetName val="내역(원안-대안)"/>
      <sheetName val="표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현(해보)"/>
      <sheetName val="주현(영광)"/>
      <sheetName val="기둥(원형)"/>
      <sheetName val="대가목록"/>
      <sheetName val="P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건비"/>
      <sheetName val="용역비내역-진짜"/>
      <sheetName val="일위대가표"/>
      <sheetName val="DATE"/>
      <sheetName val="단가(자재)"/>
      <sheetName val="단가(노임)"/>
      <sheetName val="기초목록"/>
      <sheetName val="기초입력 DATA"/>
      <sheetName val="2공구산출내역"/>
      <sheetName val="조건"/>
      <sheetName val="관접합및부설"/>
      <sheetName val="단가"/>
      <sheetName val="데이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수량A"/>
      <sheetName val="슬래브"/>
      <sheetName val="수량B"/>
      <sheetName val="교대"/>
      <sheetName val="토공B"/>
      <sheetName val="수량C"/>
      <sheetName val="교각"/>
      <sheetName val="토공c"/>
      <sheetName val="ho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수량총괄표"/>
      <sheetName val="수량집계표"/>
      <sheetName val="철근집계표"/>
      <sheetName val="계수시트"/>
      <sheetName val="데이타"/>
      <sheetName val="사통"/>
      <sheetName val="장비집계"/>
      <sheetName val="난강교-수량"/>
      <sheetName val="인건비 "/>
      <sheetName val="원가계산서"/>
      <sheetName val="토공"/>
      <sheetName val="토공(우물통,기타) "/>
      <sheetName val="토사(PE)"/>
      <sheetName val="파일의이용"/>
      <sheetName val="평가데이터"/>
      <sheetName val="2. 공원조도"/>
      <sheetName val="맨홀수량산출(A-LINE)"/>
      <sheetName val="석축설면"/>
      <sheetName val="법면단"/>
      <sheetName val="내역서"/>
      <sheetName val="잡비계산"/>
      <sheetName val="자재"/>
      <sheetName val="노임"/>
      <sheetName val="중기"/>
      <sheetName val="경산"/>
      <sheetName val="관급자재"/>
      <sheetName val="변경관급자재"/>
      <sheetName val="내역서01"/>
      <sheetName val="내역"/>
      <sheetName val="설비"/>
      <sheetName val="TOTAL_BOQ"/>
      <sheetName val="횡배수관설치현황"/>
      <sheetName val="실행간접비용"/>
      <sheetName val="연습"/>
      <sheetName val="2호맨홀공제수량"/>
      <sheetName val="기계경비(시간당)"/>
      <sheetName val="램머"/>
      <sheetName val="DATE"/>
      <sheetName val="1차 내역서"/>
      <sheetName val="계양가시설"/>
      <sheetName val="청천내"/>
      <sheetName val="토적표"/>
      <sheetName val="EP0618"/>
      <sheetName val="용산1(해보)"/>
      <sheetName val="산출내역"/>
      <sheetName val="CTEMCOST"/>
      <sheetName val="공구원가계산"/>
      <sheetName val="1호인버트수량"/>
      <sheetName val="군남내역서"/>
      <sheetName val="관로토공"/>
      <sheetName val="Macro(전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경비(시간당)"/>
      <sheetName val="램머"/>
      <sheetName val="도급예산내역서봉투"/>
      <sheetName val="공사원가계산서"/>
      <sheetName val="설계산출기초"/>
      <sheetName val="설계산출표지"/>
      <sheetName val="도급예산내역서총괄표"/>
      <sheetName val="을부담운반비"/>
      <sheetName val="운반비산출"/>
      <sheetName val="사통"/>
      <sheetName val="경산"/>
      <sheetName val="일위대가"/>
      <sheetName val="DATE"/>
      <sheetName val="효성CB 1P기초"/>
      <sheetName val="공사관리대장"/>
      <sheetName val="약전설비"/>
      <sheetName val="조명율표"/>
      <sheetName val="설계내역서"/>
      <sheetName val="방배동내역(리라)"/>
      <sheetName val="현장경비"/>
      <sheetName val="건축공사집계표"/>
      <sheetName val="방배동내역 (총괄)"/>
      <sheetName val="부대공사총괄"/>
      <sheetName val="설비"/>
      <sheetName val="공사설계"/>
      <sheetName val="공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. 한강조도"/>
      <sheetName val="2.2 잠실주차장 "/>
      <sheetName val="3.1.잠실전압강하(체감)"/>
      <sheetName val="조명율표"/>
      <sheetName val="DATA"/>
      <sheetName val="표준화공원조도"/>
      <sheetName val="Sheet2"/>
      <sheetName val="기계경비(시간당)"/>
      <sheetName val="램머"/>
      <sheetName val="도급예산내역서봉투"/>
      <sheetName val="공사원가계산서"/>
      <sheetName val="설계산출기초"/>
      <sheetName val="설계산출표지"/>
      <sheetName val="도급예산내역서총괄표"/>
      <sheetName val="을부담운반비"/>
      <sheetName val="운반비산출"/>
      <sheetName val="DATE"/>
      <sheetName val="구천"/>
      <sheetName val="요율"/>
      <sheetName val="2. 공원조도"/>
      <sheetName val="경산"/>
      <sheetName val="일위대가"/>
      <sheetName val="평가데이터"/>
      <sheetName val="연결임시"/>
      <sheetName val="일반공사"/>
      <sheetName val="사통"/>
      <sheetName val="공사관리대장"/>
      <sheetName val="약전설비"/>
      <sheetName val="효성CB 1P기초"/>
      <sheetName val="#REF"/>
      <sheetName val="옹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철주철거8.8"/>
      <sheetName val="철주8.8M신설"/>
      <sheetName val="철주신11.3M용"/>
      <sheetName val="철주철11.3M용"/>
      <sheetName val="빔신5M하부용"/>
      <sheetName val="빔철거5M하부용"/>
      <sheetName val="빔신5M상부용"/>
      <sheetName val="빔철5M상부용"/>
      <sheetName val="DS가대철거"/>
      <sheetName val="주변압기"/>
      <sheetName val="단로기용기초"/>
      <sheetName val="O,PT,LA기초"/>
      <sheetName val="지지주용기초"/>
      <sheetName val="지지주신"/>
      <sheetName val="빔7M신"/>
      <sheetName val="OT용가대신"/>
      <sheetName val="모선신설"/>
      <sheetName val="모선철거"/>
      <sheetName val="LA용가대신"/>
      <sheetName val="PT가대신"/>
      <sheetName val="DS가대신"/>
      <sheetName val="철주기초"/>
      <sheetName val="닛신4P기초"/>
      <sheetName val="효성CB 1P기초"/>
      <sheetName val="산출금액내역"/>
      <sheetName val="기계경비(시간당)"/>
      <sheetName val="램머"/>
      <sheetName val="분전함신설"/>
      <sheetName val="접지1종"/>
      <sheetName val="설비"/>
      <sheetName val="조명율표"/>
      <sheetName val="조명시설"/>
      <sheetName val="계수시트"/>
      <sheetName val="공사관리대장"/>
      <sheetName val="증산변경"/>
      <sheetName val="전기일위대가"/>
      <sheetName val="경산"/>
      <sheetName val="공종목록표"/>
      <sheetName val="파일의이용"/>
      <sheetName val="도급예산내역서봉투"/>
      <sheetName val="공사원가계산서"/>
      <sheetName val="설계산출기초"/>
      <sheetName val="설계산출표지"/>
      <sheetName val="도급예산내역서총괄표"/>
      <sheetName val="을부담운반비"/>
      <sheetName val="운반비산출"/>
      <sheetName val="설계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내역작성"/>
      <sheetName val="기본자료입력"/>
      <sheetName val="기성실행현황"/>
      <sheetName val="설계예산서"/>
      <sheetName val="도급내역서"/>
      <sheetName val="실행내역서"/>
      <sheetName val="도급실행대비표"/>
      <sheetName val="견적대비표"/>
      <sheetName val="견적품의서"/>
      <sheetName val="내역서표지"/>
      <sheetName val="원가계산서"/>
      <sheetName val="공사예정공정표"/>
      <sheetName val="변경내역서"/>
      <sheetName val="변경실행내역서"/>
      <sheetName val="공사원가계산서"/>
      <sheetName val="원도급자변경설계서"/>
      <sheetName val="하도급비교내역서"/>
      <sheetName val="하도급비교내역서표지"/>
      <sheetName val="하도급비교변경내역서"/>
      <sheetName val="변경설명서"/>
      <sheetName val="변경설계서갑지"/>
      <sheetName val="변경증감(물량)대비표"/>
      <sheetName val="변경증감(금액)대비표"/>
      <sheetName val="변경설계서표지"/>
      <sheetName val="변경내역서간지"/>
      <sheetName val="기성내역서표지"/>
      <sheetName val="기성부분내역서1"/>
      <sheetName val="기성부분내역서2"/>
      <sheetName val="기성부분내역서3"/>
      <sheetName val="기성부분내역서4"/>
      <sheetName val="기성부분내역서5"/>
      <sheetName val="실행기성내역서1"/>
      <sheetName val="실행기성내역서2"/>
      <sheetName val="실행기성내역서3"/>
      <sheetName val="실행기성내역서4"/>
      <sheetName val="실행기성내역서5"/>
      <sheetName val="실행률기성내역서1"/>
      <sheetName val="실행률기성내역서2"/>
      <sheetName val="실행률기성내역서3"/>
      <sheetName val="실행률기성내역서4"/>
      <sheetName val="실행률기성내역서5"/>
      <sheetName val="파일의이용"/>
      <sheetName val="효성CB 1P기초"/>
      <sheetName val="내역서01"/>
      <sheetName val="조명율표"/>
      <sheetName val="용수량(생활용수)"/>
      <sheetName val="조명시설"/>
      <sheetName val="일위대가목록"/>
      <sheetName val="주차구획선수량"/>
      <sheetName val="제경비율"/>
      <sheetName val="시중노임단가"/>
      <sheetName val="설계내역서"/>
      <sheetName val="기초입력 DATA"/>
      <sheetName val="예가표"/>
      <sheetName val="평가데이터"/>
      <sheetName val="설계명세서"/>
      <sheetName val="자료입력"/>
      <sheetName val="DATE"/>
      <sheetName val="직접경비"/>
      <sheetName val="직접인건비"/>
      <sheetName val="접합 및 부설 "/>
      <sheetName val="설계명세서-2"/>
      <sheetName val="경산"/>
      <sheetName val="piping"/>
      <sheetName val="공사비내역서"/>
      <sheetName val="일위대가"/>
      <sheetName val="산3"/>
      <sheetName val="#REF"/>
      <sheetName val="세금자료"/>
      <sheetName val="b_gs"/>
      <sheetName val="예산명세서"/>
      <sheetName val="청천내"/>
      <sheetName val="6호기"/>
      <sheetName val="HVAC"/>
      <sheetName val="단기공사내역작성"/>
      <sheetName val="내역(확정)_A4"/>
      <sheetName val="철거산출근거"/>
      <sheetName val="연결관암거"/>
      <sheetName val="부표총괄"/>
      <sheetName val="정산서"/>
      <sheetName val="보호"/>
      <sheetName val="기계경비(시간당)"/>
      <sheetName val="램머"/>
      <sheetName val="명세서(소방전기)"/>
      <sheetName val="기초자료입력"/>
      <sheetName val="준공정산"/>
      <sheetName val="3.공통공사대비"/>
      <sheetName val="일위대가목차"/>
      <sheetName val="공리일"/>
      <sheetName val="200"/>
      <sheetName val="내역"/>
      <sheetName val="MOTOR"/>
      <sheetName val="조도계산서 (도서)"/>
      <sheetName val="가시설(TYPE-A)"/>
      <sheetName val="1-1평균터파기고(1)"/>
      <sheetName val="내역서"/>
      <sheetName val="설계서(본관)"/>
      <sheetName val="계수시트"/>
      <sheetName val="공종목록표"/>
      <sheetName val="(A)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사(PE)"/>
      <sheetName val="토사(PE-역사이펀)"/>
      <sheetName val="토사(PE-관보호공 0.3)"/>
      <sheetName val="토사(PE-관보호공 1.0)"/>
      <sheetName val="토사(PE-토류벽)"/>
      <sheetName val="토사(PE,CON B=)"/>
      <sheetName val="토사(흄관)"/>
      <sheetName val="토사(흄관-토류벽)"/>
      <sheetName val="토사(BOX-토류벽)"/>
      <sheetName val="토사(흄관,CON B=)"/>
      <sheetName val="토사(PE-관보호공)"/>
      <sheetName val="파일의이용"/>
      <sheetName val="교각계산"/>
      <sheetName val="토목"/>
      <sheetName val="공량산출서"/>
      <sheetName val="효성CB 1P기초"/>
      <sheetName val="DATE"/>
      <sheetName val="MOTOR"/>
      <sheetName val="플랜트 설치"/>
      <sheetName val="터파기및재료"/>
      <sheetName val="XXXXXX"/>
      <sheetName val="원가계산서"/>
      <sheetName val="집계표"/>
      <sheetName val="내역서"/>
      <sheetName val="투찰금액"/>
      <sheetName val="조명시설"/>
      <sheetName val="기계경비(시간당)"/>
      <sheetName val="램머"/>
      <sheetName val="CTEMCOST"/>
      <sheetName val="계수시트"/>
      <sheetName val="#REF"/>
      <sheetName val="일위대가"/>
      <sheetName val="단가대비표"/>
      <sheetName val="일위대가(가설)"/>
      <sheetName val="노임단가"/>
      <sheetName val="8.PILE  (돌출)"/>
      <sheetName val="신당동집계표"/>
      <sheetName val="단위별용량계산"/>
      <sheetName val="일위대가목차"/>
      <sheetName val="물집"/>
      <sheetName val="구조물공집계"/>
      <sheetName val="가.맨홀토공"/>
      <sheetName val="(1)맨홀"/>
      <sheetName val="(가)맨홀평균H"/>
      <sheetName val="(나)맨홀구조물토공"/>
      <sheetName val="나.맨홀구체공"/>
      <sheetName val="(가)맨홀H"/>
      <sheetName val="(나)수량산출"/>
      <sheetName val="주요자재집계표"/>
      <sheetName val="Sheet1"/>
      <sheetName val="Sheet2"/>
      <sheetName val="Sheet3"/>
      <sheetName val="일위대가표"/>
      <sheetName val="준검 내역서"/>
      <sheetName val="우배수"/>
      <sheetName val="계산식"/>
      <sheetName val="1호맨홀토공"/>
      <sheetName val="말뚝지지력산정"/>
      <sheetName val="맨홀수량산출(A-LINE)"/>
      <sheetName val="가시설단위수량"/>
      <sheetName val="관경별내역서"/>
      <sheetName val="기본토사"/>
      <sheetName val="청천내"/>
      <sheetName val="5.7 부대공"/>
      <sheetName val="주요자재집계"/>
      <sheetName val="부대공수량집계표"/>
      <sheetName val="부대공산출"/>
      <sheetName val="지장물보호공수량 "/>
      <sheetName val="지장물보호공산근"/>
      <sheetName val="관보호공집계"/>
      <sheetName val="관보호공산출"/>
      <sheetName val="물푸기(관로)"/>
      <sheetName val="물푸기연장"/>
      <sheetName val="기존맨홀 철거 산출"/>
      <sheetName val="기존관철거산출"/>
      <sheetName val="원형맨홀철거산출"/>
      <sheetName val="L형측구깨기및 복구자재 집계표"/>
      <sheetName val="L형측구깨기및 복구수량 집계표"/>
      <sheetName val="L형측구연장"/>
      <sheetName val="기존관 폐쇄수량집계"/>
      <sheetName val="우수토실폐쇄"/>
      <sheetName val="관보호공단위수량"/>
      <sheetName val="기존맨홀천공단위수량"/>
      <sheetName val="원형맨홀철거"/>
      <sheetName val="옹벽깨기및복구"/>
      <sheetName val="L형측구깨기및복구수량"/>
      <sheetName val="단면가정"/>
      <sheetName val="이형관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단위중량"/>
      <sheetName val="SORCE1"/>
      <sheetName val="단위수량산출"/>
      <sheetName val="관로토공"/>
      <sheetName val="ABUT수량-A1"/>
      <sheetName val="맨홀수량산출"/>
      <sheetName val="쌍송교"/>
      <sheetName val="용수량(생활용수)"/>
      <sheetName val="수량산출"/>
      <sheetName val="A LINE"/>
      <sheetName val="맨홀수량"/>
      <sheetName val="총집계표"/>
      <sheetName val="단위수량"/>
      <sheetName val="이토변실(A3-LINE)"/>
      <sheetName val="변화치수"/>
      <sheetName val="제수"/>
      <sheetName val="총괄내역서"/>
      <sheetName val="지장물C"/>
      <sheetName val="3BL공동구 수량"/>
      <sheetName val="기계경비"/>
      <sheetName val="공토공단위당"/>
      <sheetName val="70%"/>
      <sheetName val="교각1"/>
      <sheetName val="단면 (2)"/>
      <sheetName val="SLIDES"/>
      <sheetName val=" 부대공집계표"/>
      <sheetName val="(1)포장공"/>
      <sheetName val="가.폐기물"/>
      <sheetName val="나.관로공포장집계"/>
      <sheetName val="(가)관로부"/>
      <sheetName val="(나)맨홀부"/>
      <sheetName val="(2)가시설공"/>
      <sheetName val="가.간이흙막이공"/>
      <sheetName val="(3)경고시설물공"/>
      <sheetName val="가.안전보호책"/>
      <sheetName val="나.경고테이프"/>
      <sheetName val="(4)기존관보호공"/>
      <sheetName val="가.관매달기"/>
      <sheetName val="(5)기타"/>
      <sheetName val="나.C.C.TV"/>
      <sheetName val="다.수밀시험"/>
      <sheetName val="(1)토공"/>
      <sheetName val="간지"/>
      <sheetName val="1.토공집계"/>
      <sheetName val="2.관대집계표"/>
      <sheetName val="접합"/>
      <sheetName val="3.구조물공"/>
      <sheetName val="7.폐기물집계"/>
      <sheetName val="장비집계"/>
      <sheetName val="2호맨홀공제수량"/>
      <sheetName val="경산"/>
      <sheetName val="평가데이터"/>
      <sheetName val="데이타"/>
      <sheetName val="원가"/>
      <sheetName val="종배수관"/>
      <sheetName val="우수"/>
      <sheetName val="6PILE  (돌출)"/>
      <sheetName val="기초자료"/>
      <sheetName val="tggwan(mac)"/>
      <sheetName val="바닥판"/>
      <sheetName val="입력DATA"/>
      <sheetName val="일반공사"/>
      <sheetName val="제경비"/>
      <sheetName val="원가계산"/>
      <sheetName val="목차"/>
      <sheetName val="관급_File"/>
      <sheetName val="인건비기준"/>
      <sheetName val="수량"/>
      <sheetName val="일반맨홀수량집계"/>
      <sheetName val="가시설(TYPE-A)"/>
      <sheetName val="1호맨홀가감수량"/>
      <sheetName val="1-1평균터파기고(1)"/>
      <sheetName val="1호맨홀수량산출"/>
      <sheetName val="가시설수량"/>
      <sheetName val="입찰안"/>
      <sheetName val="Sheet1 (2)"/>
      <sheetName val="도급"/>
      <sheetName val="토건"/>
      <sheetName val="4차공사"/>
      <sheetName val="기자재비"/>
      <sheetName val="수량집계"/>
      <sheetName val="교사기준면적(초등)"/>
      <sheetName val="실행철강하도"/>
      <sheetName val="파일구성"/>
      <sheetName val="수량A"/>
      <sheetName val="설계예산서"/>
      <sheetName val="3련 BOX"/>
      <sheetName val="실행대비"/>
      <sheetName val="진주방향"/>
      <sheetName val="COPING"/>
      <sheetName val="1"/>
      <sheetName val="성토도수로현황(횡배수관)"/>
      <sheetName val="기둥(원형)"/>
      <sheetName val="요율"/>
      <sheetName val="내역서적용수량"/>
      <sheetName val="내역서01"/>
      <sheetName val="설계예시"/>
      <sheetName val="용역비내역-진짜"/>
      <sheetName val="일위대가목록"/>
      <sheetName val="관접합및부설"/>
      <sheetName val="단가"/>
      <sheetName val="지구단위계획"/>
      <sheetName val="슬래브"/>
      <sheetName val="1호토공"/>
      <sheetName val="비탈면보호공수량산출"/>
      <sheetName val="일위목록"/>
      <sheetName val="을"/>
      <sheetName val="조명율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"/>
      <sheetName val="슬래브"/>
      <sheetName val="계수시트"/>
      <sheetName val="사통"/>
      <sheetName val="내역서1999.8최종"/>
      <sheetName val="98전체ny"/>
      <sheetName val="시설물"/>
      <sheetName val="식재출력용"/>
      <sheetName val="식재"/>
      <sheetName val="유지관리"/>
      <sheetName val="단가"/>
      <sheetName val="Macro(전기)"/>
      <sheetName val="인건비 "/>
      <sheetName val="노임단가"/>
      <sheetName val="설비"/>
      <sheetName val="설계예시"/>
      <sheetName val="토공(우물통,기타) "/>
      <sheetName val="2. 공원조도"/>
      <sheetName val="관급자재"/>
      <sheetName val="변경관급자재"/>
      <sheetName val="일위대가"/>
      <sheetName val="투찰금액"/>
      <sheetName val="교사기준면적(중)"/>
      <sheetName val="토사(PE)"/>
      <sheetName val="파일의이용"/>
      <sheetName val="평가데이터"/>
      <sheetName val="청천내"/>
      <sheetName val="DATE"/>
      <sheetName val="토적표"/>
      <sheetName val="내역서"/>
      <sheetName val="2@ BOX"/>
      <sheetName val="공구원가계산"/>
      <sheetName val="맨홀수량산출(A-LINE)"/>
      <sheetName val="석축설면"/>
      <sheetName val="법면단"/>
      <sheetName val="A1-DATA"/>
      <sheetName val="단면"/>
      <sheetName val="견적의뢰"/>
      <sheetName val="실행간접비용"/>
      <sheetName val="효성CB 1P기초"/>
      <sheetName val="군남내역서"/>
      <sheetName val="노임이"/>
      <sheetName val="현장관리비"/>
      <sheetName val="설계내역서"/>
      <sheetName val="내역서01"/>
      <sheetName val="9902"/>
      <sheetName val="DATA"/>
      <sheetName val="상호참고자료"/>
      <sheetName val="발주처자료입력"/>
      <sheetName val="하자보증자료"/>
      <sheetName val="기초자료입력"/>
      <sheetName val="설계명세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. 가로등조도"/>
      <sheetName val="2. 공원조도"/>
      <sheetName val="4.정선하수처리장"/>
      <sheetName val="4.웅천택지(가로등2단계)"/>
      <sheetName val="4.웅천택지(가로등3단계)"/>
      <sheetName val="5.웅천택지(항만)"/>
      <sheetName val="조명율표"/>
      <sheetName val="DATA"/>
      <sheetName val="DATA (2)"/>
      <sheetName val="Sheet2"/>
      <sheetName val="토사(PE)"/>
      <sheetName val="TOTAL_BOQ"/>
      <sheetName val="보안등조도계산"/>
      <sheetName val="인건비 "/>
      <sheetName val="계수시트"/>
      <sheetName val="슬래브"/>
      <sheetName val="직재"/>
      <sheetName val="재집"/>
      <sheetName val="횡배수관설치현황"/>
      <sheetName val="2호맨홀공제수량"/>
      <sheetName val="맨홀수량산출(A-LINE)"/>
      <sheetName val="관로토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간지"/>
      <sheetName val="갑지"/>
      <sheetName val="원가"/>
      <sheetName val="도급내역서"/>
      <sheetName val="사급내역서"/>
      <sheetName val="관급내역서"/>
      <sheetName val="관급적용단가"/>
      <sheetName val="일위대가"/>
      <sheetName val="산출집계표"/>
      <sheetName val="터널등산근"/>
      <sheetName val="터널조명산근"/>
      <sheetName val="전기실산근"/>
      <sheetName val="터널내산근"/>
      <sheetName val="관리동옥외등산근"/>
      <sheetName val="등열약산근"/>
      <sheetName val="방범산근"/>
      <sheetName val="동력산근"/>
      <sheetName val="가로등설치대가"/>
      <sheetName val="가로등기초대가"/>
      <sheetName val="맨홀대가"/>
      <sheetName val="기타경비산출근거"/>
      <sheetName val="한전외선공사비"/>
      <sheetName val="적용단가"/>
      <sheetName val="인건비 "/>
      <sheetName val="2. 공원조도"/>
      <sheetName val="토사(PE)"/>
      <sheetName val="계수시트"/>
      <sheetName val="맨홀수량산출(A-LINE)"/>
      <sheetName val="슬래브"/>
      <sheetName val="횡배수관설치현황"/>
      <sheetName val="DATE"/>
      <sheetName val="맨홀수량산출"/>
      <sheetName val="TOTAL_BOQ"/>
      <sheetName val="샘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1"/>
      <sheetName val="표지2"/>
      <sheetName val="표지"/>
      <sheetName val="설계서"/>
      <sheetName val="설계설명서"/>
      <sheetName val="수목단가"/>
      <sheetName val="자재단가"/>
      <sheetName val="식재수량표"/>
      <sheetName val="###식재수량표-변경후"/>
      <sheetName val="시설수량표"/>
      <sheetName val="이식수목수량"/>
      <sheetName val="연못설비수량산출서"/>
      <sheetName val="별산자재집계표"/>
      <sheetName val="사급자재"/>
      <sheetName val="시멘모래"/>
      <sheetName val="관급사급"/>
      <sheetName val="조적공사"/>
      <sheetName val="식재기준"/>
      <sheetName val="유기질비료기준"/>
      <sheetName val="생명정사용량 (2)"/>
      <sheetName val="이식품적용"/>
      <sheetName val="비료량"/>
      <sheetName val="이식수목상하차비"/>
      <sheetName val="상하차비"/>
      <sheetName val="기계상하차비"/>
      <sheetName val="운반량및운반비"/>
      <sheetName val="수목운반비"/>
      <sheetName val="수목운반량"/>
      <sheetName val="수목중량"/>
      <sheetName val="자재소요량"/>
      <sheetName val="생명정사용량 (3)"/>
      <sheetName val="약제살포량"/>
      <sheetName val="수간보호자재"/>
      <sheetName val="새끼량"/>
      <sheetName val="가마니량"/>
      <sheetName val="철선량"/>
      <sheetName val="고무줄량"/>
      <sheetName val="동바리량 (2)"/>
      <sheetName val="비계목"/>
      <sheetName val="견적의뢰서"/>
      <sheetName val="견적"/>
      <sheetName val="기계경비개요"/>
      <sheetName val="경비목록"/>
      <sheetName val="경비"/>
      <sheetName val="2002기계경비산출표"/>
      <sheetName val="해상장비조정원"/>
      <sheetName val="수량산출"/>
      <sheetName val="지주목 및 부자재집계표"/>
      <sheetName val="Sheet2"/>
      <sheetName val="Sheet3"/>
      <sheetName val="금액내역서"/>
      <sheetName val="주현(해보)"/>
      <sheetName val="주현(영광)"/>
      <sheetName val="기초대가"/>
      <sheetName val="일위대가"/>
      <sheetName val="일위목록"/>
      <sheetName val="노임단가"/>
      <sheetName val="4차원가계산서"/>
      <sheetName val="INPUT"/>
      <sheetName val="목록"/>
      <sheetName val="생명정사용량_(2)"/>
      <sheetName val="생명정사용량_(3)"/>
      <sheetName val="동바리량_(2)"/>
      <sheetName val="지주목_및_부자재집계표"/>
      <sheetName val="중기"/>
      <sheetName val="생명정사용량_(2)1"/>
      <sheetName val="생명정사용량_(3)1"/>
      <sheetName val="동바리량_(2)1"/>
      <sheetName val="지주목_및_부자재집계표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"/>
      <sheetName val="관급자재"/>
      <sheetName val="변경관급자재"/>
      <sheetName val="용역비내역-진짜"/>
      <sheetName val="토공(우물통,기타) "/>
      <sheetName val="설계예산서"/>
      <sheetName val="조명시설"/>
      <sheetName val="계양가시설"/>
      <sheetName val="슬래브"/>
      <sheetName val="내역서"/>
      <sheetName val="노임단가"/>
      <sheetName val="01"/>
      <sheetName val="내역서01"/>
      <sheetName val="인건비 "/>
      <sheetName val="참조자료"/>
      <sheetName val="계수시트"/>
      <sheetName val="투찰금액"/>
      <sheetName val="DATE"/>
      <sheetName val="평가데이터"/>
      <sheetName val="총괄내역서"/>
      <sheetName val="Front"/>
      <sheetName val="wall"/>
      <sheetName val="단가산출서"/>
      <sheetName val="단가산출서 (2)"/>
      <sheetName val="9902"/>
      <sheetName val="맨홀수량산출(A-LINE)"/>
      <sheetName val="내역서(삼호)"/>
      <sheetName val="토사(PE)"/>
      <sheetName val="용소리교"/>
      <sheetName val="JOIN(2span)"/>
      <sheetName val="바닥판"/>
      <sheetName val="주빔의 설계"/>
      <sheetName val="철근량산정및사용성검토"/>
      <sheetName val="입력DATA"/>
      <sheetName val="사통"/>
      <sheetName val="금액"/>
      <sheetName val="98전체ny"/>
      <sheetName val="단위수량"/>
      <sheetName val="2호맨홀공제수량"/>
      <sheetName val="정부노임단가"/>
      <sheetName val="1호인버트수량"/>
      <sheetName val="성단물량"/>
      <sheetName val="Sheet1"/>
      <sheetName val="구천"/>
      <sheetName val="가시설단위수량"/>
      <sheetName val="SORCE1"/>
      <sheetName val="관로토공"/>
      <sheetName val="3절_CheckList_구분"/>
      <sheetName val="TOTAL_BOQ"/>
      <sheetName val="청천내"/>
      <sheetName val="구조물공집계"/>
      <sheetName val="석축설면"/>
      <sheetName val="일위대가목록"/>
      <sheetName val="원가계산서"/>
      <sheetName val="설계내역서"/>
      <sheetName val="계약내역"/>
      <sheetName val="Sheet1 (2)"/>
      <sheetName val="단가목록"/>
      <sheetName val="관급_File"/>
      <sheetName val="일위대가"/>
      <sheetName val="설계내역"/>
      <sheetName val="을지총괄"/>
      <sheetName val="관접합및부설"/>
      <sheetName val="단가"/>
      <sheetName val="공종목록표"/>
      <sheetName val="설계기준"/>
      <sheetName val="내역1"/>
      <sheetName val="도급내역서"/>
      <sheetName val="골막이(야매)"/>
      <sheetName val="공사기본내용입력"/>
      <sheetName val="물집"/>
      <sheetName val="흥양2교토공집계표"/>
      <sheetName val="총사업비명세"/>
      <sheetName val="총투자비산정"/>
      <sheetName val="약전설비"/>
      <sheetName val="조건"/>
      <sheetName val="갑지"/>
      <sheetName val="공사원가계산서 "/>
      <sheetName val="1,2공구원가계산서"/>
      <sheetName val="2공구산출내역"/>
      <sheetName val="1공구산출내역서"/>
      <sheetName val="표지및목차"/>
      <sheetName val="빌딩 안내"/>
      <sheetName val="토목공사"/>
      <sheetName val="단중표"/>
      <sheetName val="Total"/>
      <sheetName val="현장경비"/>
      <sheetName val="연결임시"/>
      <sheetName val="1차 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아름마을(선경APT)"/>
      <sheetName val="견적서(양식DN-S-01) (2)"/>
      <sheetName val="내역서(양식DN-S-02)"/>
      <sheetName val="일위대가(양식DN-S-03)"/>
      <sheetName val="사각파고라"/>
      <sheetName val="내역서"/>
      <sheetName val="기초일위대가 (2)"/>
      <sheetName val="비교"/>
      <sheetName val="공사원가"/>
      <sheetName val="견적서"/>
      <sheetName val="기초일위대가"/>
      <sheetName val="산출근거서(장미터널)"/>
      <sheetName val="산출근거서(그늘시렁A) "/>
      <sheetName val="산출근거서(그늘시렁B)"/>
      <sheetName val="산출근거서(그늘시렁C)"/>
      <sheetName val="산출근거서(사각파고라)"/>
      <sheetName val="산출근거서(등의자)"/>
      <sheetName val="단가비교"/>
      <sheetName val="노임단가"/>
      <sheetName val="VXXXXX"/>
      <sheetName val="일위대가"/>
      <sheetName val="일위대가(내역)"/>
      <sheetName val="내࣭서"/>
      <sheetName val="소일위대가코드표"/>
      <sheetName val="토공"/>
      <sheetName val="기초일위"/>
      <sheetName val="시설일위"/>
      <sheetName val="식재일위"/>
      <sheetName val="일위목록"/>
      <sheetName val="총괄내역서"/>
      <sheetName val="기초목"/>
      <sheetName val="조명일위"/>
      <sheetName val="9509"/>
      <sheetName val="단가"/>
      <sheetName val="대로근거"/>
      <sheetName val="견적서(양식DN-S-01)_(2)"/>
      <sheetName val="기초일위대가_(2)"/>
      <sheetName val="산출근거서(그늘시렁A)_"/>
      <sheetName val="단위중량"/>
      <sheetName val="노임이"/>
      <sheetName val="00노임기준"/>
      <sheetName val="SORCE1"/>
      <sheetName val="중기조종사 단위단가"/>
      <sheetName val="모래기초"/>
      <sheetName val="1공구산출내역서"/>
      <sheetName val="2000년1차"/>
      <sheetName val="2.대외공문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안전시설(수집)"/>
      <sheetName val="안전시설"/>
      <sheetName val="터파기및재료"/>
      <sheetName val="신당동집계표"/>
      <sheetName val="내역"/>
      <sheetName val="구조물"/>
      <sheetName val="조건표"/>
      <sheetName val="기계경비(시간당)"/>
      <sheetName val="램머"/>
      <sheetName val="Sheet1"/>
      <sheetName val="토사(PE)"/>
      <sheetName val="남평내역"/>
      <sheetName val="토공"/>
      <sheetName val="2호맨홀공제수량"/>
      <sheetName val="토목"/>
      <sheetName val="교량하부공"/>
      <sheetName val="구분표"/>
      <sheetName val="코드표"/>
      <sheetName val="자재코드"/>
      <sheetName val="WORK"/>
      <sheetName val="공종"/>
      <sheetName val="관로토공"/>
      <sheetName val="이토변실(A3-LINE)"/>
      <sheetName val="설비"/>
      <sheetName val="수로BOX"/>
      <sheetName val="부대tu"/>
      <sheetName val="설계명세서"/>
      <sheetName val="고양관재"/>
      <sheetName val="배수공"/>
      <sheetName val="측구공"/>
      <sheetName val="1호인버트수량"/>
      <sheetName val="토사(PE "/>
      <sheetName val="요율"/>
      <sheetName val="자재대"/>
      <sheetName val="토사(PE_x0009_"/>
      <sheetName val="데이터"/>
      <sheetName val="초기화면"/>
      <sheetName val="청천내"/>
      <sheetName val="일위대가표"/>
      <sheetName val="교각별철근수량집계표"/>
      <sheetName val="파이프류"/>
      <sheetName val="1-1합"/>
      <sheetName val="1-1오"/>
      <sheetName val="1-1우"/>
      <sheetName val="ygd1-2"/>
      <sheetName val="ygr1-3"/>
      <sheetName val="ygr1-2"/>
      <sheetName val="ygr1-4"/>
      <sheetName val="A1"/>
      <sheetName val="01.10월"/>
      <sheetName val="G.R300경비"/>
      <sheetName val="이름정의"/>
      <sheetName val="내역서(교량)전체"/>
      <sheetName val="계산서(곡선부)"/>
      <sheetName val="포장재료집계표"/>
      <sheetName val="경산"/>
      <sheetName val="내역서01"/>
      <sheetName val="수량산출"/>
      <sheetName val="단위수량"/>
      <sheetName val="가시설수량"/>
      <sheetName val="분석투자 내역(광명)"/>
      <sheetName val="토공(우물통,기타) "/>
      <sheetName val="구간별"/>
      <sheetName val="구역화물"/>
      <sheetName val="2@ BOX"/>
      <sheetName val="지구단위계획내역서"/>
      <sheetName val="연결임시"/>
      <sheetName val="구조물공"/>
      <sheetName val="부대공"/>
      <sheetName val="포장공"/>
      <sheetName val="평가내역"/>
      <sheetName val="맨홀수량산출"/>
      <sheetName val="맨홀수량산출(A-LINE)"/>
      <sheetName val="경율산정.XLS"/>
      <sheetName val="Sheet5"/>
      <sheetName val="가시설단위수량"/>
      <sheetName val="SORCE1"/>
      <sheetName val="조명시설"/>
      <sheetName val="인건비 "/>
      <sheetName val="우수받이"/>
      <sheetName val="일위대가 1"/>
      <sheetName val="설계내역서"/>
      <sheetName val="산거 1(인력투입)"/>
      <sheetName val="일위대가 2"/>
      <sheetName val="일위대가 3"/>
      <sheetName val="산출근거"/>
      <sheetName val="기본단가표"/>
      <sheetName val="APT"/>
      <sheetName val="TOTAL_BOQ"/>
      <sheetName val="석축설면"/>
      <sheetName val="법면단"/>
      <sheetName val="간지"/>
      <sheetName val="자재총괄"/>
      <sheetName val="시멘트레미콘구입량"/>
      <sheetName val="골재구입량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지장물보호(수집)"/>
      <sheetName val="지장물산근"/>
      <sheetName val="지장물보호공단위수량"/>
      <sheetName val="자재집계표"/>
      <sheetName val="주요자재집계표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1.토공집계"/>
      <sheetName val="2.관대집계표"/>
      <sheetName val="접합"/>
      <sheetName val="3.구조물공"/>
      <sheetName val="7.폐기물집계"/>
      <sheetName val="VXXXXX"/>
      <sheetName val="방음벽수량"/>
      <sheetName val="방음벽기초수량"/>
      <sheetName val="방음벽설치현황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Sheet1 (2)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식재"/>
      <sheetName val="시설물"/>
      <sheetName val="식재출력용"/>
      <sheetName val="유지관리"/>
      <sheetName val="단가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세부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데이타"/>
      <sheetName val="bearing"/>
      <sheetName val="연동내역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관경고용테이프수집"/>
      <sheetName val="관경고용산근"/>
      <sheetName val="Control"/>
      <sheetName val="일위대가(교통성검토)"/>
      <sheetName val="일위총괄"/>
      <sheetName val="내역서"/>
      <sheetName val="노임단가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고유코드_설계"/>
      <sheetName val="기계가격"/>
      <sheetName val="배수관집계"/>
      <sheetName val="#REF"/>
      <sheetName val="설계조건"/>
      <sheetName val="안정계산"/>
      <sheetName val="단면검토"/>
      <sheetName val="기본일위"/>
      <sheetName val="공토공단위당"/>
      <sheetName val="정부노임단가"/>
      <sheetName val="옹벽기초자료"/>
      <sheetName val="현황산출서"/>
      <sheetName val="범례표"/>
      <sheetName val="DATA 입력란"/>
      <sheetName val="1. 설계조건 2.단면가정 3. 하중계산"/>
      <sheetName val="철거산출근거"/>
      <sheetName val="해외(원화)"/>
      <sheetName val="법면수집"/>
      <sheetName val="진천방향"/>
      <sheetName val="SLAB&quot;1&quot;"/>
      <sheetName val="직접경비"/>
      <sheetName val="직접인건비"/>
      <sheetName val="Sensitivity"/>
      <sheetName val="도수로현황"/>
      <sheetName val="내#일산설치"/>
      <sheetName val="1_토총"/>
      <sheetName val="2_관로집"/>
      <sheetName val="3_구조물집계"/>
      <sheetName val="4_포장공"/>
      <sheetName val="5_부대공"/>
      <sheetName val="6_주요자재대"/>
      <sheetName val="7_폐기물"/>
      <sheetName val="안정성검토"/>
      <sheetName val="하중계산"/>
      <sheetName val="설계기준"/>
      <sheetName val="날개벽수량표"/>
      <sheetName val="측량수수료"/>
      <sheetName val="계수시트"/>
      <sheetName val="6PILE  (돌출)"/>
      <sheetName val="방음벽기초"/>
      <sheetName val="3연box"/>
      <sheetName val="단 box"/>
      <sheetName val="9902"/>
      <sheetName val="합천내역"/>
      <sheetName val="을지"/>
      <sheetName val="식재인부"/>
      <sheetName val="횡배수관설치현황"/>
      <sheetName val="수량BOQ"/>
      <sheetName val="슬래브"/>
      <sheetName val="단가산출서(기계)"/>
      <sheetName val="3련 BOX"/>
      <sheetName val="중부"/>
      <sheetName val="북부"/>
      <sheetName val="남부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5.배수관로"/>
      <sheetName val="주요자재"/>
      <sheetName val="폐기물처리"/>
      <sheetName val="기기리스트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왕십리방향"/>
      <sheetName val="집수정(600-700)"/>
      <sheetName val="원형맨홀수량"/>
      <sheetName val="수목표준대가"/>
      <sheetName val="COVER"/>
      <sheetName val="지수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일반화물자동차운임"/>
      <sheetName val="변수값"/>
      <sheetName val="중기상차"/>
      <sheetName val="AS복구"/>
      <sheetName val="중기터파기"/>
      <sheetName val="장비집계"/>
      <sheetName val="가도공"/>
      <sheetName val="진주방향"/>
      <sheetName val="증감내역서"/>
      <sheetName val="우배수"/>
      <sheetName val="계산식"/>
      <sheetName val="구조물철거타공정이월"/>
      <sheetName val="차수별내역서"/>
      <sheetName val="총괄내역서(설계)"/>
      <sheetName val="공사설명서"/>
      <sheetName val="nys"/>
      <sheetName val="상부집계표"/>
      <sheetName val="집계표"/>
      <sheetName val="관경별내역서"/>
      <sheetName val="1호맨홀자연토공"/>
      <sheetName val="투입집계표"/>
      <sheetName val="SG"/>
      <sheetName val="토공산근"/>
      <sheetName val="관접합및부설"/>
      <sheetName val="내역서(전기)"/>
      <sheetName val="부대내역"/>
      <sheetName val="해평견적"/>
      <sheetName val="수안보-MBR1"/>
      <sheetName val="관급자재대"/>
      <sheetName val="전차선로 물량표"/>
      <sheetName val="한강운반비"/>
      <sheetName val="자재"/>
      <sheetName val="공통(20-91)"/>
      <sheetName val="삭제및변경불가"/>
      <sheetName val="총괄내역서"/>
      <sheetName val="SLAB"/>
      <sheetName val="1-4-2.관(약)"/>
      <sheetName val="BD"/>
      <sheetName val="개산공사비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부시수량"/>
      <sheetName val="guard(mac)"/>
      <sheetName val="용역비내역-진짜"/>
      <sheetName val="토공 total"/>
      <sheetName val="금액"/>
      <sheetName val="단가일람"/>
      <sheetName val="조경일람"/>
      <sheetName val="일위대가목차"/>
      <sheetName val="건축내역"/>
      <sheetName val="고압수량(철거)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교각1"/>
      <sheetName val="5.정산서"/>
      <sheetName val="Total"/>
      <sheetName val="D"/>
      <sheetName val="2003상반기노임기준"/>
      <sheetName val="가점"/>
      <sheetName val="index"/>
      <sheetName val="etc"/>
      <sheetName val="data"/>
      <sheetName val="슬래브(유곡)"/>
      <sheetName val="자료"/>
      <sheetName val="견적대비표"/>
      <sheetName val="개비온집계"/>
      <sheetName val="개비온 단위"/>
      <sheetName val="비탈면보호공수량산출"/>
      <sheetName val="SAMPLE!"/>
      <sheetName val="이티입력"/>
      <sheetName val="N賃率-職"/>
      <sheetName val="1.설계조건"/>
      <sheetName val="bm(CIcable)"/>
      <sheetName val="5.소재"/>
      <sheetName val="노무단가"/>
      <sheetName val="노무비"/>
      <sheetName val="노견단위수량"/>
      <sheetName val="지구단위계획"/>
      <sheetName val="연결관산출조서"/>
      <sheetName val="동해title"/>
      <sheetName val="음봉방향"/>
      <sheetName val="교대"/>
      <sheetName val="ABUT수량-A1"/>
      <sheetName val="대치판정"/>
      <sheetName val="건축내역서"/>
      <sheetName val="설비내역서"/>
      <sheetName val="전기내역서"/>
      <sheetName val="횡배수관재료-"/>
      <sheetName val="계산서(직선부)"/>
      <sheetName val="콘크리트측구연장"/>
      <sheetName val="-배수구조물공토공"/>
      <sheetName val="기둥"/>
      <sheetName val="저판(버림100)"/>
      <sheetName val="용량(1-2)"/>
      <sheetName val="견적서-을지"/>
      <sheetName val="COPING"/>
      <sheetName val="산근1,2"/>
      <sheetName val="약품공급2"/>
      <sheetName val="날개벽(시점좌측)"/>
      <sheetName val="경상비"/>
      <sheetName val="공사개요"/>
      <sheetName val="실행대비"/>
      <sheetName val="JUCK"/>
      <sheetName val="원가"/>
      <sheetName val="수지표"/>
      <sheetName val="셀명"/>
      <sheetName val="공사"/>
      <sheetName val="2000,9월 일위"/>
      <sheetName val="공통단가"/>
      <sheetName val="단가조사"/>
      <sheetName val="재료비"/>
      <sheetName val="운반비"/>
      <sheetName val="단가표"/>
      <sheetName val="보차도경계석"/>
      <sheetName val="데리네이타현황"/>
      <sheetName val="P-산#1-1(WOWA1)"/>
      <sheetName val="기초입력 DATA"/>
      <sheetName val="입찰"/>
      <sheetName val="현경"/>
      <sheetName val="L형 옹벽"/>
      <sheetName val="4차원가계산서"/>
      <sheetName val="-치수표(곡선부)"/>
      <sheetName val="설 계"/>
      <sheetName val="법면설면"/>
      <sheetName val="석축단"/>
      <sheetName val="인건비"/>
      <sheetName val="단면A-A(TR)"/>
      <sheetName val="도급"/>
      <sheetName val="POOM_MOTO"/>
      <sheetName val="지급자재"/>
      <sheetName val="토공연장"/>
      <sheetName val="일위대가(가설)"/>
      <sheetName val="설계예시"/>
      <sheetName val="일위산출"/>
      <sheetName val="노임"/>
      <sheetName val="용소리교"/>
      <sheetName val="국산화"/>
      <sheetName val="SULKEA"/>
      <sheetName val="편입용지조서"/>
      <sheetName val="wall"/>
      <sheetName val="금액내역서"/>
      <sheetName val="실행철강하도"/>
      <sheetName val="투입내역"/>
      <sheetName val="현장관리비"/>
      <sheetName val="일위대가(계측기설치)"/>
      <sheetName val="원가계산"/>
      <sheetName val="설계내역"/>
      <sheetName val="원가계산 (2)"/>
      <sheetName val="물가대비표"/>
      <sheetName val="FOB발"/>
      <sheetName val="8.석축단위(H=1.5M)"/>
      <sheetName val="공사비"/>
      <sheetName val="조작대(1연)"/>
      <sheetName val="차액보증"/>
      <sheetName val="값"/>
      <sheetName val="설계예산서"/>
      <sheetName val="예산내역서"/>
      <sheetName val="상부공"/>
      <sheetName val="CODE"/>
      <sheetName val="집수정단위수량600 "/>
      <sheetName val="토적기초자료"/>
      <sheetName val="이형관재료표(A-L)"/>
      <sheetName val="중기손료"/>
      <sheetName val="시행예산"/>
      <sheetName val="CTEMCOST"/>
      <sheetName val="자재단가"/>
      <sheetName val="역T형옹벽(3.0)"/>
      <sheetName val="평균터파기고(1-2,ASP)"/>
      <sheetName val="토목검측서"/>
      <sheetName val="분뇨"/>
      <sheetName val="신당동산출근거"/>
      <sheetName val="준검 내역서"/>
      <sheetName val="산근"/>
      <sheetName val="DATA1"/>
      <sheetName val="구천"/>
    </sheetNames>
    <sheetDataSet>
      <sheetData sheetId="0" refreshError="1"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 refreshError="1"/>
      <sheetData sheetId="489" refreshError="1"/>
      <sheetData sheetId="490" refreshError="1"/>
      <sheetData sheetId="49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/>
      <sheetData sheetId="570" refreshError="1"/>
      <sheetData sheetId="571" refreshError="1"/>
      <sheetData sheetId="572" refreshError="1"/>
      <sheetData sheetId="573" refreshError="1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임시전기공사설계서"/>
      <sheetName val="단가조사서"/>
      <sheetName val="기계경비"/>
      <sheetName val="한전인입공사비"/>
      <sheetName val="전력요금"/>
      <sheetName val="DATE"/>
      <sheetName val="노임단가"/>
      <sheetName val="토사(PE)"/>
      <sheetName val="계수시트"/>
      <sheetName val="터파기및재료"/>
      <sheetName val="노임이"/>
      <sheetName val="APT"/>
      <sheetName val="기둥(원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데이타 "/>
      <sheetName val="노무비단가"/>
      <sheetName val="식재노임목록"/>
      <sheetName val="#단가조사표1"/>
      <sheetName val="1.식재공사"/>
      <sheetName val="2.시설물공사"/>
      <sheetName val="#수목일위대가"/>
      <sheetName val="수고일위"/>
      <sheetName val="근원일위"/>
      <sheetName val="흉고일위"/>
      <sheetName val="관목일위"/>
      <sheetName val="초화일위"/>
      <sheetName val="지주목일위"/>
      <sheetName val="시설일위"/>
      <sheetName val="대일위대가코드표"/>
      <sheetName val="기초일위대가"/>
      <sheetName val="기초일위대가코드표"/>
      <sheetName val="표지"/>
      <sheetName val="공사원가계산서"/>
      <sheetName val="총괄내역서"/>
      <sheetName val="3.포장공사"/>
      <sheetName val="수목일위대가"/>
      <sheetName val="대일위대가"/>
      <sheetName val="소일위대가"/>
      <sheetName val="산출근거"/>
      <sheetName val="수목"/>
      <sheetName val="노무비(수목)"/>
      <sheetName val="단가조사표(수목)"/>
      <sheetName val="단가조사표(시설물)"/>
      <sheetName val="97노임단가"/>
      <sheetName val="식재품셈"/>
      <sheetName val="소일위대가코드표"/>
      <sheetName val="1"/>
      <sheetName val="2"/>
      <sheetName val="3"/>
      <sheetName val="4"/>
      <sheetName val="5"/>
      <sheetName val="6"/>
      <sheetName val="일위대가목록(기계)"/>
      <sheetName val="내역"/>
      <sheetName val="금광1터널"/>
      <sheetName val="G.R300경비"/>
      <sheetName val="소요자재명세서"/>
      <sheetName val="빌딩 안내"/>
      <sheetName val="원가계산(설비)"/>
      <sheetName val="연결임시"/>
      <sheetName val="별표 "/>
      <sheetName val="2000년1차"/>
      <sheetName val="중기조종사 단위단가"/>
      <sheetName val="경비"/>
      <sheetName val="일위대가"/>
      <sheetName val="중기가격"/>
      <sheetName val="임시전기공사설계서"/>
      <sheetName val="DATE"/>
      <sheetName val="설계기준"/>
      <sheetName val="내역1"/>
      <sheetName val="기계경비"/>
      <sheetName val="노임"/>
      <sheetName val="일반자재"/>
      <sheetName val="배수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서"/>
      <sheetName val="미관광장분수"/>
      <sheetName val="중앙광장분수A"/>
      <sheetName val="중앙광장분수B"/>
      <sheetName val="조형물공사"/>
      <sheetName val="전기설비공사"/>
      <sheetName val="기초일위대가"/>
      <sheetName val="단가산출서"/>
      <sheetName val="96노임기준"/>
      <sheetName val="비탈면보호공수량산출"/>
      <sheetName val="횡배수관"/>
      <sheetName val="교대시점"/>
      <sheetName val="인건비 "/>
      <sheetName val="OBJECT"/>
      <sheetName val="DATE"/>
      <sheetName val="소일위대가코드표"/>
      <sheetName val="노임단가"/>
      <sheetName val="수목데이타 "/>
      <sheetName val="연습"/>
      <sheetName val="노임"/>
      <sheetName val="일위대가"/>
      <sheetName val="가도공"/>
      <sheetName val="설계명세서"/>
      <sheetName val="9811"/>
      <sheetName val="자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참고"/>
      <sheetName val="일위대가"/>
      <sheetName val="자재"/>
      <sheetName val="96노임기준"/>
      <sheetName val="비탈면보호공수량산출"/>
      <sheetName val="산출내역서집계표"/>
      <sheetName val="터파기및재료"/>
      <sheetName val="수자재단위당"/>
      <sheetName val="4차원가계산서"/>
      <sheetName val="단가"/>
      <sheetName val="일위대가표"/>
      <sheetName val="저"/>
      <sheetName val="교대시점"/>
      <sheetName val="수목데이타 "/>
      <sheetName val="상하차비용(기계상차)"/>
      <sheetName val="수간보호"/>
      <sheetName val="운반비"/>
      <sheetName val="2공구산출내역"/>
      <sheetName val="자료"/>
      <sheetName val="단가산출서"/>
      <sheetName val="공사요율"/>
      <sheetName val="관급자재대"/>
      <sheetName val="직노"/>
      <sheetName val="실행내역 "/>
      <sheetName val="내역서"/>
      <sheetName val="내역(설계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"/>
      <sheetName val="설계설명서"/>
      <sheetName val="예정공정표"/>
      <sheetName val="내역서"/>
      <sheetName val="일위목록"/>
      <sheetName val="시설일위"/>
      <sheetName val="기초일위"/>
      <sheetName val="시설수량표"/>
      <sheetName val="자재단가"/>
      <sheetName val="노임단가"/>
      <sheetName val="조적공사"/>
      <sheetName val="식재기준"/>
      <sheetName val="유기질비료기준"/>
      <sheetName val="생명정사용량 (2)"/>
      <sheetName val="견적의뢰서"/>
      <sheetName val="견적"/>
      <sheetName val="기계경비개요"/>
      <sheetName val="산근목록"/>
      <sheetName val="중기비목록"/>
      <sheetName val="중기경비산출"/>
      <sheetName val="기계경비산출근거"/>
      <sheetName val="2002기계경비산출표"/>
      <sheetName val="해상장비조정원"/>
      <sheetName val="코드표"/>
      <sheetName val="96노임기준"/>
      <sheetName val="PAC"/>
      <sheetName val="횡배수관"/>
      <sheetName val="수목표준대가"/>
      <sheetName val="적용단가"/>
      <sheetName val="노임"/>
      <sheetName val="목록1"/>
      <sheetName val="목록2"/>
      <sheetName val="자재"/>
      <sheetName val="중기"/>
      <sheetName val="데이타"/>
      <sheetName val="인건비 "/>
      <sheetName val="단위수량"/>
      <sheetName val="비탈면보호공수량산출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표지"/>
      <sheetName val="원가"/>
      <sheetName val="도급내역서 "/>
      <sheetName val="산출집계"/>
      <sheetName val="인건비(과년도)"/>
      <sheetName val="한전(가로등)"/>
      <sheetName val="산출근거"/>
      <sheetName val="일위대가"/>
      <sheetName val="맨홀대가"/>
      <sheetName val="적용단가 (가로등)"/>
      <sheetName val="내역서(가로등)"/>
      <sheetName val="적용단가"/>
      <sheetName val="간지(가로)"/>
      <sheetName val="노임단가"/>
      <sheetName val="96노임기준"/>
      <sheetName val="인건비 "/>
      <sheetName val="변압기 및 발전기 용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코드표"/>
      <sheetName val="설계예산내역서(전체분)"/>
      <sheetName val="Sheet1"/>
      <sheetName val="본선"/>
      <sheetName val="교차로개선"/>
      <sheetName val="적용단가"/>
      <sheetName val="단위수량"/>
      <sheetName val="총 괄 표"/>
      <sheetName val="내역서"/>
      <sheetName val="노무비단가"/>
      <sheetName val="96노임기준"/>
      <sheetName val="노임단가"/>
      <sheetName val="자재단가"/>
      <sheetName val="노무단가"/>
      <sheetName val="노임"/>
      <sheetName val="변화치수"/>
      <sheetName val="wall"/>
      <sheetName val="Front"/>
      <sheetName val="산근목록"/>
      <sheetName val="비탈면보호공수량산출"/>
      <sheetName val="수량산출"/>
      <sheetName val="지급자재"/>
      <sheetName val="데리네이타현황"/>
      <sheetName val="시중노임(공사)"/>
      <sheetName val="ⴭⴭⴭⴭⴭ"/>
      <sheetName val="노무비"/>
      <sheetName val="점수계산1-2"/>
      <sheetName val="DONGA4"/>
      <sheetName val="관급"/>
      <sheetName val="실행대비"/>
      <sheetName val="백호우계수"/>
      <sheetName val="데이타"/>
      <sheetName val="내역서(기계)"/>
      <sheetName val="DAN"/>
      <sheetName val="집계표"/>
      <sheetName val="CT"/>
      <sheetName val="PAC"/>
      <sheetName val="기계상세"/>
      <sheetName val="70%"/>
      <sheetName val="토사(PE)"/>
      <sheetName val="노무비 "/>
      <sheetName val="터파기및재료"/>
      <sheetName val="가압장구체수량산출서"/>
      <sheetName val="9811"/>
      <sheetName val="금액결정"/>
      <sheetName val="일위목록"/>
      <sheetName val="요율"/>
      <sheetName val="건축내역"/>
      <sheetName val="토목"/>
      <sheetName val="수목데이타 "/>
      <sheetName val="소일위대가코드표"/>
      <sheetName val="총괄표"/>
      <sheetName val="#REF"/>
      <sheetName val="횡배수관"/>
      <sheetName val="날개벽(시점좌측)"/>
      <sheetName val="인부노임"/>
      <sheetName val="시설물일위"/>
      <sheetName val="일위대가표"/>
      <sheetName val="냉천부속동"/>
      <sheetName val="몰탈재료산출"/>
      <sheetName val="대비"/>
      <sheetName val="기초일위"/>
      <sheetName val="시설일위"/>
      <sheetName val="조명일위"/>
      <sheetName val="총괄내역서"/>
      <sheetName val="경산"/>
      <sheetName val="교각1"/>
      <sheetName val="단면 (2)"/>
      <sheetName val="기둥(원형)"/>
      <sheetName val="COPING"/>
      <sheetName val="6공구(당초)"/>
      <sheetName val="남양주부대"/>
      <sheetName val="아이콘"/>
      <sheetName val="설계내역일위"/>
      <sheetName val="을"/>
      <sheetName val="내역"/>
      <sheetName val="설비"/>
      <sheetName val="단가조사"/>
      <sheetName val="날개벽"/>
      <sheetName val="현장관리비"/>
      <sheetName val="노견단위수량"/>
      <sheetName val="단가"/>
      <sheetName val="수목표준대가"/>
      <sheetName val="마산방향"/>
      <sheetName val="진주방향"/>
      <sheetName val="내역서01"/>
      <sheetName val="입력"/>
      <sheetName val="내역서(총)"/>
      <sheetName val="우,오수"/>
      <sheetName val="일위대가"/>
      <sheetName val="돈암사업"/>
      <sheetName val="조명시설"/>
      <sheetName val="기계경비(시간당)"/>
      <sheetName val="램머"/>
      <sheetName val="토공유동표"/>
      <sheetName val="남대문빌딩"/>
      <sheetName val="토공사"/>
      <sheetName val="견적서"/>
      <sheetName val="Sheet15"/>
      <sheetName val="제경비율"/>
      <sheetName val="실행철강하도"/>
      <sheetName val="일위대가(가설)"/>
      <sheetName val="골조시행"/>
      <sheetName val="산출기준자료"/>
      <sheetName val="인건비"/>
      <sheetName val="제출내역 (2)"/>
      <sheetName val="설계명세서"/>
      <sheetName val="품셈표"/>
      <sheetName val="상반기손익차2총괄"/>
      <sheetName val="암거단위"/>
      <sheetName val="남원(내)"/>
      <sheetName val="전차선로 물량표"/>
      <sheetName val="한강운반비"/>
      <sheetName val="자재"/>
      <sheetName val="공통(20-91)"/>
      <sheetName val="9509"/>
      <sheetName val="SORCE1"/>
      <sheetName val="노임목록"/>
      <sheetName val="노무비목록"/>
      <sheetName val="자재목록"/>
      <sheetName val="단위중량"/>
      <sheetName val="자료"/>
      <sheetName val="실행내역 "/>
      <sheetName val="1호인버트수량"/>
      <sheetName val="공종별자재"/>
      <sheetName val="관급자재대"/>
      <sheetName val="설비비4"/>
      <sheetName val="DATE"/>
      <sheetName val="초"/>
      <sheetName val="96정변2"/>
      <sheetName val="단가 "/>
      <sheetName val="2000년1차"/>
      <sheetName val="일위대가 "/>
      <sheetName val="H=2.0m"/>
      <sheetName val="을지"/>
      <sheetName val="개소별수량산출"/>
      <sheetName val="난간벽단위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계획보완요약"/>
      <sheetName val="Macro3"/>
      <sheetName val="#REF"/>
      <sheetName val="일일투입집계표"/>
      <sheetName val="일반공사"/>
      <sheetName val="평가데이터"/>
      <sheetName val="내역서"/>
      <sheetName val="집계표"/>
      <sheetName val="내역"/>
      <sheetName val="현장관리비 산출내역"/>
      <sheetName val="전기"/>
      <sheetName val="연결임시"/>
      <sheetName val="3.공통공사대비"/>
      <sheetName val="실행예산"/>
      <sheetName val="B"/>
      <sheetName val="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노임단가"/>
      <sheetName val="코드표"/>
      <sheetName val="총 괄 표"/>
      <sheetName val="교대시점"/>
      <sheetName val="비탈면보호공수량산출"/>
      <sheetName val="공조기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간지"/>
      <sheetName val="원가"/>
      <sheetName val="총괄"/>
      <sheetName val="내역"/>
      <sheetName val="일목"/>
      <sheetName val="일위"/>
      <sheetName val="단가"/>
      <sheetName val="단목"/>
      <sheetName val="단산"/>
      <sheetName val="장목"/>
      <sheetName val="장비"/>
      <sheetName val="요율"/>
      <sheetName val="손료"/>
      <sheetName val="참고"/>
      <sheetName val="거리"/>
      <sheetName val="단위수량"/>
      <sheetName val="수량"/>
      <sheetName val="인력터파기품"/>
      <sheetName val="BH"/>
      <sheetName val="로더"/>
      <sheetName val="DT"/>
      <sheetName val="BD"/>
      <sheetName val="BD운반거리"/>
      <sheetName val="그레이더"/>
      <sheetName val="롤러"/>
      <sheetName val="디젤파일해머"/>
      <sheetName val="GI-un"/>
      <sheetName val="Sheet1"/>
      <sheetName val="단가비교표"/>
      <sheetName val="노임단가"/>
      <sheetName val="단가산출"/>
      <sheetName val="기초"/>
      <sheetName val="DATE"/>
      <sheetName val="단"/>
      <sheetName val="일위대가(가설)"/>
      <sheetName val="조경유지관리"/>
      <sheetName val="조경식재굴취"/>
      <sheetName val="식재단가"/>
      <sheetName val="2005년임금"/>
      <sheetName val="컨테이너"/>
      <sheetName val="펌프차타설"/>
      <sheetName val="한강운반비"/>
      <sheetName val="인원계획-미화"/>
      <sheetName val="웅진교-S2"/>
      <sheetName val="48일위"/>
      <sheetName val="48수량"/>
      <sheetName val="22수량"/>
      <sheetName val="49일위"/>
      <sheetName val="22일위"/>
      <sheetName val="49수량"/>
      <sheetName val="자재단가"/>
      <sheetName val="일위대가목차"/>
      <sheetName val="7단가"/>
      <sheetName val="코드표"/>
      <sheetName val="변압기 및 발전기 용량"/>
      <sheetName val="입찰안"/>
      <sheetName val="인건비 "/>
      <sheetName val="99총공사내역서"/>
      <sheetName val="1.설계기준"/>
      <sheetName val="터파기및재료"/>
      <sheetName val="ABUT수량-A1"/>
      <sheetName val="이토변실(A3-LINE)"/>
      <sheetName val="단가(1)"/>
      <sheetName val="수량산출서"/>
      <sheetName val="설계명세서"/>
      <sheetName val="Mc1"/>
      <sheetName val="#REF"/>
      <sheetName val="PAC"/>
      <sheetName val="노임단가명세서"/>
      <sheetName val="시설물일위"/>
      <sheetName val="수목표준대가"/>
      <sheetName val="내역서"/>
      <sheetName val="일위대가표"/>
      <sheetName val="데리네이타현황"/>
      <sheetName val="Sheet1 (2)"/>
      <sheetName val="공사비총괄표"/>
      <sheetName val="골재산출"/>
      <sheetName val="일위대가(건축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 및 발전기 용량"/>
      <sheetName val="간선계산"/>
      <sheetName val="MCC부하"/>
      <sheetName val="전등부하"/>
      <sheetName val="조도계산서"/>
      <sheetName val="SHEET10"/>
      <sheetName val="파주여중계산서"/>
      <sheetName val="DATA"/>
      <sheetName val="데이타"/>
      <sheetName val="일위대가"/>
      <sheetName val="인건비 "/>
      <sheetName val="노임"/>
      <sheetName val="내역서"/>
      <sheetName val="단가"/>
      <sheetName val="일위목록"/>
      <sheetName val="수량산출"/>
      <sheetName val="토목"/>
      <sheetName val="수량산출근거(본선)"/>
      <sheetName val="노무비"/>
      <sheetName val="내역서(기계)"/>
      <sheetName val="N賃率-職"/>
      <sheetName val="코드표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인건비"/>
      <sheetName val="기계경비(시간당)"/>
      <sheetName val="램머"/>
      <sheetName val="횡배수관"/>
      <sheetName val="7단가"/>
      <sheetName val="노임단가"/>
      <sheetName val="단가산출"/>
      <sheetName val="단가비교표"/>
      <sheetName val="하부철근수량"/>
      <sheetName val="각종장비전압강하계산"/>
      <sheetName val="접지수량"/>
      <sheetName val="Sheet1"/>
      <sheetName val="터파기및재료"/>
      <sheetName val="MATERIAL"/>
      <sheetName val="노견단위수량"/>
      <sheetName val="건축내역"/>
      <sheetName val="배선DATA"/>
      <sheetName val="단가조사"/>
      <sheetName val="적용단가"/>
      <sheetName val="1단계"/>
      <sheetName val="내역"/>
      <sheetName val="횡배수관집현황(2공구)"/>
      <sheetName val="수목표준대가"/>
      <sheetName val="경비산출서"/>
      <sheetName val="COST"/>
      <sheetName val="건축"/>
      <sheetName val="1호인버트수량"/>
      <sheetName val="EQ-R1"/>
      <sheetName val="ITEM"/>
      <sheetName val="수량산출서"/>
      <sheetName val="1.3 고압 부하계산서"/>
      <sheetName val="DATA1"/>
      <sheetName val="날개벽"/>
      <sheetName val="경산"/>
      <sheetName val="단위수량"/>
      <sheetName val="설비비4"/>
      <sheetName val="2. 공원조도(전통공원)"/>
      <sheetName val="DATE"/>
      <sheetName val="조건표"/>
      <sheetName val="기계상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내역서"/>
      <sheetName val="집계표"/>
      <sheetName val="입찰안"/>
      <sheetName val="내역"/>
      <sheetName val="#REF"/>
      <sheetName val="차액보증"/>
      <sheetName val="Macro3"/>
      <sheetName val="보할공정표"/>
      <sheetName val="Book1"/>
      <sheetName val="자재"/>
      <sheetName val="노무"/>
      <sheetName val="장비"/>
      <sheetName val="외주"/>
      <sheetName val="총괄표"/>
      <sheetName val="결재"/>
      <sheetName val="Sheet5"/>
      <sheetName val="변압기 및 발전기 용량"/>
      <sheetName val="인건비 "/>
      <sheetName val="코드표"/>
      <sheetName val="횡배수관"/>
      <sheetName val="횡배수관집현황(2공구)"/>
      <sheetName val="노임단가"/>
      <sheetName val="설비"/>
      <sheetName val="터파기및재료"/>
      <sheetName val="설계예산서"/>
      <sheetName val="오수연결관토공"/>
      <sheetName val="양수장(기계)"/>
      <sheetName val="O＆P"/>
      <sheetName val="결재판(삭제하지말아주세요)"/>
      <sheetName val="내역총괄"/>
      <sheetName val="자재단가"/>
      <sheetName val="원가서"/>
      <sheetName val="1.수인터널"/>
      <sheetName val="하부철근수량"/>
      <sheetName val="내역서(삼호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내역갑지"/>
      <sheetName val="내역서"/>
      <sheetName val="물량산출"/>
      <sheetName val="인공산출"/>
      <sheetName val="단가비교표"/>
      <sheetName val="일위대가목록"/>
      <sheetName val="일위-강관슬리브"/>
      <sheetName val="일위-강관용접"/>
      <sheetName val="일위-행거"/>
      <sheetName val="일위-강관후렌지"/>
      <sheetName val="일위-보온"/>
      <sheetName val="일위-옥내소화전"/>
      <sheetName val="일위-터파기되메우기"/>
      <sheetName val="인건비"/>
      <sheetName val="입찰안"/>
      <sheetName val="노임단가"/>
      <sheetName val="적용단가"/>
      <sheetName val="변압기 및 발전기 용량"/>
      <sheetName val="노임"/>
      <sheetName val="단가표"/>
      <sheetName val="공사비"/>
      <sheetName val="Sheet1"/>
      <sheetName val="코드표"/>
      <sheetName val="2.가설공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단가비교표"/>
      <sheetName val="#REF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관단"/>
      <sheetName val="관대"/>
      <sheetName val="갑"/>
      <sheetName val="자단"/>
      <sheetName val="일"/>
      <sheetName val="일목"/>
      <sheetName val="단산목"/>
      <sheetName val="을"/>
      <sheetName val="을 (1년차)"/>
      <sheetName val="수량"/>
      <sheetName val="토공계산"/>
      <sheetName val="단가산"/>
      <sheetName val="중기목"/>
      <sheetName val="중기사용"/>
      <sheetName val="환,노임"/>
      <sheetName val="중기운"/>
      <sheetName val="Mc1"/>
      <sheetName val="Mc2"/>
      <sheetName val="Module1"/>
      <sheetName val="Mc3"/>
      <sheetName val="Macro1"/>
      <sheetName val="Macro2"/>
      <sheetName val="물가대비표"/>
      <sheetName val="요율"/>
      <sheetName val="DATE"/>
      <sheetName val="w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공구원가계산"/>
      <sheetName val="2공구산출내역"/>
      <sheetName val="2______"/>
      <sheetName val="내역"/>
      <sheetName val="일위대가"/>
      <sheetName val="2차1차"/>
      <sheetName val="일위대가표"/>
      <sheetName val="대목"/>
      <sheetName val="104동"/>
      <sheetName val="데이타"/>
      <sheetName val="식재일위대가"/>
      <sheetName val="기초일위대가"/>
      <sheetName val="단가대비표"/>
      <sheetName val="단가표"/>
      <sheetName val="골조시행"/>
      <sheetName val="기자재비"/>
      <sheetName val="예산내역"/>
      <sheetName val="총괄수지표"/>
      <sheetName val="1차설계변경내역"/>
      <sheetName val="내역서2안"/>
      <sheetName val="을"/>
      <sheetName val="b_balju"/>
      <sheetName val="공통가설"/>
      <sheetName val="10월"/>
      <sheetName val="덤프트럭계수"/>
      <sheetName val="자료"/>
      <sheetName val="견적서"/>
      <sheetName val="내역서"/>
      <sheetName val="Mc1"/>
      <sheetName val="토공사"/>
      <sheetName val="70%"/>
      <sheetName val="식재인부"/>
      <sheetName val="담장산출"/>
      <sheetName val="직노"/>
      <sheetName val="일위대가목차"/>
      <sheetName val="단가비교표"/>
      <sheetName val="DT"/>
      <sheetName val="롤러"/>
      <sheetName val="BH"/>
      <sheetName val="펌프차타설"/>
      <sheetName val="적격점수&lt;300억미만&gt;"/>
      <sheetName val="Macro1"/>
      <sheetName val="견적시담(송포2공구)"/>
      <sheetName val="b_balju-단가단가단가"/>
      <sheetName val="개요"/>
      <sheetName val="설비2차"/>
      <sheetName val="sheet1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목차"/>
      <sheetName val="Sheet2"/>
      <sheetName val="사진대지"/>
      <sheetName val="일위대가(건축)"/>
      <sheetName val="건축내역"/>
      <sheetName val="수목표준대가"/>
      <sheetName val="백암비스타내역"/>
      <sheetName val="FB25JN"/>
      <sheetName val="기성내역"/>
      <sheetName val="내역5"/>
      <sheetName val="Y-WORK"/>
      <sheetName val="일용노임단가"/>
      <sheetName val="중기사용료산출근거"/>
      <sheetName val="단가 및 재료비"/>
      <sheetName val="QandAJunior"/>
      <sheetName val="단가"/>
      <sheetName val="b_balju_cho"/>
      <sheetName val="Data&amp;Result"/>
      <sheetName val="노임단가"/>
      <sheetName val="공통가설공사"/>
      <sheetName val="관리자"/>
      <sheetName val="일위목록"/>
      <sheetName val="조경유지관리"/>
      <sheetName val="조경식재굴취"/>
      <sheetName val="식재단가"/>
      <sheetName val="인력터파기품"/>
      <sheetName val="2005년임금"/>
      <sheetName val="컨테이너"/>
      <sheetName val="자재단가"/>
      <sheetName val="data2"/>
      <sheetName val="회사정보"/>
      <sheetName val=" 갑지"/>
      <sheetName val="건축공사실행"/>
      <sheetName val="단가(1)"/>
      <sheetName val="노원열병합  건축공사기성내역서"/>
      <sheetName val="EACT10"/>
      <sheetName val="Sheet5"/>
      <sheetName val="BID"/>
      <sheetName val="★도급내역"/>
      <sheetName val="노임"/>
      <sheetName val="집계표"/>
      <sheetName val="단가일람"/>
      <sheetName val="단위량당중기"/>
      <sheetName val="COVER"/>
      <sheetName val="소비자가"/>
      <sheetName val="시설물기초"/>
      <sheetName val="건축"/>
      <sheetName val="공종목록표"/>
      <sheetName val="환율"/>
      <sheetName val="제직재"/>
      <sheetName val="설직재-1"/>
      <sheetName val="입력"/>
      <sheetName val="일 위 대 가 표"/>
      <sheetName val="투찰추정"/>
      <sheetName val="unit 4"/>
      <sheetName val="기초단가"/>
      <sheetName val="CON'C"/>
      <sheetName val="단가표 (2)"/>
      <sheetName val="경비"/>
      <sheetName val="#REF"/>
      <sheetName val="선금급신청서"/>
      <sheetName val="작업금지"/>
      <sheetName val="기본단가"/>
      <sheetName val="인건비단가"/>
      <sheetName val="일위대가목록"/>
      <sheetName val="대가10%"/>
      <sheetName val="수량산출"/>
      <sheetName val="Sheet10"/>
      <sheetName val="원가계산서"/>
      <sheetName val="물가대비표"/>
      <sheetName val="요율"/>
      <sheetName val="1,2공구원가계산서"/>
      <sheetName val="1공구산출내역서"/>
      <sheetName val="Total"/>
      <sheetName val="결재판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터파기및재료"/>
      <sheetName val="실행철강하도"/>
      <sheetName val="출력은 금물"/>
      <sheetName val="중기사용료"/>
      <sheetName val="증감대비"/>
      <sheetName val="제출내역"/>
      <sheetName val="보할공정"/>
      <sheetName val="중기조종사 단위단가"/>
      <sheetName val="DATA1"/>
      <sheetName val="코드목록(시스템담당용)"/>
      <sheetName val="설계"/>
      <sheetName val="국별인원"/>
      <sheetName val="회사기초자료"/>
      <sheetName val="단가조사서"/>
      <sheetName val="기계경비(시간당)"/>
      <sheetName val="공사비대비표B(토공)"/>
      <sheetName val="기초내역"/>
      <sheetName val="할증 "/>
      <sheetName val="연결임시"/>
      <sheetName val="공통단가"/>
      <sheetName val="운반비"/>
      <sheetName val="2000양배"/>
      <sheetName val="장비"/>
      <sheetName val="산근1"/>
      <sheetName val="노무"/>
      <sheetName val="자재"/>
      <sheetName val="일위_파일"/>
      <sheetName val="실행(1)"/>
      <sheetName val="몰탈재료산출"/>
      <sheetName val="대가"/>
      <sheetName val="단산목록"/>
      <sheetName val="금액"/>
      <sheetName val="을지"/>
      <sheetName val="안양동교 1안"/>
      <sheetName val="도급"/>
      <sheetName val="단가조사"/>
      <sheetName val="변수값"/>
      <sheetName val="중기상차"/>
      <sheetName val="AS복구"/>
      <sheetName val="중기터파기"/>
      <sheetName val="9811"/>
      <sheetName val="일위대가(출입)"/>
      <sheetName val="수목데이타 "/>
      <sheetName val="기초입력 DATA"/>
      <sheetName val="전기품산출"/>
      <sheetName val="단가산출"/>
      <sheetName val="코드표"/>
      <sheetName val="식재가격"/>
      <sheetName val="식재총괄"/>
      <sheetName val="FAX"/>
      <sheetName val="광양 3기 유입수"/>
      <sheetName val="요약&amp;결과"/>
      <sheetName val="교사기준면적(초등)"/>
      <sheetName val="물가시세표"/>
      <sheetName val="에너지요금"/>
      <sheetName val="DATE"/>
      <sheetName val="현장경비"/>
      <sheetName val="BSD _2_"/>
      <sheetName val="관로내역원"/>
      <sheetName val="sheet1 (2)"/>
      <sheetName val="노임단가표"/>
      <sheetName val="전체"/>
      <sheetName val="BS"/>
      <sheetName val="실행내역"/>
      <sheetName val="내부마감"/>
      <sheetName val="수지예산"/>
      <sheetName val="등록업체(031124)"/>
      <sheetName val="A-4"/>
      <sheetName val="기계경비일람"/>
      <sheetName val="대한주택보증(수보)"/>
      <sheetName val="대한주택보증(입보)"/>
      <sheetName val="DANGA"/>
      <sheetName val="장비사양"/>
      <sheetName val="저수조"/>
      <sheetName val="단가비교"/>
      <sheetName val="단청공사"/>
      <sheetName val="냉천부속동"/>
      <sheetName val="급여대장"/>
      <sheetName val="직원 인적급여 카드"/>
      <sheetName val="01"/>
      <sheetName val="위치조서"/>
      <sheetName val="4.일위대가목차"/>
      <sheetName val="일위대가(가설)"/>
      <sheetName val="제2호단위수량"/>
      <sheetName val="공사개요"/>
      <sheetName val="원하대비"/>
      <sheetName val="원도급"/>
      <sheetName val="하도급"/>
      <sheetName val="대비2"/>
      <sheetName val="건축공사"/>
      <sheetName val="96노임기준"/>
      <sheetName val="집계표_식재"/>
      <sheetName val="장비종합부표"/>
      <sheetName val="부표"/>
      <sheetName val="설계예산서"/>
      <sheetName val="예산내역서"/>
      <sheetName val="EJ"/>
      <sheetName val="인건비"/>
      <sheetName val="일위대가 "/>
      <sheetName val="Macro2"/>
      <sheetName val="2.냉난방설비공사"/>
      <sheetName val="7.자동제어공사"/>
      <sheetName val="화재 탐지 설비"/>
      <sheetName val="하부철근수량"/>
      <sheetName val="여과지동"/>
      <sheetName val="DATA"/>
      <sheetName val="조명율표"/>
      <sheetName val="경산"/>
      <sheetName val="000000"/>
      <sheetName val="준검 내역서"/>
      <sheetName val="광주전남"/>
      <sheetName val="범례_(2)"/>
      <sheetName val="노원열병합__건축공사기성내역서"/>
      <sheetName val="단가_및_재료비"/>
      <sheetName val="일_위_대_가_표"/>
      <sheetName val="unit_4"/>
      <sheetName val="_갑지"/>
      <sheetName val="출력은_금물"/>
      <sheetName val="안양동교_1안"/>
      <sheetName val="단가표_(2)"/>
      <sheetName val="할증_"/>
      <sheetName val="광양_3기_유입수"/>
      <sheetName val="수목데이타_"/>
      <sheetName val="중기조종사_단위단가"/>
      <sheetName val="공장동 지하1층"/>
      <sheetName val="용역동 및 154KV"/>
      <sheetName val="공장동 3층"/>
      <sheetName val="공장동 1층"/>
      <sheetName val="강병규"/>
      <sheetName val="공정집계_국별"/>
      <sheetName val="AV시스템"/>
      <sheetName val="별제권_정리담보권"/>
      <sheetName val="기본입력"/>
      <sheetName val="ABUT수량-A1"/>
      <sheetName val="1안"/>
      <sheetName val="자단"/>
      <sheetName val="상각비"/>
      <sheetName val="계산서(곡선부)"/>
      <sheetName val="포장재료집계표"/>
      <sheetName val="2000년1차"/>
      <sheetName val="웅진교-S2"/>
      <sheetName val="설계내역서"/>
      <sheetName val="재료"/>
      <sheetName val="보도공제면적"/>
      <sheetName val="조명일위"/>
      <sheetName val="신규일위"/>
      <sheetName val="실행"/>
      <sheetName val="포장복구집계"/>
      <sheetName val="북방3터널"/>
      <sheetName val="기본단가표"/>
      <sheetName val="수목데이타"/>
      <sheetName val="3련 BOX"/>
      <sheetName val="총괄내역서"/>
      <sheetName val="견적"/>
      <sheetName val="4.공사별"/>
      <sheetName val="갑지"/>
      <sheetName val="계약내역(2)"/>
      <sheetName val="재노경"/>
      <sheetName val="도급내역5+800"/>
      <sheetName val="도급내역"/>
      <sheetName val="물가시세"/>
      <sheetName val="기계경비"/>
      <sheetName val="전력"/>
      <sheetName val="내역-2"/>
      <sheetName val="통장출금액"/>
      <sheetName val="1공구원가계산서"/>
      <sheetName val="대,유,램"/>
      <sheetName val="품셈TABLE"/>
      <sheetName val="내 역 서(총괄)"/>
      <sheetName val="도급FORM"/>
      <sheetName val="중기집계"/>
      <sheetName val="철콘공사"/>
      <sheetName val="이토변실(A3-LINE)"/>
      <sheetName val="부대공"/>
      <sheetName val="배수공"/>
      <sheetName val="토공"/>
      <sheetName val="포장공"/>
      <sheetName val="단가기준"/>
      <sheetName val="I一般比"/>
      <sheetName val="N賃率-職"/>
      <sheetName val="J直材4"/>
      <sheetName val="(전남)시범지구 운영실적 및 결과분석(8월까지)"/>
      <sheetName val="비전경영계획"/>
      <sheetName val="일위대가 목록표"/>
      <sheetName val="기본1"/>
      <sheetName val="수정일위대가"/>
      <sheetName val="const."/>
      <sheetName val="우석문틀"/>
      <sheetName val="구의33고"/>
      <sheetName val="Sheet4"/>
      <sheetName val="입찰안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6-1. 관개량조서"/>
      <sheetName val="공구"/>
      <sheetName val="굴화내역"/>
      <sheetName val="주소록"/>
      <sheetName val="금액내역서"/>
      <sheetName val="총공사비집계표"/>
      <sheetName val="기준액"/>
      <sheetName val="기초입력_DATA"/>
      <sheetName val="식재"/>
      <sheetName val="시설물"/>
      <sheetName val="식재출력용"/>
      <sheetName val="유지관리"/>
      <sheetName val="수량집계표(舊)"/>
      <sheetName val="노견단위수량"/>
      <sheetName val="CABLE SIZE-1"/>
      <sheetName val="자료입력"/>
      <sheetName val="당사실시1"/>
      <sheetName val="변압기 및 발전기 용량"/>
      <sheetName val="관련자료입력"/>
      <sheetName val="22단가"/>
      <sheetName val="22인공"/>
      <sheetName val="설비내역서"/>
      <sheetName val="건축내역서"/>
      <sheetName val="전기내역서"/>
      <sheetName val="단가산출2"/>
      <sheetName val="단가산출서"/>
      <sheetName val="사업성"/>
      <sheetName val="노무비 근거"/>
      <sheetName val="청천내"/>
      <sheetName val="수량산출서"/>
      <sheetName val="투찰내역"/>
      <sheetName val="일위대가집계"/>
      <sheetName val="덤프운반거리산출(토)"/>
      <sheetName val="덤프운반거리산출(풍)"/>
      <sheetName val="덤프운반거리산출(연)"/>
      <sheetName val="종배수관면벽신"/>
      <sheetName val="피벗테이블데이터분석"/>
      <sheetName val="조경일람"/>
      <sheetName val="중기단가"/>
      <sheetName val="단가및재료비"/>
      <sheetName val="노무비"/>
      <sheetName val="단가산출-기,교"/>
      <sheetName val="일위목록-기"/>
      <sheetName val="-치수표(곡선부)"/>
      <sheetName val="설명서 "/>
      <sheetName val="토목"/>
      <sheetName val="단가산출(총괄)"/>
      <sheetName val="일위총괄"/>
      <sheetName val="토량1-1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유원장"/>
      <sheetName val="놀이광장"/>
      <sheetName val="다목적광장"/>
      <sheetName val="조건"/>
      <sheetName val="10월 (2)"/>
      <sheetName val="종합-임현"/>
      <sheetName val="단"/>
      <sheetName val="현장관리비"/>
      <sheetName val="기초자료"/>
      <sheetName val="1.우편집중내역서"/>
      <sheetName val="한강운반비"/>
      <sheetName val="일위대가표(DEEP)"/>
      <sheetName val="장비경비"/>
      <sheetName val="빗물받이(910-510-410)"/>
      <sheetName val="의왕내역"/>
      <sheetName val="원가"/>
      <sheetName val="내역표지"/>
      <sheetName val="가정조건"/>
      <sheetName val="공통"/>
      <sheetName val="반포2차"/>
      <sheetName val="기준FACTOR"/>
      <sheetName val=" 견적서"/>
      <sheetName val="예산명세서"/>
      <sheetName val="설계명세서"/>
      <sheetName val="내역서(전기)"/>
      <sheetName val="원가계산서(남측)"/>
      <sheetName val="실행내역 "/>
      <sheetName val="금융비용"/>
      <sheetName val="2000,9월 일위"/>
      <sheetName val="시멘트"/>
      <sheetName val="토사(PE)"/>
      <sheetName val="재료비"/>
      <sheetName val="DATA 입력란"/>
      <sheetName val="견적단가"/>
      <sheetName val="비탈면보호공수량산출"/>
      <sheetName val="단위수량"/>
      <sheetName val="계약서"/>
      <sheetName val="간접비 총괄표"/>
      <sheetName val="2.1  노무비 평균단가산출"/>
      <sheetName val="기초일위"/>
      <sheetName val="시설일위"/>
      <sheetName val="보고"/>
      <sheetName val="표준항목"/>
      <sheetName val="교각1"/>
      <sheetName val="자동제어"/>
      <sheetName val="식재일위"/>
      <sheetName val="말뚝지지력산정"/>
      <sheetName val="L_RPTB~1"/>
      <sheetName val="시작4"/>
      <sheetName val="pier(각형)"/>
      <sheetName val="(A)내역서"/>
      <sheetName val="단중표"/>
      <sheetName val="가동비율"/>
      <sheetName val="납부서"/>
      <sheetName val="을 1"/>
      <sheetName val="을 2"/>
      <sheetName val="기능공인적사항"/>
      <sheetName val="유림골조"/>
      <sheetName val="조견표"/>
      <sheetName val="조도계산서 (도서)"/>
      <sheetName val="3.하중산정4.지지력"/>
      <sheetName val="단  가  대  비  표"/>
      <sheetName val="일  위  대  가  목  록"/>
      <sheetName val="2.대외공문"/>
      <sheetName val="대가단최종"/>
      <sheetName val="전차선로 물량표"/>
      <sheetName val="공통(20-91)"/>
      <sheetName val="잡비"/>
      <sheetName val="개인명세서"/>
      <sheetName val="토적단위"/>
      <sheetName val="공내역"/>
      <sheetName val="ⴭⴭⴭⴭⴭ"/>
      <sheetName val="중기작업량"/>
      <sheetName val="교통대책내역"/>
      <sheetName val="일위대가(4층원격)"/>
      <sheetName val="변경내역"/>
      <sheetName val="단가견적조사표"/>
      <sheetName val="계정code"/>
      <sheetName val="정의"/>
      <sheetName val="투입비"/>
      <sheetName val="1. 설계조건 2.단면가정 3. 하중계산"/>
      <sheetName val="세부내역서(소방)"/>
      <sheetName val="DAN"/>
      <sheetName val="백호우계수"/>
      <sheetName val="기타 정보통신공사"/>
      <sheetName val="출력용"/>
      <sheetName val="램머"/>
      <sheetName val="작업일보"/>
      <sheetName val="조명시설"/>
      <sheetName val="노임 단가"/>
      <sheetName val="심사물량"/>
      <sheetName val="도로정위치부표"/>
      <sheetName val="심사계산"/>
      <sheetName val="DB구축"/>
      <sheetName val="도로조사부표"/>
      <sheetName val="재정비내역"/>
      <sheetName val="입력변수"/>
      <sheetName val="지적고시내역"/>
      <sheetName val="골막이(야매)"/>
      <sheetName val="원가data"/>
      <sheetName val="자재목록"/>
      <sheetName val="단가목록"/>
      <sheetName val="중기목록"/>
      <sheetName val="Baby일위대가"/>
      <sheetName val="남대문빌딩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06 일위대가목록"/>
      <sheetName val="정산명세서"/>
      <sheetName val="JUCKEYK"/>
      <sheetName val="16-1"/>
      <sheetName val="9-1차이내역"/>
      <sheetName val="예총"/>
      <sheetName val="비용"/>
      <sheetName val="공사비산출내역"/>
      <sheetName val="부대공Ⅱ"/>
      <sheetName val="분당임차변경"/>
      <sheetName val="형틀공사"/>
      <sheetName val="공정표"/>
      <sheetName val="개요입력"/>
      <sheetName val="수량기준"/>
      <sheetName val="APT내역"/>
      <sheetName val="부대시설"/>
      <sheetName val="내역1"/>
      <sheetName val="제경비"/>
      <sheetName val="기계"/>
      <sheetName val="정화조"/>
      <sheetName val="조경"/>
      <sheetName val="교량하부공"/>
      <sheetName val="공조기"/>
      <sheetName val="시설물일위"/>
      <sheetName val="공내역서"/>
      <sheetName val="일용노임단가2001상"/>
      <sheetName val="참조자료"/>
      <sheetName val="A갑지"/>
      <sheetName val="옥외외등집계표"/>
      <sheetName val="장비가동"/>
      <sheetName val="노임이"/>
      <sheetName val="토건"/>
      <sheetName val="공사비증감"/>
      <sheetName val="단가_1_"/>
      <sheetName val="일위대가(1)"/>
      <sheetName val="단가 (2)"/>
      <sheetName val="1월"/>
      <sheetName val="파일의이용"/>
      <sheetName val="설계예산서(흙막이)"/>
      <sheetName val="중기손료"/>
      <sheetName val="국민연금표"/>
      <sheetName val="유역면적"/>
      <sheetName val="단위단가"/>
      <sheetName val="자재테이블"/>
      <sheetName val="※참고자료※"/>
      <sheetName val="대치판정"/>
      <sheetName val="VOR"/>
      <sheetName val="경율산정.XLS"/>
      <sheetName val="산출내역서집계표"/>
      <sheetName val="신고조서"/>
      <sheetName val="실행예산"/>
      <sheetName val="용역비내역-진짜"/>
      <sheetName val="배수내역"/>
      <sheetName val="부표총괄"/>
      <sheetName val="견적 (2)"/>
      <sheetName val="실행간접비"/>
      <sheetName val="1차 내역서"/>
      <sheetName val="손익계산서"/>
      <sheetName val="발주처담당자"/>
      <sheetName val="도급원가"/>
      <sheetName val="지급자재"/>
      <sheetName val="접속슬라브"/>
      <sheetName val="관접합및부설"/>
      <sheetName val="산출기초"/>
      <sheetName val="총 괄 표"/>
      <sheetName val="공사비산출서"/>
      <sheetName val="단 box"/>
      <sheetName val="수량집계"/>
      <sheetName val="동문건설"/>
      <sheetName val="달대"/>
      <sheetName val="철거산출근거"/>
      <sheetName val="원가서"/>
      <sheetName val="MCC제원"/>
      <sheetName val="제경비율"/>
      <sheetName val="실행대비"/>
      <sheetName val="토목공사"/>
      <sheetName val="범례_(2)1"/>
      <sheetName val="단가_및_재료비1"/>
      <sheetName val="노원열병합__건축공사기성내역서1"/>
      <sheetName val="일_위_대_가_표1"/>
      <sheetName val="출력은_금물1"/>
      <sheetName val="unit_41"/>
      <sheetName val="_갑지1"/>
      <sheetName val="단가표_(2)1"/>
      <sheetName val="광양_3기_유입수1"/>
      <sheetName val="BSD__2_"/>
      <sheetName val="안양동교_1안1"/>
      <sheetName val="할증_1"/>
      <sheetName val="중기조종사_단위단가1"/>
      <sheetName val="수목데이타_1"/>
      <sheetName val="직원_인적급여_카드"/>
      <sheetName val="sheet1_(2)"/>
      <sheetName val="4_일위대가목차"/>
      <sheetName val="일위대가_"/>
      <sheetName val="2_냉난방설비공사"/>
      <sheetName val="7_자동제어공사"/>
      <sheetName val="화재_탐지_설비"/>
      <sheetName val="4_공사별"/>
      <sheetName val="(전남)시범지구_운영실적_및_결과분석(8월까지)"/>
      <sheetName val="준검_내역서"/>
      <sheetName val="3련_BOX"/>
      <sheetName val="공장동_지하1층"/>
      <sheetName val="용역동_및_154KV"/>
      <sheetName val="공장동_3층"/>
      <sheetName val="공장동_1층"/>
      <sheetName val="일반부표"/>
      <sheetName val="sub"/>
      <sheetName val="근로자"/>
      <sheetName val="건설기계사용기준"/>
      <sheetName val="노무단가"/>
      <sheetName val="BOJUNGGM"/>
      <sheetName val="일위산출"/>
      <sheetName val="예가표"/>
      <sheetName val="자판실행"/>
      <sheetName val="주공 갑지"/>
      <sheetName val="소방"/>
      <sheetName val="간접비"/>
      <sheetName val="괴목육교"/>
      <sheetName val="옥외등신설"/>
      <sheetName val="저케CV22신설"/>
      <sheetName val="저케CV38신설"/>
      <sheetName val="저케CV8신설"/>
      <sheetName val="접지3종"/>
      <sheetName val="front"/>
      <sheetName val="날개벽수량표"/>
      <sheetName val="기초대가"/>
      <sheetName val="시설대가"/>
      <sheetName val="수목대가"/>
      <sheetName val="인공대가"/>
      <sheetName val="배수장토목공사비"/>
      <sheetName val="전선 및 전선관"/>
      <sheetName val="기본일위"/>
      <sheetName val="패널"/>
      <sheetName val="내역_FILE"/>
      <sheetName val="목록"/>
      <sheetName val="갑지(추정)"/>
      <sheetName val="본사인상전"/>
      <sheetName val="사업수지"/>
      <sheetName val="구간재료"/>
      <sheetName val="CODE"/>
      <sheetName val="철근콘크리트 (5)"/>
      <sheetName val="안전장치"/>
      <sheetName val="일반공사"/>
      <sheetName val="적용단위길이"/>
      <sheetName val="특수기호강도거푸집"/>
      <sheetName val="종배수관(신)"/>
      <sheetName val="포스코실행"/>
      <sheetName val="적산산출"/>
      <sheetName val="자재비산출"/>
      <sheetName val="운용비산출"/>
      <sheetName val="NEW DB"/>
      <sheetName val="2003상반기노임기준"/>
      <sheetName val="도곡동APT"/>
      <sheetName val="신대방교수"/>
      <sheetName val="단가 "/>
      <sheetName val="개화1교"/>
      <sheetName val="TYPE-1"/>
      <sheetName val="수목단가"/>
      <sheetName val="시설수량표"/>
      <sheetName val="식재수량표"/>
      <sheetName val="1.설계기준 "/>
      <sheetName val="버스운행안내"/>
      <sheetName val="G.R300경비"/>
      <sheetName val="1단계총괄내역서"/>
      <sheetName val="단가일람 (2)"/>
      <sheetName val="청주(철골발주의뢰서)"/>
      <sheetName val="사각1,특1호"/>
      <sheetName val="건축공사 집계표"/>
      <sheetName val="골조"/>
      <sheetName val="간공설계서"/>
      <sheetName val="구간별현황"/>
      <sheetName val="기본계획"/>
      <sheetName val="광주운남을"/>
      <sheetName val="TRE TABLE"/>
      <sheetName val="수입"/>
      <sheetName val="3단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이식운반"/>
      <sheetName val="실행기초"/>
      <sheetName val="배수량"/>
      <sheetName val="WORK"/>
      <sheetName val="총괄표"/>
      <sheetName val="인공산출"/>
      <sheetName val="세금자료"/>
      <sheetName val="규준틀"/>
      <sheetName val="일 위 목 록 표"/>
      <sheetName val="횡배수관"/>
      <sheetName val="값"/>
      <sheetName val="기초목"/>
      <sheetName val="11-2.아파트내역"/>
      <sheetName val="아파트"/>
      <sheetName val="S&amp;R"/>
      <sheetName val="인원계획-미화"/>
      <sheetName val="Quality"/>
      <sheetName val="People"/>
      <sheetName val="Risk"/>
      <sheetName val="Training"/>
      <sheetName val="General"/>
      <sheetName val="Instructions"/>
      <sheetName val="진주방향"/>
      <sheetName val="이름교환"/>
      <sheetName val="전기일위목록"/>
      <sheetName val="직접비"/>
      <sheetName val="바닥판"/>
      <sheetName val="입력DATA"/>
      <sheetName val="판"/>
      <sheetName val="대덕토공총"/>
      <sheetName val="문학간접"/>
      <sheetName val="자  재"/>
      <sheetName val="건축외주"/>
      <sheetName val="5직접"/>
      <sheetName val="장비단가"/>
      <sheetName val="4.2.1 마루높이 검토"/>
      <sheetName val="품셈표"/>
      <sheetName val="설비"/>
      <sheetName val="archi(본사)"/>
      <sheetName val="Ekog10"/>
      <sheetName val="간접1"/>
      <sheetName val="하조서"/>
      <sheetName val="실행내역서 "/>
      <sheetName val="교각별철근수량집계표"/>
      <sheetName val="원내역"/>
      <sheetName val="단위중량"/>
      <sheetName val="소일위대가코드표"/>
      <sheetName val="원가계산서(변경)"/>
      <sheetName val="장비집계"/>
      <sheetName val="예산편성"/>
      <sheetName val="맨홀_공사비"/>
      <sheetName val="부대내역"/>
      <sheetName val="COST"/>
      <sheetName val="지수"/>
      <sheetName val="cable-data"/>
      <sheetName val="집계"/>
      <sheetName val="단가대비표 (3)"/>
      <sheetName val="기계설비"/>
      <sheetName val="총괄"/>
      <sheetName val="일위대가-1"/>
      <sheetName val="서식"/>
      <sheetName val="재료표"/>
      <sheetName val="물량내역"/>
      <sheetName val="관급자재"/>
      <sheetName val="건축일위"/>
      <sheetName val="그라우팅일위"/>
      <sheetName val="일반건축물통신회선수"/>
      <sheetName val="안전난간대원가"/>
      <sheetName val="比較表"/>
      <sheetName val="편집1"/>
      <sheetName val="경남"/>
      <sheetName val="경북"/>
      <sheetName val="중부"/>
      <sheetName val="기"/>
      <sheetName val="전선(총)"/>
      <sheetName val="확약서"/>
      <sheetName val="BQ(실행)"/>
      <sheetName val="6호기"/>
      <sheetName val="96작생능"/>
      <sheetName val="설계명세서 (장비)"/>
      <sheetName val="구입단가"/>
      <sheetName val="PAINT"/>
      <sheetName val="약품공급2"/>
      <sheetName val="외주(기준)"/>
      <sheetName val="재.노.경(기준)"/>
      <sheetName val="선정요령"/>
      <sheetName val="Proposal"/>
      <sheetName val="실행내역서"/>
      <sheetName val="기초데이타"/>
      <sheetName val="36단가"/>
      <sheetName val="데리네이타현황"/>
      <sheetName val="유림총괄"/>
      <sheetName val="퍼스트"/>
      <sheetName val="출자한도"/>
      <sheetName val="구리토평1전기"/>
      <sheetName val="설계내역2"/>
      <sheetName val="설계예시"/>
      <sheetName val="양남(실시)"/>
      <sheetName val="건천(실시)"/>
      <sheetName val="외동(실시)"/>
      <sheetName val="안강(실시)"/>
      <sheetName val="안강(우선실시)"/>
      <sheetName val="도급기성"/>
      <sheetName val="6공구(당초)"/>
      <sheetName val="주요항목별"/>
      <sheetName val="실행(ALT1)"/>
      <sheetName val="wall"/>
      <sheetName val="코드"/>
      <sheetName val="원가계산"/>
      <sheetName val="전기"/>
      <sheetName val="미드수량"/>
      <sheetName val="적정심사"/>
      <sheetName val="일위대가내역"/>
      <sheetName val="파이프류"/>
      <sheetName val="원가계산서 "/>
      <sheetName val="고내분기~한림"/>
      <sheetName val="광령~경마장"/>
      <sheetName val="세기~광령"/>
      <sheetName val="물건개요"/>
      <sheetName val="빌딩경영보고서"/>
      <sheetName val="리스료"/>
      <sheetName val="단위량"/>
      <sheetName val="재료집계표2"/>
      <sheetName val="토적집계표"/>
      <sheetName val="우수받이"/>
      <sheetName val="가설공사"/>
      <sheetName val="4차원가계산서"/>
      <sheetName val="단가결정"/>
      <sheetName val="내역아"/>
      <sheetName val="울타리"/>
      <sheetName val="?????"/>
      <sheetName val="대로근거"/>
      <sheetName val="발주수량표"/>
      <sheetName val="전등설비"/>
      <sheetName val="우수공,맨홀,집수정"/>
      <sheetName val="단재적표"/>
      <sheetName val="001"/>
      <sheetName val="98태백"/>
      <sheetName val="관급"/>
      <sheetName val="몸체(460×600)"/>
      <sheetName val="적용기준"/>
      <sheetName val="도기류"/>
      <sheetName val="열린교실"/>
      <sheetName val="세골재  T2 변경 현황"/>
      <sheetName val="주beam"/>
      <sheetName val="참고자료"/>
      <sheetName val="ITEM"/>
      <sheetName val="저"/>
      <sheetName val="가격조사서"/>
      <sheetName val="재집"/>
      <sheetName val="기초공"/>
      <sheetName val="기둥(원형)"/>
      <sheetName val="실행예산서"/>
      <sheetName val="#2_Paint"/>
      <sheetName val="Sheet3"/>
      <sheetName val="규격"/>
      <sheetName val="대여현황"/>
      <sheetName val="내역분기"/>
      <sheetName val="기초자료입력"/>
      <sheetName val="소화실적"/>
      <sheetName val="단가대비"/>
      <sheetName val="익산"/>
      <sheetName val="정부노임단가"/>
      <sheetName val="갑지1"/>
      <sheetName val="중기경유지급대장"/>
      <sheetName val="중기잡유공제"/>
      <sheetName val="중기잡유지급대장"/>
      <sheetName val="중기임차료"/>
      <sheetName val="중기경유공제"/>
      <sheetName val="안전시설"/>
      <sheetName val="9509"/>
      <sheetName val="NYS"/>
      <sheetName val="설계명세서-2"/>
      <sheetName val="덕전리"/>
      <sheetName val="토목주소"/>
      <sheetName val="프랜트면허"/>
      <sheetName val="본체"/>
      <sheetName val="산출기준자료"/>
      <sheetName val="부하계산서"/>
      <sheetName val="중기명"/>
      <sheetName val="CTEMCOST"/>
      <sheetName val="48단가"/>
      <sheetName val="적현로"/>
      <sheetName val="도堉᎓"/>
      <sheetName val="내역2"/>
      <sheetName val="아파트 내역"/>
      <sheetName val="비교표"/>
      <sheetName val="점수계산1-2"/>
      <sheetName val="4.직접인건비"/>
      <sheetName val="직접인건비"/>
      <sheetName val="6차2회변경내역서"/>
      <sheetName val="동수"/>
      <sheetName val="단면가정"/>
      <sheetName val="일위"/>
      <sheetName val="시운전연료비"/>
      <sheetName val="시화점실행"/>
      <sheetName val="가시설수량"/>
      <sheetName val="2F 회의실견적(5_14 일대)"/>
      <sheetName val="전산소모"/>
      <sheetName val="폐토수익화 "/>
      <sheetName val="연결관암거"/>
      <sheetName val="3.고급화검토"/>
      <sheetName val="2.2.10.샤시등"/>
      <sheetName val="입면고급화단가표"/>
      <sheetName val="횡배수관수량집계"/>
      <sheetName val="돈암사업"/>
      <sheetName val="설계개요"/>
      <sheetName val="물가자료"/>
      <sheetName val="평가데이터"/>
      <sheetName val="단가일람표"/>
      <sheetName val="지주토목내역서"/>
      <sheetName val="토지가격산출"/>
      <sheetName val="품셈 "/>
      <sheetName val="고시단가"/>
      <sheetName val="내2"/>
      <sheetName val="동해title"/>
      <sheetName val="갑지70%"/>
      <sheetName val="유류대관리"/>
      <sheetName val="말고개터널조명전압강하"/>
      <sheetName val="건축2"/>
      <sheetName val="단면별연장"/>
      <sheetName val="자재일위(경)"/>
      <sheetName val="마산방향"/>
      <sheetName val="마산방향철근집계"/>
      <sheetName val="노무비단가"/>
      <sheetName val="잡철물"/>
      <sheetName val="음성방향"/>
      <sheetName val="48일위"/>
      <sheetName val="48수량"/>
      <sheetName val="22일위"/>
      <sheetName val="간접"/>
      <sheetName val="설계변경총괄표(계산식)"/>
      <sheetName val="인부노임"/>
      <sheetName val="터널조도"/>
      <sheetName val="설계표지"/>
      <sheetName val="직재"/>
      <sheetName val="견"/>
      <sheetName val="E총"/>
      <sheetName val="매매"/>
      <sheetName val="토공사(흙막이)"/>
      <sheetName val="안양1공구_건축"/>
      <sheetName val="투찰금액"/>
      <sheetName val="확_x0000__x0000_"/>
      <sheetName val="단가1"/>
      <sheetName val="품셈"/>
      <sheetName val="수곡내역"/>
      <sheetName val="토적표"/>
      <sheetName val="신호등일위대가"/>
      <sheetName val="설계조건"/>
      <sheetName val="설계서(본관)"/>
      <sheetName val="단위"/>
      <sheetName val="자재비"/>
      <sheetName val="4.2유효폭의 계산"/>
      <sheetName val="공사"/>
      <sheetName val="ALL"/>
      <sheetName val="LIDE"/>
      <sheetName val="Customer Databas"/>
      <sheetName val="일쐈齣/"/>
      <sheetName val="일ᩐ瀀"/>
      <sheetName val="일ᩐ頀"/>
      <sheetName val="원가장"/>
      <sheetName val="난방설비"/>
      <sheetName val="기안"/>
      <sheetName val="익월작업계힉"/>
      <sheetName val="유효성체크"/>
      <sheetName val="표준견적서"/>
      <sheetName val="당초"/>
      <sheetName val="계정"/>
      <sheetName val="내역서 (2)"/>
      <sheetName val="2000노임기준"/>
      <sheetName val="중기솔뇨"/>
      <sheetName val="VST재료산출"/>
      <sheetName val="명세서"/>
      <sheetName val="재료비노무비"/>
      <sheetName val="입찰"/>
      <sheetName val="현경"/>
      <sheetName val="단가최종"/>
      <sheetName val="참조 (2)"/>
      <sheetName val="중집계"/>
      <sheetName val="전문품의"/>
      <sheetName val="APT"/>
      <sheetName val="전기집계표"/>
      <sheetName val="산출서"/>
      <sheetName val="2008년상반기"/>
      <sheetName val="참고"/>
      <sheetName val="자재단가비교표"/>
      <sheetName val="공주-교대(A1)"/>
      <sheetName val="ARCH개략"/>
      <sheetName val="EQUIP 개략내역서"/>
      <sheetName val="UG&amp;PAV (개략내역서)"/>
      <sheetName val="창운"/>
      <sheetName val="EQUIP"/>
      <sheetName val="동서실행예산"/>
      <sheetName val="DNT견적"/>
      <sheetName val="배수관연장조서"/>
      <sheetName val="산출근거목록"/>
      <sheetName val="일대목록"/>
      <sheetName val="용산1(해보)"/>
      <sheetName val="소총괄표1"/>
      <sheetName val="출력X"/>
      <sheetName val="지구단위계획"/>
      <sheetName val="3지구단위"/>
      <sheetName val="횡배수관집현황(2공구)"/>
      <sheetName val="차액보증"/>
      <sheetName val="실행對比"/>
      <sheetName val="공동"/>
      <sheetName val="원가계산(2)"/>
      <sheetName val="테이블"/>
      <sheetName val="전열산출서"/>
      <sheetName val="단가조정"/>
      <sheetName val="대표명단"/>
      <sheetName val="98NS-N"/>
      <sheetName val="소야공정계획표"/>
      <sheetName val="45,46"/>
      <sheetName val="대가목록"/>
      <sheetName val="PAD TR보호대기초"/>
      <sheetName val="가로등기초"/>
      <sheetName val="HANDHOLE(2)"/>
      <sheetName val="단가산출목록표"/>
      <sheetName val="공종별집계표(창고-52평)"/>
      <sheetName val="7단가"/>
      <sheetName val="basic"/>
      <sheetName val="[2차1차.XLS][2차1차.XLS]일쐈齣/"/>
      <sheetName val="결재갑지"/>
      <sheetName val="0226"/>
      <sheetName val="SG"/>
      <sheetName val="7월11일"/>
      <sheetName val="단관데이터"/>
      <sheetName val="이형관데이터"/>
      <sheetName val="부대tu"/>
      <sheetName val="토목내역 (2)"/>
      <sheetName val="직공비"/>
      <sheetName val="2008년상반노임"/>
      <sheetName val="일위총괄표"/>
      <sheetName val="1.설계조건"/>
      <sheetName val="7내역"/>
      <sheetName val="용소리교"/>
      <sheetName val="기초"/>
      <sheetName val="선정대비표(총괄,조정)"/>
      <sheetName val="자재일람"/>
      <sheetName val="기본설계기준"/>
      <sheetName val="도봉2지구"/>
      <sheetName val="TYPE1"/>
      <sheetName val="슬래브"/>
      <sheetName val="기초입력_DATA1"/>
      <sheetName val="_견적서"/>
      <sheetName val="const_"/>
      <sheetName val="일위대가_목록표"/>
      <sheetName val="DATA_입력란"/>
      <sheetName val="1__설계조건_2_단면가정_3__하중계산"/>
      <sheetName val="6-1__관개량조서"/>
      <sheetName val="1_우편집중내역서"/>
      <sheetName val="CABLE_SIZE-1"/>
      <sheetName val="내_역_서(총괄)"/>
      <sheetName val="경율산정_XLS"/>
      <sheetName val="10월_(2)"/>
      <sheetName val="2000,9월_일위"/>
      <sheetName val="06_일위대가목록"/>
      <sheetName val="건축공사_집계표"/>
      <sheetName val="실행내역_"/>
      <sheetName val="간접비_총괄표"/>
      <sheetName val="2_1__노무비_평균단가산출"/>
      <sheetName val="자__재"/>
      <sheetName val="노무비_근거"/>
      <sheetName val="전차선로_물량표"/>
      <sheetName val="1차_내역서"/>
      <sheetName val="을_1"/>
      <sheetName val="을_2"/>
      <sheetName val="4_2_1_마루높이_검토"/>
      <sheetName val="설명서_"/>
      <sheetName val="단__가__대__비__표"/>
      <sheetName val="일__위__대__가__목__록"/>
      <sheetName val="3_하중산정4_지지력"/>
      <sheetName val="제출내역 (2)"/>
      <sheetName val="토공정보"/>
      <sheetName val="BOX"/>
      <sheetName val="배서어음명세서"/>
      <sheetName val="노임9월"/>
      <sheetName val="인건비 "/>
      <sheetName val="인쇄안해도됨"/>
      <sheetName val="기성내역서표지"/>
      <sheetName val="변경내역서간지"/>
      <sheetName val="원형1호맨홀토공수량"/>
      <sheetName val="부재리스트"/>
      <sheetName val="남양주부대"/>
      <sheetName val="MOTOR"/>
      <sheetName val="세대별집계표(BY 고려전산)_미출력"/>
      <sheetName val="검토표(총괄)"/>
      <sheetName val="추가할증(삭제금지)"/>
      <sheetName val="장비별표(오거보링)(Ø400)(12M)"/>
      <sheetName val="FOOD COURT 천정 뿜칠 배기 철거후 재시공"/>
      <sheetName val="수납몸통"/>
      <sheetName val="수로단위수량"/>
      <sheetName val="견적서갑지연속"/>
      <sheetName val="예산서"/>
      <sheetName val="설계내역"/>
      <sheetName val="2.고용보험료산출근거"/>
      <sheetName val="단위목록"/>
      <sheetName val="기계경비목록"/>
      <sheetName val="근거(기밀댐퍼)"/>
      <sheetName val="예산조서"/>
      <sheetName val="북부"/>
      <sheetName val="내역서(삼호)"/>
      <sheetName val="월현황(내자)"/>
      <sheetName val="2003상반기노舓⾢_x0005_"/>
      <sheetName val="수량산출서-2"/>
      <sheetName val="관로조직표"/>
      <sheetName val="문화가격표"/>
      <sheetName val="공사_산출"/>
      <sheetName val="13LPMCC"/>
      <sheetName val="11년상반기"/>
      <sheetName val="견적990322"/>
      <sheetName val="직접경비"/>
      <sheetName val="암거치수표"/>
      <sheetName val="unitpric"/>
      <sheetName val="말뚝물량"/>
      <sheetName val="토목내역서"/>
      <sheetName val="기흥하도용"/>
      <sheetName val="동홍동인부인적사항"/>
      <sheetName val="장비비"/>
      <sheetName val="품셈총괄표"/>
      <sheetName val="구조물철거타공정이월"/>
      <sheetName val="투입내역"/>
      <sheetName val="자금신청서"/>
      <sheetName val="내역서01"/>
      <sheetName val="기계경비산출기준"/>
      <sheetName val="건설기계가격"/>
      <sheetName val="공량산출서"/>
      <sheetName val="상호참고자료"/>
      <sheetName val="발주처자료입력"/>
      <sheetName val="회사기본자료"/>
      <sheetName val="하자보증자료"/>
      <sheetName val="간선"/>
      <sheetName val="1공구내역서(1)"/>
      <sheetName val="내역서1999.8최종"/>
      <sheetName val="연습"/>
      <sheetName val="공정계획"/>
      <sheetName val="T13(P68~72,7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내역서"/>
      <sheetName val="Sheet1"/>
      <sheetName val="반중력옹벽토공"/>
      <sheetName val="철거집계"/>
      <sheetName val="폐기물처리"/>
      <sheetName val="유동표"/>
      <sheetName val="반중력옹벽깨기"/>
      <sheetName val="반중력옹벽깨기 (2)"/>
      <sheetName val="2공구산출내역"/>
      <sheetName val="일위대가목차"/>
      <sheetName val="단가비교표"/>
      <sheetName val="횡배수관"/>
      <sheetName val="Sheet3"/>
      <sheetName val="일위대가목록"/>
      <sheetName val="Mc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data"/>
      <sheetName val="통합"/>
      <sheetName val="철근단면적"/>
      <sheetName val="말뚝본체검토"/>
      <sheetName val="Sheet8"/>
      <sheetName val="시설물기초"/>
      <sheetName val="2공구산출내역"/>
      <sheetName val="용산1(해보)"/>
      <sheetName val="공통가설"/>
      <sheetName val="수량산출"/>
      <sheetName val="구조물공1"/>
      <sheetName val="배수및구조물공1"/>
      <sheetName val="Sheet3"/>
      <sheetName val="단가조사"/>
      <sheetName val="발주처로고변경"/>
      <sheetName val="내역서"/>
      <sheetName val="6.단가목록"/>
      <sheetName val="1.물가시세표"/>
      <sheetName val="수량집계"/>
      <sheetName val="잡비계산"/>
      <sheetName val="주소"/>
      <sheetName val="빌딩 안내"/>
      <sheetName val="연부97-1"/>
      <sheetName val="갑지1"/>
      <sheetName val="차액보증"/>
      <sheetName val="상세내역,전력산출서"/>
      <sheetName val="A LINE"/>
      <sheetName val="N賃率-職"/>
      <sheetName val="노임단가"/>
      <sheetName val="테이블"/>
      <sheetName val="설계명세서"/>
      <sheetName val="단중표"/>
      <sheetName val="기본단가표"/>
      <sheetName val="기자재비"/>
      <sheetName val="전선 및 전선관"/>
      <sheetName val="부분별수량산출(조합기초)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검측요청서"/>
      <sheetName val="#REF"/>
      <sheetName val="일반공사"/>
      <sheetName val="평가데이터"/>
      <sheetName val="내역서"/>
      <sheetName val="집계표"/>
      <sheetName val="내역"/>
      <sheetName val="현장관리비 산출내역"/>
      <sheetName val="전기"/>
      <sheetName val="연결임시"/>
      <sheetName val="현장개요"/>
      <sheetName val="2000년 공사내용"/>
      <sheetName val="예정공정표"/>
      <sheetName val="공정사진"/>
      <sheetName val="Macro3"/>
      <sheetName val="일일투입집계표"/>
      <sheetName val="VXXXX"/>
      <sheetName val="산출 (2)"/>
      <sheetName val="양식"/>
      <sheetName val="토공"/>
      <sheetName val="철근 및 거푸집"/>
      <sheetName val="검측표지"/>
      <sheetName val="연약지반"/>
      <sheetName val="토공 (2)"/>
      <sheetName val="포장공사"/>
      <sheetName val="배수공"/>
      <sheetName val="차집관로"/>
      <sheetName val="처리장"/>
      <sheetName val="침사지"/>
      <sheetName val="공동구"/>
      <sheetName val="도급예산내역서봉투"/>
      <sheetName val="공사원가계산서"/>
      <sheetName val="설계산출기초"/>
      <sheetName val="설계산출표지"/>
      <sheetName val="도급예산내역서총괄표"/>
      <sheetName val="을부담운반비"/>
      <sheetName val="운반비산출"/>
      <sheetName val="금액내역서"/>
      <sheetName val="갑지"/>
      <sheetName val="주현(해보)"/>
      <sheetName val="주현(영광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-가로"/>
      <sheetName val="표지-세로2"/>
      <sheetName val="목차"/>
      <sheetName val="설계설명서간지"/>
      <sheetName val="일반시방서간지"/>
      <sheetName val="특별시방서간지"/>
      <sheetName val="설계예산서간지"/>
      <sheetName val="설계서"/>
      <sheetName val="물량증감 대비표"/>
      <sheetName val="관급자재조서"/>
      <sheetName val="총괄표 (2)"/>
      <sheetName val="내역서(전체)"/>
      <sheetName val="잡비(전체)"/>
      <sheetName val="내역서(삼호)"/>
      <sheetName val="잡비(삼호)"/>
      <sheetName val="내역서(풍림)"/>
      <sheetName val="잡비(풍림)"/>
      <sheetName val="시험비"/>
      <sheetName val="총괄표"/>
      <sheetName val="표지-세로"/>
      <sheetName val="Module1"/>
      <sheetName val="Module2"/>
      <sheetName val="Module3"/>
      <sheetName val="Module4"/>
      <sheetName val="표지"/>
      <sheetName val="적용건축"/>
      <sheetName val="Mc1"/>
      <sheetName val="물가자료"/>
      <sheetName val="토공"/>
      <sheetName val=" 냉각수펌프"/>
      <sheetName val="저"/>
      <sheetName val="연결관암거"/>
      <sheetName val="회사기초자료"/>
      <sheetName val="기계경비산출기준"/>
      <sheetName val="건설기계가격"/>
      <sheetName val="노임단가"/>
      <sheetName val="내역"/>
      <sheetName val="참조자료"/>
      <sheetName val="패널"/>
      <sheetName val="아파트건축"/>
      <sheetName val="총괄내역서"/>
      <sheetName val="집수정단위수량600 "/>
      <sheetName val="차액보증"/>
      <sheetName val="실행내역 "/>
      <sheetName val="내역서"/>
      <sheetName val="교각토공"/>
      <sheetName val="철거산출근거"/>
      <sheetName val="건축공사실행"/>
      <sheetName val="1안"/>
      <sheetName val="기자재비"/>
      <sheetName val="5지진시"/>
      <sheetName val="덕전리"/>
      <sheetName val="용소리교"/>
      <sheetName val="수량산출서"/>
      <sheetName val="Macro1"/>
      <sheetName val="Macro2"/>
      <sheetName val="기둥(원형)"/>
      <sheetName val="기초공"/>
      <sheetName val="Sheet3"/>
      <sheetName val="도급내역서"/>
      <sheetName val="일위대가표"/>
      <sheetName val="일반전기C"/>
      <sheetName val="터파기및재료"/>
      <sheetName val="시설물기초"/>
      <sheetName val="공통가설"/>
      <sheetName val="집수정단위수량 "/>
      <sheetName val="토적표(1)"/>
      <sheetName val="Sheet1"/>
      <sheetName val="하부철근수량"/>
      <sheetName val="ABUT수량-A1"/>
      <sheetName val="Y-WORK"/>
      <sheetName val="99총공사내역서"/>
      <sheetName val="흥양2교토공집계표"/>
      <sheetName val="A LINE"/>
      <sheetName val="용역비내역-진짜"/>
      <sheetName val="BOQ(전체)"/>
      <sheetName val="직노"/>
      <sheetName val="설계예산서"/>
      <sheetName val="단가조사"/>
      <sheetName val="#REF"/>
      <sheetName val="전체10회설계서"/>
      <sheetName val="단가산출서 (2)"/>
      <sheetName val="단위중량"/>
      <sheetName val="일위대가"/>
      <sheetName val="견적내역서"/>
      <sheetName val="상선"/>
      <sheetName val="열린교실"/>
      <sheetName val="노임"/>
      <sheetName val="1공구내역서(1)"/>
      <sheetName val="일용노임단가"/>
      <sheetName val="COL"/>
      <sheetName val="단위수량산출"/>
      <sheetName val="견적서"/>
      <sheetName val="산출-설비"/>
      <sheetName val="통합"/>
      <sheetName val="내역(100%)"/>
      <sheetName val="전담운영PM"/>
      <sheetName val="70%"/>
      <sheetName val="단위수량"/>
      <sheetName val="인건비 "/>
      <sheetName val="Baby일위대가"/>
      <sheetName val="5흙막이"/>
      <sheetName val="일위대가목차"/>
      <sheetName val="비탈면보호공수량산출"/>
      <sheetName val="경산"/>
      <sheetName val="일위(설)"/>
      <sheetName val="승용"/>
      <sheetName val="6PILE  (돌출)"/>
      <sheetName val="부대내역"/>
      <sheetName val="N賃率-職"/>
      <sheetName val="데리네이타현황"/>
      <sheetName val="TOTAL_BOQ"/>
      <sheetName val="토사(PE)"/>
      <sheetName val="발주처로고변경"/>
      <sheetName val="횡배수관"/>
      <sheetName val="인건비"/>
      <sheetName val="설비"/>
      <sheetName val="공조기휀"/>
      <sheetName val="і»їЄј­(»пИЈ)"/>
      <sheetName val="자료"/>
      <sheetName val="배관BM(일반)"/>
      <sheetName val="AHU집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-가로"/>
      <sheetName val="표지-세로2"/>
      <sheetName val="목차"/>
      <sheetName val="설계설명서간지"/>
      <sheetName val="일반시방서간지"/>
      <sheetName val="특별시방서간지"/>
      <sheetName val="설계예산서간지"/>
      <sheetName val="설계서"/>
      <sheetName val="물량증감 대비표"/>
      <sheetName val="관급자재조서"/>
      <sheetName val="총괄표 (2)"/>
      <sheetName val="내역서(전체)"/>
      <sheetName val="잡비(전체)"/>
      <sheetName val="내역서(삼호)"/>
      <sheetName val="잡비(삼호)"/>
      <sheetName val="내역서(풍림)"/>
      <sheetName val="잡비(풍림)"/>
      <sheetName val="시험비"/>
      <sheetName val="총괄표"/>
      <sheetName val="표지-세로"/>
      <sheetName val="Module1"/>
      <sheetName val="Module2"/>
      <sheetName val="Module3"/>
      <sheetName val="Module4"/>
      <sheetName val="토공"/>
      <sheetName val=" 냉각수펌프"/>
      <sheetName val="통합"/>
      <sheetName val="적용건축"/>
      <sheetName val="철거산출근거"/>
      <sheetName val="Y-WORK"/>
      <sheetName val="아파트건축"/>
      <sheetName val="공조기휀"/>
      <sheetName val="슬래브"/>
      <sheetName val="단가조사"/>
      <sheetName val="토적표(1)"/>
      <sheetName val="경산"/>
      <sheetName val="6.단가목록"/>
      <sheetName val="1.물가시세표"/>
      <sheetName val="DATE"/>
      <sheetName val="전체10회설계서"/>
      <sheetName val="시설물기초"/>
      <sheetName val="2공구산출내역"/>
      <sheetName val="Sheet3"/>
      <sheetName val="도급내역서"/>
      <sheetName val="내역서"/>
      <sheetName val="일반전기C"/>
      <sheetName val="교각토공"/>
      <sheetName val="터파기및재료"/>
      <sheetName val="연결관암거"/>
      <sheetName val="C.배수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4-BOQ"/>
      <sheetName val="내역서(삼호)"/>
    </sheetNames>
    <sheetDataSet>
      <sheetData sheetId="0"/>
      <sheetData sheetId="1" refreshError="1"/>
      <sheetData sheetId="2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북천교-교각-하나하나"/>
      <sheetName val="#REF"/>
      <sheetName val="교각1"/>
      <sheetName val="본체"/>
    </sheetNames>
    <definedNames>
      <definedName name="매크로11"/>
      <definedName name="매크로4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북천교-교각-하나하나"/>
      <sheetName val="#REF"/>
      <sheetName val="교각1"/>
      <sheetName val="COPING"/>
      <sheetName val="본체"/>
      <sheetName val="직노"/>
      <sheetName val="내역서(삼호)"/>
      <sheetName val="Macro3"/>
      <sheetName val="단가비교표"/>
      <sheetName val="입찰안"/>
      <sheetName val="교대(A1)"/>
      <sheetName val="단위수량"/>
      <sheetName val="철거산출근거"/>
      <sheetName val="통합"/>
      <sheetName val="C.배수관공"/>
      <sheetName val="단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위단가"/>
      <sheetName val="이식대상수목현황"/>
      <sheetName val="이식피벗테이블"/>
      <sheetName val="이식장비상차비"/>
      <sheetName val="이식장비하차비"/>
      <sheetName val="자연석장비상차비"/>
      <sheetName val="자연석운반비"/>
      <sheetName val="굴삭기(사질토보통)"/>
      <sheetName val="굴삭기(점성토보통)"/>
      <sheetName val="중기단가산출근거"/>
      <sheetName val="토사운반비"/>
      <sheetName val="운반거리"/>
      <sheetName val="자연석장비하차비"/>
      <sheetName val="자연석장비놓기"/>
      <sheetName val="자연석장비쌓기"/>
      <sheetName val="자연석장비하차및놓기"/>
      <sheetName val="자연석장비하차및쌓기"/>
      <sheetName val="장비사용식재비"/>
      <sheetName val="불도우저터파기"/>
      <sheetName val="불도우저포설 및 정지"/>
      <sheetName val="불도우저운반"/>
      <sheetName val="다짐기계"/>
      <sheetName val="그레이더(평방당)설계적용"/>
      <sheetName val="살수차"/>
      <sheetName val="그레이더(평방당)"/>
      <sheetName val="그레이더(입방당)"/>
      <sheetName val="트랙터"/>
      <sheetName val="장비사용설계적용식재비"/>
      <sheetName val="이식수목인력상하차비"/>
      <sheetName val="이식수목상차지인력운반비"/>
      <sheetName val="이식수목하차지인력운반비"/>
      <sheetName val="이식목차량운반비"/>
      <sheetName val="자연석운반차량"/>
      <sheetName val="이식목운반차량"/>
      <sheetName val="수목중량산출"/>
      <sheetName val="야생수목뿌리분보호재료비"/>
      <sheetName val="야생수목굴취단가표"/>
      <sheetName val="이식수목"/>
      <sheetName val="000000"/>
      <sheetName val="000001"/>
      <sheetName val="000002"/>
      <sheetName val="000003"/>
      <sheetName val="산출내역서"/>
      <sheetName val="원가계산서(1)"/>
      <sheetName val="원가계산서(2)"/>
      <sheetName val="일위대가 목록표"/>
      <sheetName val="일위대가표"/>
      <sheetName val="단가산출서"/>
      <sheetName val="기계경비목록표"/>
      <sheetName val="기계경비(2)"/>
      <sheetName val="뿌리보호재료및비료산출"/>
      <sheetName val="중2 "/>
      <sheetName val="수목중량"/>
      <sheetName val="기계상차"/>
      <sheetName val="기계하차 "/>
      <sheetName val="인력상하차"/>
      <sheetName val="운반(정식)"/>
      <sheetName val="단가대비표"/>
      <sheetName val="정수장 수목수량"/>
      <sheetName val="수목수량"/>
      <sheetName val="지주수량집계"/>
      <sheetName val="시비량"/>
      <sheetName val="비료수량집계"/>
      <sheetName val="포장수량"/>
      <sheetName val="시설물수량"/>
      <sheetName val="씨앗(지족)"/>
      <sheetName val="SEED"/>
      <sheetName val="씨앗(정수장)"/>
      <sheetName val="잔디면적"/>
      <sheetName val="토공"/>
      <sheetName val="노임"/>
      <sheetName val="단위수량"/>
      <sheetName val="#REF"/>
      <sheetName val="본체"/>
      <sheetName val="PAC"/>
      <sheetName val="고분"/>
      <sheetName val="도근좌표"/>
      <sheetName val="장비공사"/>
      <sheetName val="직노"/>
      <sheetName val="9"/>
      <sheetName val="2공구산출내역"/>
      <sheetName val="guard(mac)"/>
      <sheetName val="교대(A1)"/>
      <sheetName val="기본단가표"/>
      <sheetName val="unit 4"/>
      <sheetName val="피벗테이블데이터분석"/>
      <sheetName val="평균높이산출근거"/>
      <sheetName val="횡배수관위치조서"/>
      <sheetName val="내역"/>
      <sheetName val="시설물기초"/>
      <sheetName val="일반공사"/>
      <sheetName val="맨홀수량산출"/>
      <sheetName val="단가"/>
      <sheetName val="내역(2000년)"/>
      <sheetName val="일위대가(가설)"/>
      <sheetName val="단가조사표"/>
      <sheetName val="일위대가"/>
      <sheetName val="기자재비"/>
      <sheetName val="기본사항"/>
      <sheetName val="AHU집계"/>
      <sheetName val="수량산출"/>
      <sheetName val="공종"/>
      <sheetName val="건축토목내역"/>
      <sheetName val="대전-교대(A1-A2)"/>
      <sheetName val="적용단위길이"/>
      <sheetName val="특수기호강도거푸집"/>
      <sheetName val="종배수관면벽신"/>
      <sheetName val="종배수관(신)"/>
      <sheetName val="자료입력"/>
      <sheetName val="위치조서"/>
      <sheetName val="증감대비"/>
      <sheetName val="철거산출근거"/>
      <sheetName val="내역서(삼호)"/>
      <sheetName val="Sheet1"/>
      <sheetName val="Baby일위대가"/>
      <sheetName val="시멘트 및 골재량산출"/>
      <sheetName val="Macro3"/>
      <sheetName val="교대(A1-A2)"/>
      <sheetName val="대가목록"/>
      <sheetName val="건축"/>
      <sheetName val="용산3(영광)"/>
      <sheetName val="C.배수관공"/>
      <sheetName val="화재 탐지 설비"/>
      <sheetName val="1,2공구원가계산서"/>
      <sheetName val="1공구산출내역서"/>
      <sheetName val="조명시설"/>
      <sheetName val="Sheet2"/>
      <sheetName val="표지 (2)"/>
      <sheetName val="구분자"/>
      <sheetName val="을지"/>
      <sheetName val="몰탈재료산출"/>
      <sheetName val="별표"/>
      <sheetName val="1호철근량"/>
      <sheetName val="노무비단가"/>
      <sheetName val="45,46"/>
      <sheetName val="내역서"/>
      <sheetName val="원도급내역"/>
      <sheetName val="정공공사"/>
      <sheetName val="전신환매도율"/>
      <sheetName val="개산공사비"/>
      <sheetName val="접지수량"/>
      <sheetName val="실행내역"/>
      <sheetName val="건축공사실행"/>
      <sheetName val="건축원가"/>
      <sheetName val="부대내역"/>
      <sheetName val="암거날개벽재료집계"/>
      <sheetName val="1.변압기용량"/>
      <sheetName val="추천서"/>
      <sheetName val="노임단가"/>
      <sheetName val="계양가시설"/>
      <sheetName val="기계설비"/>
      <sheetName val="원형1호맨홀토공수량"/>
      <sheetName val="집계표"/>
      <sheetName val="DATE"/>
      <sheetName val="일위목차"/>
      <sheetName val="전체공사"/>
      <sheetName val="정화조동내역"/>
      <sheetName val="내역(건축)"/>
      <sheetName val="유림골조"/>
      <sheetName val="실행대비"/>
      <sheetName val="단가표 (2)"/>
      <sheetName val="열린교실"/>
      <sheetName val="전선 및 전선관"/>
      <sheetName val="데리네이타현황"/>
      <sheetName val="제출문"/>
      <sheetName val="DATA"/>
      <sheetName val="관급자재"/>
      <sheetName val="덕전리"/>
      <sheetName val="인사자료총집계"/>
      <sheetName val="형틀공사"/>
      <sheetName val="문학간접"/>
      <sheetName val="설계서을"/>
      <sheetName val="대로근거"/>
      <sheetName val="단가산출"/>
      <sheetName val="1,2,3,4,5단위수량"/>
      <sheetName val="총괄"/>
      <sheetName val="Macro1"/>
      <sheetName val="인원계획-미화"/>
      <sheetName val="N賃率-職"/>
      <sheetName val="QandAJunior"/>
      <sheetName val="실행내역 "/>
      <sheetName val="9811"/>
      <sheetName val="9509"/>
      <sheetName val="당년매출집계"/>
      <sheetName val="내역서2안"/>
      <sheetName val="내역5"/>
      <sheetName val="2000용수잠관-수량집계"/>
      <sheetName val="CAUDIT"/>
      <sheetName val="이름표"/>
      <sheetName val="연습"/>
      <sheetName val="6PILE  (돌출)"/>
      <sheetName val="ELECTRIC"/>
      <sheetName val="ABUT수량-A1"/>
      <sheetName val="A LINE"/>
      <sheetName val="전기변내역"/>
      <sheetName val="J直材4"/>
      <sheetName val="재집"/>
      <sheetName val="가로등내역서"/>
      <sheetName val="역T형옹벽(3.0)"/>
      <sheetName val="P2산출"/>
      <sheetName val="2동전기"/>
      <sheetName val="단가 및 재료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(폐기물)"/>
      <sheetName val="표지"/>
      <sheetName val="원가계산서"/>
      <sheetName val="내역서 "/>
      <sheetName val="대가목록"/>
      <sheetName val="기초일위대가"/>
      <sheetName val="시설일위대가 "/>
      <sheetName val="식재일위대가"/>
      <sheetName val="소운반 단가"/>
      <sheetName val="노임단가"/>
      <sheetName val="단가조사"/>
      <sheetName val="중기집계 "/>
      <sheetName val="중기단가"/>
      <sheetName val="단가산출"/>
      <sheetName val="단위단가"/>
      <sheetName val="#REF"/>
      <sheetName val="PAC"/>
      <sheetName val="본체"/>
      <sheetName val="일위대가"/>
      <sheetName val="계약내역-"/>
      <sheetName val="단위수량"/>
      <sheetName val="수량산출"/>
      <sheetName val="목록"/>
      <sheetName val="내역서_"/>
      <sheetName val="시설일위대가_"/>
      <sheetName val="소운반_단가"/>
      <sheetName val="중기집계_"/>
      <sheetName val="기본단가표"/>
      <sheetName val="공주-교대(A1)"/>
      <sheetName val="특판제외"/>
      <sheetName val="일위대가표"/>
      <sheetName val="Macro3"/>
      <sheetName val="시설물기초"/>
      <sheetName val="연부97-1"/>
      <sheetName val="갑지1"/>
      <sheetName val="목록1"/>
      <sheetName val="목록2"/>
      <sheetName val="중기"/>
      <sheetName val="원도급내역"/>
      <sheetName val="노임"/>
      <sheetName val="교대(A1-A2)"/>
      <sheetName val="역T형옹벽(3.0)"/>
      <sheetName val="건축"/>
      <sheetName val="원형1호맨홀토공수량"/>
      <sheetName val="AHU집계"/>
      <sheetName val="그림"/>
      <sheetName val="구성1"/>
      <sheetName val="구성2"/>
      <sheetName val="구성3"/>
      <sheetName val="구성4"/>
      <sheetName val="그림2"/>
      <sheetName val="직노"/>
      <sheetName val="건축토목내역"/>
      <sheetName val="시멘트 및 골재량산출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요자재집계표"/>
      <sheetName val="용산3육교"/>
      <sheetName val="용산3(영광)"/>
      <sheetName val="용산3(해보)"/>
      <sheetName val="총괄철근"/>
      <sheetName val="총괄토공"/>
      <sheetName val="총괄(1)"/>
      <sheetName val="총괄(2)"/>
      <sheetName val="라멘철근방향별"/>
      <sheetName val="방향별토공"/>
      <sheetName val="구체방향별집계(1)"/>
      <sheetName val="구체방향별집계(2)"/>
      <sheetName val="접슬방향별집계"/>
      <sheetName val="라멘함평 철근"/>
      <sheetName val="함평토공"/>
      <sheetName val="라멘함평방향(1)"/>
      <sheetName val="라멘함평방향(2)"/>
      <sheetName val="접슬함평방향"/>
      <sheetName val="라멘장성 철근"/>
      <sheetName val="장성토공"/>
      <sheetName val="라멘장성방향(1)"/>
      <sheetName val="라멘장성방향(2)"/>
      <sheetName val="접슬장성방향 "/>
      <sheetName val="옹벽수량"/>
      <sheetName val="옹벽철근"/>
      <sheetName val="타공종이기"/>
      <sheetName val="대창(장성)"/>
      <sheetName val="대가목록"/>
      <sheetName val="단위단가"/>
      <sheetName val="#REF"/>
      <sheetName val="주현(영광)"/>
      <sheetName val="주현(해보)"/>
      <sheetName val="공조기휀"/>
      <sheetName val="8.PILE  (돌출)"/>
      <sheetName val="화해(함평)"/>
      <sheetName val="화해(장성)"/>
      <sheetName val="용산3수량"/>
      <sheetName val="EP0618"/>
      <sheetName val="재료값"/>
      <sheetName val="설계"/>
      <sheetName val="직노"/>
      <sheetName val="INPUT(덕도방향-시점)"/>
      <sheetName val="단위수량"/>
      <sheetName val="동력부하계산"/>
      <sheetName val="1.설계조건"/>
      <sheetName val="기계공사"/>
      <sheetName val="건축"/>
      <sheetName val="일위목차(전기)"/>
      <sheetName val="시설물일위"/>
      <sheetName val="단가목록"/>
      <sheetName val="노무비"/>
      <sheetName val="교대(A1-A2)"/>
      <sheetName val="맨홀수량산출"/>
      <sheetName val="차도부연장현황"/>
      <sheetName val="일위목차"/>
      <sheetName val="건축토목내역"/>
      <sheetName val="PAC"/>
      <sheetName val="시멘트,모래,자갈"/>
      <sheetName val="수량산출"/>
      <sheetName val="토적표"/>
      <sheetName val="기본단가표"/>
      <sheetName val="교각토공"/>
      <sheetName val=""/>
      <sheetName val="노임,재료비"/>
      <sheetName val="DATE"/>
      <sheetName val="자재단가"/>
      <sheetName val="C.배수관공"/>
      <sheetName val="Data"/>
      <sheetName val="내역서 (2)"/>
      <sheetName val="말뚝지지력산정"/>
      <sheetName val="물가대비표"/>
      <sheetName val="요율"/>
      <sheetName val="Baby일위대가"/>
      <sheetName val="교각계산"/>
      <sheetName val="데이타"/>
      <sheetName val="계림(함평)"/>
      <sheetName val="계림(장성)"/>
      <sheetName val="입출재고현황 (2)"/>
      <sheetName val="단가표"/>
      <sheetName val="설계조건"/>
      <sheetName val="집계표"/>
      <sheetName val="70%"/>
      <sheetName val="산출내역(K2)"/>
      <sheetName val="구조물공"/>
      <sheetName val="내역서"/>
      <sheetName val="지급자재"/>
      <sheetName val="제출내역 (2)"/>
      <sheetName val="부대내역"/>
      <sheetName val="준검 내역서"/>
      <sheetName val="부대공"/>
      <sheetName val="배수공"/>
      <sheetName val="투찰"/>
      <sheetName val="1,2공구원가계산서"/>
      <sheetName val="전체제잡비"/>
      <sheetName val="공사비집계"/>
      <sheetName val="단가비교표"/>
      <sheetName val="106C0300"/>
      <sheetName val="일위대가"/>
      <sheetName val="80이상"/>
      <sheetName val="시행후면적"/>
      <sheetName val="수지예산"/>
      <sheetName val="COPING"/>
      <sheetName val="000000"/>
      <sheetName val="일위대가표"/>
      <sheetName val="철거소운반"/>
      <sheetName val="전체내역서"/>
      <sheetName val="노임단가"/>
      <sheetName val="C3"/>
      <sheetName val="Sheet1"/>
      <sheetName val="내역서(삼호)"/>
      <sheetName val="Macro2"/>
      <sheetName val="고분"/>
      <sheetName val="단가산출내역(노임부분수정)"/>
      <sheetName val="시멘트 및 골재량산출"/>
      <sheetName val="공통가설"/>
      <sheetName val="인건비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기초목록"/>
      <sheetName val="제출문"/>
      <sheetName val="철근단면적"/>
      <sheetName val="AHU집계"/>
      <sheetName val="재료"/>
      <sheetName val="설치자재"/>
      <sheetName val="대로근거"/>
      <sheetName val="아파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단가목록"/>
      <sheetName val="내역서 갑지"/>
      <sheetName val="총괄표"/>
      <sheetName val="1. 장비 설치공사"/>
      <sheetName val="2. 위생기구 설치공사"/>
      <sheetName val="3. 급수, 급탕 배관공사"/>
      <sheetName val="4. 오, 배수 배관공사"/>
      <sheetName val="5. 난방 배관공사"/>
      <sheetName val="6. 옥외 배관공사"/>
      <sheetName val="용산3(영광)"/>
      <sheetName val="대가목록"/>
      <sheetName val="단면설계"/>
      <sheetName val="안정검토"/>
      <sheetName val="교각1"/>
      <sheetName val="인건비"/>
      <sheetName val="#REF"/>
      <sheetName val="노임"/>
      <sheetName val="주현(영광)"/>
      <sheetName val="주현(해보)"/>
      <sheetName val="슬래브(유곡)"/>
      <sheetName val="용수지선토적"/>
      <sheetName val="차도부연장현황"/>
      <sheetName val="준검 내역서"/>
      <sheetName val="통합"/>
      <sheetName val="준공정산"/>
      <sheetName val="내역서"/>
      <sheetName val="삼척전자공고 기숙사 건축공사"/>
      <sheetName val="Sheet1"/>
      <sheetName val="단위단가"/>
      <sheetName val="시설물일위"/>
      <sheetName val="단위수량"/>
      <sheetName val="교대(A1-A2)"/>
      <sheetName val="사통"/>
      <sheetName val="guard(mac)"/>
      <sheetName val="투찰가"/>
      <sheetName val="점수계산1-2"/>
      <sheetName val="적현로"/>
      <sheetName val="Macro3"/>
      <sheetName val="옹벽"/>
      <sheetName val="단가 및 재료비"/>
      <sheetName val="수량산출"/>
      <sheetName val="대창(장성)"/>
      <sheetName val="건축"/>
      <sheetName val="8설7발"/>
      <sheetName val="건축공사실행"/>
      <sheetName val="공통가설"/>
      <sheetName val="건축원가"/>
      <sheetName val="화해(함평)"/>
      <sheetName val="화해(장성)"/>
      <sheetName val="설변내역서"/>
      <sheetName val="J直材4"/>
      <sheetName val="CTEMCOST"/>
      <sheetName val="말뚝지지력산정"/>
      <sheetName val="3BL공동구 수량"/>
      <sheetName val="98수문일위"/>
      <sheetName val="PAC"/>
      <sheetName val="시설장비"/>
      <sheetName val="터파기및재료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단가목록"/>
      <sheetName val="내역서 갑지"/>
      <sheetName val="총괄표"/>
      <sheetName val="1. 장비 설치공사"/>
      <sheetName val="2. 위생기구 설치공사"/>
      <sheetName val="3. 급수, 급탕 배관공사"/>
      <sheetName val="4. 오, 배수 배관공사"/>
      <sheetName val="5. 난방 배관공사"/>
      <sheetName val="6. 옥외 배관공사"/>
      <sheetName val="내역서(삼호)"/>
      <sheetName val="용산3(영광)"/>
      <sheetName val="PAC"/>
    </sheetNames>
    <sheetDataSet>
      <sheetData sheetId="0" refreshError="1"/>
      <sheetData sheetId="1">
        <row r="1">
          <cell r="A1" t="str">
            <v>코드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공통자료"/>
      <sheetName val="#REF"/>
      <sheetName val="평가데이터"/>
      <sheetName val="연결임시"/>
      <sheetName val="일반공사"/>
    </sheetNames>
    <sheetDataSet>
      <sheetData sheetId="0" refreshError="1">
        <row r="732">
          <cell r="A732" t="str">
            <v>K02</v>
          </cell>
          <cell r="B732">
            <v>47</v>
          </cell>
          <cell r="D732" t="str">
            <v>제 47 호표</v>
          </cell>
          <cell r="E732" t="str">
            <v>프라임코팅</v>
          </cell>
          <cell r="H732" t="str">
            <v>MC-1</v>
          </cell>
          <cell r="L732" t="str">
            <v>근거 : 건설12-11</v>
          </cell>
          <cell r="Q732" t="str">
            <v>단위 : 100m2</v>
          </cell>
        </row>
        <row r="733">
          <cell r="A733" t="str">
            <v xml:space="preserve"> </v>
          </cell>
          <cell r="D733" t="str">
            <v>명    칭</v>
          </cell>
          <cell r="E733" t="str">
            <v>규   격</v>
          </cell>
          <cell r="F733" t="str">
            <v>단  위</v>
          </cell>
          <cell r="G733" t="str">
            <v>수  량</v>
          </cell>
          <cell r="H733" t="str">
            <v>직접</v>
          </cell>
          <cell r="I733" t="str">
            <v>재료비</v>
          </cell>
          <cell r="J733" t="str">
            <v>간접</v>
          </cell>
          <cell r="K733" t="str">
            <v>재료비</v>
          </cell>
          <cell r="L733" t="str">
            <v>직접</v>
          </cell>
          <cell r="M733" t="str">
            <v>노무비</v>
          </cell>
          <cell r="N733" t="str">
            <v>경</v>
          </cell>
          <cell r="O733" t="str">
            <v>비</v>
          </cell>
          <cell r="P733" t="str">
            <v>계</v>
          </cell>
          <cell r="Q733" t="str">
            <v>비    고</v>
          </cell>
        </row>
        <row r="734">
          <cell r="A734" t="str">
            <v xml:space="preserve"> </v>
          </cell>
          <cell r="H734" t="str">
            <v>단가</v>
          </cell>
          <cell r="I734" t="str">
            <v>금액</v>
          </cell>
          <cell r="J734" t="str">
            <v>단가</v>
          </cell>
          <cell r="K734" t="str">
            <v>금액</v>
          </cell>
          <cell r="L734" t="str">
            <v>단가</v>
          </cell>
          <cell r="M734" t="str">
            <v>금액</v>
          </cell>
          <cell r="N734" t="str">
            <v>단가</v>
          </cell>
          <cell r="O734" t="str">
            <v>금액</v>
          </cell>
        </row>
        <row r="735">
          <cell r="A735" t="str">
            <v>I005</v>
          </cell>
          <cell r="B735">
            <v>0.38</v>
          </cell>
          <cell r="D735" t="str">
            <v>아스팔트</v>
          </cell>
          <cell r="E735" t="str">
            <v>MC-1</v>
          </cell>
          <cell r="F735" t="str">
            <v>d/m</v>
          </cell>
          <cell r="G735">
            <v>0.38</v>
          </cell>
          <cell r="H735">
            <v>38000</v>
          </cell>
          <cell r="I735">
            <v>14440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14440</v>
          </cell>
        </row>
        <row r="736">
          <cell r="A736" t="str">
            <v>r036</v>
          </cell>
          <cell r="B736">
            <v>0.04</v>
          </cell>
          <cell r="D736" t="str">
            <v>포장공</v>
          </cell>
          <cell r="E736">
            <v>0</v>
          </cell>
          <cell r="F736" t="str">
            <v>인</v>
          </cell>
          <cell r="G736">
            <v>0.04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68200</v>
          </cell>
          <cell r="M736">
            <v>2728</v>
          </cell>
          <cell r="N736">
            <v>0</v>
          </cell>
          <cell r="O736">
            <v>0</v>
          </cell>
          <cell r="P736">
            <v>2728</v>
          </cell>
        </row>
        <row r="737">
          <cell r="A737" t="str">
            <v>r010</v>
          </cell>
          <cell r="B737">
            <v>0.12</v>
          </cell>
          <cell r="D737" t="str">
            <v>보통인부</v>
          </cell>
          <cell r="E737">
            <v>0</v>
          </cell>
          <cell r="F737" t="str">
            <v>인</v>
          </cell>
          <cell r="G737">
            <v>0.12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34900</v>
          </cell>
          <cell r="M737">
            <v>4188</v>
          </cell>
          <cell r="N737">
            <v>0</v>
          </cell>
          <cell r="O737">
            <v>0</v>
          </cell>
          <cell r="P737">
            <v>4188</v>
          </cell>
        </row>
        <row r="742">
          <cell r="A742" t="str">
            <v xml:space="preserve"> </v>
          </cell>
        </row>
        <row r="743">
          <cell r="A743" t="str">
            <v xml:space="preserve"> </v>
          </cell>
        </row>
        <row r="744">
          <cell r="A744" t="str">
            <v xml:space="preserve"> </v>
          </cell>
        </row>
        <row r="745">
          <cell r="A745" t="str">
            <v xml:space="preserve"> </v>
          </cell>
          <cell r="C745" t="str">
            <v>K02</v>
          </cell>
          <cell r="D745" t="str">
            <v>계</v>
          </cell>
          <cell r="E745" t="str">
            <v>제 47 호표</v>
          </cell>
          <cell r="I745">
            <v>14440</v>
          </cell>
          <cell r="K745">
            <v>0</v>
          </cell>
          <cell r="M745">
            <v>6916</v>
          </cell>
          <cell r="O745">
            <v>0</v>
          </cell>
          <cell r="P745">
            <v>21356</v>
          </cell>
        </row>
        <row r="1400">
          <cell r="A1400" t="str">
            <v>B22</v>
          </cell>
          <cell r="B1400">
            <v>93</v>
          </cell>
          <cell r="D1400" t="str">
            <v>제 93 호표</v>
          </cell>
          <cell r="E1400" t="str">
            <v>관용접(Φ400mm)</v>
          </cell>
          <cell r="H1400">
            <v>0</v>
          </cell>
          <cell r="L1400" t="str">
            <v>근거 : 건설17-8</v>
          </cell>
          <cell r="Q1400" t="str">
            <v>단위 : 개소/6m</v>
          </cell>
        </row>
        <row r="1401">
          <cell r="A1401" t="str">
            <v xml:space="preserve"> </v>
          </cell>
          <cell r="D1401" t="str">
            <v>명    칭</v>
          </cell>
          <cell r="E1401" t="str">
            <v>규   격</v>
          </cell>
          <cell r="F1401" t="str">
            <v>단  위</v>
          </cell>
          <cell r="G1401" t="str">
            <v>수  량</v>
          </cell>
          <cell r="H1401" t="str">
            <v>직접</v>
          </cell>
          <cell r="I1401" t="str">
            <v>재료비</v>
          </cell>
          <cell r="J1401" t="str">
            <v>간접</v>
          </cell>
          <cell r="K1401" t="str">
            <v>재료비</v>
          </cell>
          <cell r="L1401" t="str">
            <v>직접</v>
          </cell>
          <cell r="M1401" t="str">
            <v>노무비</v>
          </cell>
          <cell r="N1401" t="str">
            <v>경</v>
          </cell>
          <cell r="O1401" t="str">
            <v>비</v>
          </cell>
          <cell r="P1401" t="str">
            <v>계</v>
          </cell>
          <cell r="Q1401" t="str">
            <v>비    고</v>
          </cell>
        </row>
        <row r="1402">
          <cell r="A1402" t="str">
            <v xml:space="preserve"> </v>
          </cell>
          <cell r="H1402" t="str">
            <v>단가</v>
          </cell>
          <cell r="I1402" t="str">
            <v>금액</v>
          </cell>
          <cell r="J1402" t="str">
            <v>단가</v>
          </cell>
          <cell r="K1402" t="str">
            <v>금액</v>
          </cell>
          <cell r="L1402" t="str">
            <v>단가</v>
          </cell>
          <cell r="M1402" t="str">
            <v>금액</v>
          </cell>
          <cell r="N1402" t="str">
            <v>단가</v>
          </cell>
          <cell r="O1402" t="str">
            <v>금액</v>
          </cell>
        </row>
        <row r="1403">
          <cell r="A1403" t="str">
            <v>I020</v>
          </cell>
          <cell r="B1403">
            <v>1.6</v>
          </cell>
          <cell r="D1403" t="str">
            <v>용접봉</v>
          </cell>
          <cell r="E1403" t="str">
            <v>115×3mm</v>
          </cell>
          <cell r="F1403" t="str">
            <v>kg</v>
          </cell>
          <cell r="G1403">
            <v>1.6</v>
          </cell>
          <cell r="H1403">
            <v>0</v>
          </cell>
          <cell r="I1403">
            <v>0</v>
          </cell>
          <cell r="J1403">
            <v>920</v>
          </cell>
          <cell r="K1403">
            <v>1472</v>
          </cell>
          <cell r="L1403">
            <v>0</v>
          </cell>
          <cell r="M1403">
            <v>0</v>
          </cell>
          <cell r="N1403">
            <v>0</v>
          </cell>
          <cell r="O1403">
            <v>0</v>
          </cell>
          <cell r="P1403">
            <v>1472</v>
          </cell>
        </row>
        <row r="1404">
          <cell r="A1404" t="str">
            <v>r013</v>
          </cell>
          <cell r="B1404">
            <v>0.54</v>
          </cell>
          <cell r="D1404" t="str">
            <v>용접공</v>
          </cell>
          <cell r="E1404">
            <v>0</v>
          </cell>
          <cell r="F1404" t="str">
            <v>인</v>
          </cell>
          <cell r="G1404">
            <v>0.54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65500</v>
          </cell>
          <cell r="M1404">
            <v>35370</v>
          </cell>
          <cell r="N1404">
            <v>0</v>
          </cell>
          <cell r="O1404">
            <v>0</v>
          </cell>
          <cell r="P1404">
            <v>35370</v>
          </cell>
        </row>
        <row r="1411">
          <cell r="A1411" t="str">
            <v xml:space="preserve"> </v>
          </cell>
        </row>
        <row r="1412">
          <cell r="A1412" t="str">
            <v xml:space="preserve"> </v>
          </cell>
        </row>
        <row r="1413">
          <cell r="A1413" t="str">
            <v xml:space="preserve"> </v>
          </cell>
          <cell r="C1413" t="str">
            <v>B22</v>
          </cell>
          <cell r="D1413" t="str">
            <v>계</v>
          </cell>
          <cell r="E1413" t="str">
            <v>제 93 호표</v>
          </cell>
          <cell r="I1413">
            <v>0</v>
          </cell>
          <cell r="K1413">
            <v>1472</v>
          </cell>
          <cell r="M1413">
            <v>35370</v>
          </cell>
          <cell r="O1413">
            <v>0</v>
          </cell>
          <cell r="P1413">
            <v>36842</v>
          </cell>
        </row>
        <row r="1516">
          <cell r="A1516" t="str">
            <v>O03</v>
          </cell>
          <cell r="B1516">
            <v>101</v>
          </cell>
          <cell r="D1516" t="str">
            <v>제 101 호표</v>
          </cell>
          <cell r="E1516" t="str">
            <v>인력 터파기(풍화암 및 연암)</v>
          </cell>
          <cell r="H1516" t="str">
            <v>인력(2-3)</v>
          </cell>
          <cell r="L1516" t="str">
            <v>근거 : 토공3-1</v>
          </cell>
          <cell r="Q1516" t="str">
            <v>단위 :㎥</v>
          </cell>
        </row>
        <row r="1517">
          <cell r="A1517" t="str">
            <v xml:space="preserve"> </v>
          </cell>
          <cell r="D1517" t="str">
            <v>명    칭</v>
          </cell>
          <cell r="E1517" t="str">
            <v>규   격</v>
          </cell>
          <cell r="F1517" t="str">
            <v>단  위</v>
          </cell>
          <cell r="G1517" t="str">
            <v>수  량</v>
          </cell>
          <cell r="H1517" t="str">
            <v>직접</v>
          </cell>
          <cell r="I1517" t="str">
            <v>재료비</v>
          </cell>
          <cell r="J1517" t="str">
            <v>간접</v>
          </cell>
          <cell r="K1517" t="str">
            <v>재료비</v>
          </cell>
          <cell r="L1517" t="str">
            <v>직접</v>
          </cell>
          <cell r="M1517" t="str">
            <v>노무비</v>
          </cell>
          <cell r="N1517" t="str">
            <v>경</v>
          </cell>
          <cell r="O1517" t="str">
            <v>비</v>
          </cell>
          <cell r="P1517" t="str">
            <v>계</v>
          </cell>
          <cell r="Q1517" t="str">
            <v>비    고</v>
          </cell>
        </row>
        <row r="1518">
          <cell r="A1518" t="str">
            <v xml:space="preserve"> </v>
          </cell>
          <cell r="H1518" t="str">
            <v>단가</v>
          </cell>
          <cell r="I1518" t="str">
            <v>금액</v>
          </cell>
          <cell r="J1518" t="str">
            <v>단가</v>
          </cell>
          <cell r="K1518" t="str">
            <v>금액</v>
          </cell>
          <cell r="L1518" t="str">
            <v>단가</v>
          </cell>
          <cell r="M1518" t="str">
            <v>금액</v>
          </cell>
          <cell r="N1518" t="str">
            <v>단가</v>
          </cell>
          <cell r="O1518" t="str">
            <v>금액</v>
          </cell>
        </row>
        <row r="1519">
          <cell r="A1519" t="str">
            <v>r010</v>
          </cell>
          <cell r="B1519">
            <v>1</v>
          </cell>
          <cell r="D1519" t="str">
            <v>보통인부</v>
          </cell>
          <cell r="E1519">
            <v>0</v>
          </cell>
          <cell r="F1519" t="str">
            <v>인</v>
          </cell>
          <cell r="G1519">
            <v>1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34900</v>
          </cell>
          <cell r="M1519">
            <v>34900</v>
          </cell>
          <cell r="N1519">
            <v>0</v>
          </cell>
          <cell r="O1519">
            <v>0</v>
          </cell>
          <cell r="P1519">
            <v>34900</v>
          </cell>
          <cell r="Q1519" t="str">
            <v>주위에 장애물이 있을경우</v>
          </cell>
        </row>
        <row r="1520">
          <cell r="A1520" t="str">
            <v>R037</v>
          </cell>
          <cell r="B1520">
            <v>2</v>
          </cell>
          <cell r="D1520" t="str">
            <v>할석공</v>
          </cell>
          <cell r="E1520">
            <v>0</v>
          </cell>
          <cell r="F1520" t="str">
            <v>인</v>
          </cell>
          <cell r="G1520">
            <v>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65700</v>
          </cell>
          <cell r="M1520">
            <v>131400</v>
          </cell>
          <cell r="N1520">
            <v>0</v>
          </cell>
          <cell r="O1520">
            <v>0</v>
          </cell>
          <cell r="P1520">
            <v>131400</v>
          </cell>
          <cell r="Q1520" t="str">
            <v>50%까지 할증가능</v>
          </cell>
        </row>
        <row r="1528">
          <cell r="A1528" t="str">
            <v xml:space="preserve"> </v>
          </cell>
        </row>
        <row r="1529">
          <cell r="A1529" t="str">
            <v xml:space="preserve"> </v>
          </cell>
          <cell r="C1529" t="str">
            <v>O03</v>
          </cell>
          <cell r="D1529" t="str">
            <v>계</v>
          </cell>
          <cell r="E1529" t="str">
            <v>제 101 호표</v>
          </cell>
          <cell r="I1529">
            <v>0</v>
          </cell>
          <cell r="K1529">
            <v>0</v>
          </cell>
          <cell r="M1529">
            <v>166300</v>
          </cell>
          <cell r="O1529">
            <v>0</v>
          </cell>
          <cell r="P1529">
            <v>166300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단가목록"/>
      <sheetName val="내역서 갑지"/>
      <sheetName val="총괄표"/>
      <sheetName val="1. 장비 설치공사"/>
      <sheetName val="2. 위생기구 설치공사"/>
      <sheetName val="3. 급수, 급탕 배관공사"/>
      <sheetName val="4. 오, 배수 배관공사"/>
      <sheetName val="5. 난방 배관공사"/>
      <sheetName val="6. 옥외 배관공사"/>
      <sheetName val="자재단가"/>
    </sheetNames>
    <sheetDataSet>
      <sheetData sheetId="0" refreshError="1"/>
      <sheetData sheetId="1">
        <row r="1">
          <cell r="A1" t="str">
            <v>코드</v>
          </cell>
          <cell r="B1" t="str">
            <v>명  칭</v>
          </cell>
          <cell r="C1" t="str">
            <v>규격</v>
          </cell>
          <cell r="D1" t="str">
            <v>단위</v>
          </cell>
          <cell r="E1" t="str">
            <v>재료비</v>
          </cell>
          <cell r="F1" t="str">
            <v>노무비</v>
          </cell>
          <cell r="G1" t="str">
            <v>물가재료</v>
          </cell>
          <cell r="I1" t="str">
            <v>물가정보</v>
          </cell>
          <cell r="K1" t="str">
            <v>유통물가</v>
          </cell>
        </row>
        <row r="2">
          <cell r="G2" t="str">
            <v>단가</v>
          </cell>
          <cell r="H2" t="str">
            <v>쪽</v>
          </cell>
          <cell r="I2" t="str">
            <v>단가</v>
          </cell>
          <cell r="J2" t="str">
            <v>쪽</v>
          </cell>
          <cell r="K2" t="str">
            <v>단가</v>
          </cell>
          <cell r="L2" t="str">
            <v>쪽</v>
          </cell>
        </row>
        <row r="3">
          <cell r="A3">
            <v>0</v>
          </cell>
          <cell r="E3">
            <v>0</v>
          </cell>
          <cell r="F3">
            <v>0</v>
          </cell>
          <cell r="H3">
            <v>0</v>
          </cell>
          <cell r="I3">
            <v>0</v>
          </cell>
          <cell r="J3">
            <v>0</v>
          </cell>
          <cell r="L3">
            <v>0</v>
          </cell>
        </row>
        <row r="4">
          <cell r="A4">
            <v>1011</v>
          </cell>
          <cell r="B4" t="str">
            <v>양변기(로우탱크)</v>
          </cell>
          <cell r="C4" t="str">
            <v>KSVC-1410</v>
          </cell>
          <cell r="D4" t="str">
            <v>조</v>
          </cell>
          <cell r="E4">
            <v>126500</v>
          </cell>
          <cell r="F4">
            <v>0</v>
          </cell>
          <cell r="G4">
            <v>126500</v>
          </cell>
          <cell r="H4">
            <v>627</v>
          </cell>
          <cell r="I4">
            <v>126500</v>
          </cell>
          <cell r="J4">
            <v>565</v>
          </cell>
          <cell r="K4">
            <v>126500</v>
          </cell>
          <cell r="L4">
            <v>538</v>
          </cell>
        </row>
        <row r="5">
          <cell r="A5">
            <v>1012</v>
          </cell>
          <cell r="B5" t="str">
            <v>양변기(후레쉬밸브)</v>
          </cell>
          <cell r="C5" t="str">
            <v>KSVC-1110</v>
          </cell>
          <cell r="D5" t="str">
            <v>조</v>
          </cell>
          <cell r="E5">
            <v>81600</v>
          </cell>
          <cell r="F5">
            <v>0</v>
          </cell>
          <cell r="G5">
            <v>81600</v>
          </cell>
          <cell r="H5">
            <v>627</v>
          </cell>
          <cell r="I5">
            <v>96300</v>
          </cell>
          <cell r="J5">
            <v>565</v>
          </cell>
          <cell r="K5">
            <v>81600</v>
          </cell>
          <cell r="L5">
            <v>538</v>
          </cell>
        </row>
        <row r="6">
          <cell r="A6">
            <v>1013</v>
          </cell>
          <cell r="B6" t="str">
            <v>화변기(후레쉬밸브)</v>
          </cell>
          <cell r="C6" t="str">
            <v>KSVC- 310</v>
          </cell>
          <cell r="D6" t="str">
            <v>조</v>
          </cell>
          <cell r="E6">
            <v>45000</v>
          </cell>
          <cell r="F6">
            <v>0</v>
          </cell>
          <cell r="G6">
            <v>56600</v>
          </cell>
          <cell r="H6">
            <v>627</v>
          </cell>
          <cell r="I6">
            <v>61100</v>
          </cell>
          <cell r="J6">
            <v>565</v>
          </cell>
          <cell r="K6">
            <v>56600</v>
          </cell>
          <cell r="L6">
            <v>538</v>
          </cell>
        </row>
        <row r="7">
          <cell r="A7">
            <v>1014</v>
          </cell>
          <cell r="B7" t="str">
            <v>유아용양변기</v>
          </cell>
          <cell r="C7" t="str">
            <v>KSVC- 760</v>
          </cell>
          <cell r="D7" t="str">
            <v>조</v>
          </cell>
          <cell r="E7">
            <v>86900</v>
          </cell>
          <cell r="F7">
            <v>0</v>
          </cell>
          <cell r="H7">
            <v>0</v>
          </cell>
          <cell r="I7">
            <v>86900</v>
          </cell>
          <cell r="J7">
            <v>565</v>
          </cell>
          <cell r="L7" t="str">
            <v>-</v>
          </cell>
        </row>
        <row r="8">
          <cell r="A8">
            <v>1015</v>
          </cell>
          <cell r="B8" t="str">
            <v>장애자용양변기</v>
          </cell>
          <cell r="C8" t="str">
            <v>RCP - 1</v>
          </cell>
          <cell r="D8" t="str">
            <v>조</v>
          </cell>
          <cell r="E8">
            <v>213000</v>
          </cell>
          <cell r="F8">
            <v>0</v>
          </cell>
          <cell r="H8">
            <v>0</v>
          </cell>
          <cell r="I8">
            <v>213000</v>
          </cell>
          <cell r="J8">
            <v>565</v>
          </cell>
          <cell r="L8" t="str">
            <v>-</v>
          </cell>
        </row>
        <row r="9">
          <cell r="A9">
            <v>1016</v>
          </cell>
          <cell r="B9" t="str">
            <v>장애자용양변기(가동식)</v>
          </cell>
          <cell r="C9" t="str">
            <v>RCP - 2R</v>
          </cell>
          <cell r="D9" t="str">
            <v>조</v>
          </cell>
          <cell r="E9">
            <v>324000</v>
          </cell>
          <cell r="F9">
            <v>0</v>
          </cell>
          <cell r="H9">
            <v>0</v>
          </cell>
          <cell r="I9">
            <v>324000</v>
          </cell>
          <cell r="J9">
            <v>565</v>
          </cell>
          <cell r="L9" t="str">
            <v>-</v>
          </cell>
        </row>
        <row r="10">
          <cell r="A10">
            <v>1017</v>
          </cell>
          <cell r="B10" t="str">
            <v>장애자용양변기(고정식)</v>
          </cell>
          <cell r="C10" t="str">
            <v>RCP - 3R</v>
          </cell>
          <cell r="D10" t="str">
            <v>조</v>
          </cell>
          <cell r="E10">
            <v>201000</v>
          </cell>
          <cell r="F10">
            <v>0</v>
          </cell>
          <cell r="H10">
            <v>0</v>
          </cell>
          <cell r="I10">
            <v>201000</v>
          </cell>
          <cell r="J10">
            <v>565</v>
          </cell>
          <cell r="L10" t="str">
            <v>-</v>
          </cell>
        </row>
        <row r="12">
          <cell r="A12">
            <v>1021</v>
          </cell>
          <cell r="B12" t="str">
            <v>중형스톨소변기</v>
          </cell>
          <cell r="C12" t="str">
            <v>KSVU- 320</v>
          </cell>
          <cell r="D12" t="str">
            <v>조</v>
          </cell>
          <cell r="E12">
            <v>91000</v>
          </cell>
          <cell r="F12">
            <v>0</v>
          </cell>
          <cell r="G12">
            <v>92500</v>
          </cell>
          <cell r="H12">
            <v>627</v>
          </cell>
          <cell r="I12">
            <v>91000</v>
          </cell>
          <cell r="J12">
            <v>565</v>
          </cell>
          <cell r="K12">
            <v>92500</v>
          </cell>
          <cell r="L12">
            <v>538</v>
          </cell>
        </row>
        <row r="13">
          <cell r="A13">
            <v>1022</v>
          </cell>
          <cell r="B13" t="str">
            <v>소형스톨소변기</v>
          </cell>
          <cell r="C13" t="str">
            <v>KSVU- 330</v>
          </cell>
          <cell r="D13" t="str">
            <v>조</v>
          </cell>
          <cell r="E13">
            <v>70500</v>
          </cell>
          <cell r="F13">
            <v>0</v>
          </cell>
          <cell r="G13">
            <v>70500</v>
          </cell>
          <cell r="H13">
            <v>627</v>
          </cell>
          <cell r="I13">
            <v>72900</v>
          </cell>
          <cell r="J13">
            <v>565</v>
          </cell>
          <cell r="K13">
            <v>70500</v>
          </cell>
          <cell r="L13">
            <v>538</v>
          </cell>
        </row>
        <row r="14">
          <cell r="A14">
            <v>1023</v>
          </cell>
          <cell r="B14" t="str">
            <v>대형벽걸이소변기</v>
          </cell>
          <cell r="C14" t="str">
            <v>KSVU- 410</v>
          </cell>
          <cell r="D14" t="str">
            <v>조</v>
          </cell>
          <cell r="E14">
            <v>96800</v>
          </cell>
          <cell r="F14">
            <v>0</v>
          </cell>
          <cell r="G14">
            <v>98000</v>
          </cell>
          <cell r="H14">
            <v>627</v>
          </cell>
          <cell r="I14">
            <v>96800</v>
          </cell>
          <cell r="J14">
            <v>565</v>
          </cell>
          <cell r="K14">
            <v>100500</v>
          </cell>
          <cell r="L14">
            <v>538</v>
          </cell>
        </row>
        <row r="15">
          <cell r="A15">
            <v>1024</v>
          </cell>
          <cell r="B15" t="str">
            <v>소형벽걸이소변기</v>
          </cell>
          <cell r="C15" t="str">
            <v>KSVU- 430</v>
          </cell>
          <cell r="D15" t="str">
            <v>조</v>
          </cell>
          <cell r="E15">
            <v>57200</v>
          </cell>
          <cell r="F15">
            <v>0</v>
          </cell>
          <cell r="G15">
            <v>66000</v>
          </cell>
          <cell r="H15">
            <v>627</v>
          </cell>
          <cell r="I15">
            <v>57200</v>
          </cell>
          <cell r="J15">
            <v>565</v>
          </cell>
          <cell r="L15" t="str">
            <v>-</v>
          </cell>
        </row>
        <row r="16">
          <cell r="A16">
            <v>1025</v>
          </cell>
          <cell r="B16" t="str">
            <v>장애자용소변기</v>
          </cell>
          <cell r="C16" t="str">
            <v>RUP - 1</v>
          </cell>
          <cell r="D16" t="str">
            <v>조</v>
          </cell>
          <cell r="E16">
            <v>123000</v>
          </cell>
          <cell r="F16">
            <v>0</v>
          </cell>
          <cell r="G16">
            <v>200000</v>
          </cell>
          <cell r="H16">
            <v>627</v>
          </cell>
          <cell r="I16">
            <v>123000</v>
          </cell>
          <cell r="J16">
            <v>565</v>
          </cell>
          <cell r="K16">
            <v>200000</v>
          </cell>
          <cell r="L16">
            <v>538</v>
          </cell>
        </row>
        <row r="17">
          <cell r="A17">
            <v>1026</v>
          </cell>
          <cell r="B17" t="str">
            <v>장애자용소변기(노출)</v>
          </cell>
          <cell r="C17" t="str">
            <v>RUP - 2</v>
          </cell>
          <cell r="D17" t="str">
            <v>조</v>
          </cell>
          <cell r="E17">
            <v>211000</v>
          </cell>
          <cell r="F17">
            <v>0</v>
          </cell>
          <cell r="G17">
            <v>280000</v>
          </cell>
          <cell r="H17">
            <v>627</v>
          </cell>
          <cell r="I17">
            <v>211000</v>
          </cell>
          <cell r="J17">
            <v>565</v>
          </cell>
          <cell r="K17">
            <v>280000</v>
          </cell>
          <cell r="L17">
            <v>538</v>
          </cell>
        </row>
        <row r="18">
          <cell r="A18">
            <v>1027</v>
          </cell>
          <cell r="B18" t="str">
            <v>장애자용소변기(매립)</v>
          </cell>
          <cell r="C18" t="str">
            <v>RUP - 3</v>
          </cell>
          <cell r="D18" t="str">
            <v>조</v>
          </cell>
          <cell r="E18">
            <v>236000</v>
          </cell>
          <cell r="F18">
            <v>0</v>
          </cell>
          <cell r="I18">
            <v>236000</v>
          </cell>
          <cell r="J18">
            <v>565</v>
          </cell>
          <cell r="L18" t="str">
            <v>-</v>
          </cell>
        </row>
        <row r="20">
          <cell r="A20">
            <v>1031</v>
          </cell>
          <cell r="B20" t="str">
            <v>세면기(싱글레버포함)</v>
          </cell>
          <cell r="C20" t="str">
            <v>KSVL-1040</v>
          </cell>
          <cell r="D20" t="str">
            <v>조</v>
          </cell>
          <cell r="E20">
            <v>120000</v>
          </cell>
          <cell r="F20">
            <v>0</v>
          </cell>
          <cell r="I20">
            <v>120000</v>
          </cell>
          <cell r="J20">
            <v>565</v>
          </cell>
          <cell r="L20">
            <v>0</v>
          </cell>
        </row>
        <row r="21">
          <cell r="A21">
            <v>1032</v>
          </cell>
          <cell r="B21" t="str">
            <v>세면기(싱글레버포함)</v>
          </cell>
          <cell r="C21" t="str">
            <v>KSVL- 610</v>
          </cell>
          <cell r="D21" t="str">
            <v>조</v>
          </cell>
          <cell r="E21">
            <v>93500</v>
          </cell>
          <cell r="F21">
            <v>0</v>
          </cell>
          <cell r="I21">
            <v>93500</v>
          </cell>
          <cell r="J21">
            <v>565</v>
          </cell>
          <cell r="L21" t="str">
            <v>-</v>
          </cell>
        </row>
        <row r="22">
          <cell r="A22">
            <v>1033</v>
          </cell>
          <cell r="B22" t="str">
            <v>세면기(싱글레버포함)</v>
          </cell>
          <cell r="C22" t="str">
            <v>KSVL-1050</v>
          </cell>
          <cell r="D22" t="str">
            <v>조</v>
          </cell>
          <cell r="E22">
            <v>120000</v>
          </cell>
          <cell r="F22">
            <v>0</v>
          </cell>
          <cell r="H22">
            <v>631</v>
          </cell>
          <cell r="I22">
            <v>120000</v>
          </cell>
          <cell r="J22">
            <v>565</v>
          </cell>
          <cell r="K22">
            <v>124000</v>
          </cell>
          <cell r="L22">
            <v>540</v>
          </cell>
        </row>
        <row r="23">
          <cell r="A23">
            <v>1034</v>
          </cell>
          <cell r="B23" t="str">
            <v>장애자용세면기(폽업)</v>
          </cell>
          <cell r="C23" t="str">
            <v>RLP - 1</v>
          </cell>
          <cell r="D23" t="str">
            <v>조</v>
          </cell>
          <cell r="E23">
            <v>180000</v>
          </cell>
          <cell r="F23">
            <v>0</v>
          </cell>
          <cell r="I23">
            <v>294000</v>
          </cell>
          <cell r="J23">
            <v>565</v>
          </cell>
          <cell r="K23">
            <v>180000</v>
          </cell>
          <cell r="L23">
            <v>538</v>
          </cell>
        </row>
        <row r="24">
          <cell r="A24">
            <v>1035</v>
          </cell>
          <cell r="B24" t="str">
            <v>장애자용세면기(배수구)</v>
          </cell>
          <cell r="C24" t="str">
            <v>RLP - 2</v>
          </cell>
          <cell r="D24" t="str">
            <v>조</v>
          </cell>
          <cell r="E24">
            <v>272000</v>
          </cell>
          <cell r="F24">
            <v>0</v>
          </cell>
          <cell r="I24">
            <v>272000</v>
          </cell>
          <cell r="J24">
            <v>565</v>
          </cell>
          <cell r="K24">
            <v>400000</v>
          </cell>
          <cell r="L24">
            <v>538</v>
          </cell>
        </row>
        <row r="26">
          <cell r="A26">
            <v>1041</v>
          </cell>
          <cell r="B26" t="str">
            <v>청소씽크(1구)</v>
          </cell>
          <cell r="C26" t="str">
            <v>KSVS- 210</v>
          </cell>
          <cell r="D26" t="str">
            <v>조</v>
          </cell>
          <cell r="E26">
            <v>137500</v>
          </cell>
          <cell r="F26">
            <v>0</v>
          </cell>
          <cell r="G26">
            <v>140000</v>
          </cell>
          <cell r="H26">
            <v>627</v>
          </cell>
          <cell r="I26">
            <v>137500</v>
          </cell>
          <cell r="J26">
            <v>565</v>
          </cell>
          <cell r="L26" t="str">
            <v>-</v>
          </cell>
        </row>
        <row r="27">
          <cell r="A27">
            <v>1042</v>
          </cell>
          <cell r="B27" t="str">
            <v>청소씽크(2구)</v>
          </cell>
          <cell r="C27" t="str">
            <v>KSVS- 210</v>
          </cell>
          <cell r="D27" t="str">
            <v>조</v>
          </cell>
          <cell r="E27">
            <v>140000</v>
          </cell>
          <cell r="F27">
            <v>0</v>
          </cell>
          <cell r="G27">
            <v>140000</v>
          </cell>
          <cell r="H27">
            <v>627</v>
          </cell>
          <cell r="I27">
            <v>143000</v>
          </cell>
          <cell r="J27">
            <v>565</v>
          </cell>
          <cell r="L27" t="str">
            <v>-</v>
          </cell>
        </row>
        <row r="29">
          <cell r="A29">
            <v>1045</v>
          </cell>
          <cell r="B29" t="str">
            <v>샤워(PVC호스형)</v>
          </cell>
          <cell r="C29" t="str">
            <v>RBS-100AG1</v>
          </cell>
          <cell r="D29" t="str">
            <v>개</v>
          </cell>
          <cell r="E29">
            <v>57300</v>
          </cell>
          <cell r="F29">
            <v>0</v>
          </cell>
          <cell r="H29">
            <v>569</v>
          </cell>
          <cell r="I29">
            <v>57300</v>
          </cell>
          <cell r="J29">
            <v>570</v>
          </cell>
          <cell r="L29" t="str">
            <v>-</v>
          </cell>
        </row>
        <row r="30">
          <cell r="A30">
            <v>1046</v>
          </cell>
          <cell r="B30" t="str">
            <v>샤워(메탈호스형)</v>
          </cell>
          <cell r="C30" t="str">
            <v>RBS-100AG1</v>
          </cell>
          <cell r="D30" t="str">
            <v>개</v>
          </cell>
          <cell r="E30">
            <v>61900</v>
          </cell>
          <cell r="F30">
            <v>0</v>
          </cell>
          <cell r="H30">
            <v>569</v>
          </cell>
          <cell r="I30">
            <v>61900</v>
          </cell>
          <cell r="J30">
            <v>570</v>
          </cell>
          <cell r="L30" t="str">
            <v>-</v>
          </cell>
        </row>
        <row r="31">
          <cell r="A31">
            <v>1047</v>
          </cell>
          <cell r="B31" t="str">
            <v>샤워(자폐식PVC형)</v>
          </cell>
          <cell r="C31" t="str">
            <v>RBT-101A</v>
          </cell>
          <cell r="D31" t="str">
            <v>개</v>
          </cell>
          <cell r="E31">
            <v>125300</v>
          </cell>
          <cell r="F31">
            <v>0</v>
          </cell>
          <cell r="H31">
            <v>569</v>
          </cell>
          <cell r="I31">
            <v>125300</v>
          </cell>
          <cell r="J31">
            <v>570</v>
          </cell>
          <cell r="L31" t="str">
            <v>-</v>
          </cell>
        </row>
        <row r="32">
          <cell r="A32">
            <v>1048</v>
          </cell>
          <cell r="B32" t="str">
            <v>샤워(자폐식메탈형)</v>
          </cell>
          <cell r="C32" t="str">
            <v>RBT-201A</v>
          </cell>
          <cell r="D32" t="str">
            <v>개</v>
          </cell>
          <cell r="E32">
            <v>130300</v>
          </cell>
          <cell r="F32">
            <v>0</v>
          </cell>
          <cell r="H32">
            <v>569</v>
          </cell>
          <cell r="I32">
            <v>130300</v>
          </cell>
          <cell r="J32">
            <v>570</v>
          </cell>
          <cell r="L32" t="str">
            <v>-</v>
          </cell>
        </row>
        <row r="33">
          <cell r="A33">
            <v>1049</v>
          </cell>
          <cell r="B33" t="str">
            <v>샤워(매립서머스타트식)</v>
          </cell>
          <cell r="C33" t="str">
            <v>RBT-500A</v>
          </cell>
          <cell r="D33" t="str">
            <v>개</v>
          </cell>
          <cell r="E33">
            <v>169300</v>
          </cell>
          <cell r="F33">
            <v>0</v>
          </cell>
          <cell r="H33">
            <v>569</v>
          </cell>
          <cell r="I33">
            <v>169300</v>
          </cell>
          <cell r="J33">
            <v>570</v>
          </cell>
          <cell r="L33" t="str">
            <v>-</v>
          </cell>
        </row>
        <row r="35">
          <cell r="A35">
            <v>1051</v>
          </cell>
          <cell r="B35" t="str">
            <v>씽크수전(고정식대붙이)</v>
          </cell>
          <cell r="C35" t="str">
            <v>RKS-110CLO</v>
          </cell>
          <cell r="D35" t="str">
            <v>개</v>
          </cell>
          <cell r="E35">
            <v>55700</v>
          </cell>
          <cell r="F35">
            <v>0</v>
          </cell>
          <cell r="H35">
            <v>570</v>
          </cell>
          <cell r="I35">
            <v>55700</v>
          </cell>
          <cell r="J35">
            <v>571</v>
          </cell>
          <cell r="L35" t="str">
            <v>-</v>
          </cell>
        </row>
        <row r="36">
          <cell r="A36">
            <v>1052</v>
          </cell>
          <cell r="B36" t="str">
            <v>씽크수전(착탈식대붙이)</v>
          </cell>
          <cell r="C36" t="str">
            <v>RKS-420CM2</v>
          </cell>
          <cell r="D36" t="str">
            <v>개</v>
          </cell>
          <cell r="E36">
            <v>81700</v>
          </cell>
          <cell r="F36">
            <v>0</v>
          </cell>
          <cell r="H36">
            <v>570</v>
          </cell>
          <cell r="I36">
            <v>81700</v>
          </cell>
          <cell r="J36">
            <v>571</v>
          </cell>
          <cell r="L36" t="str">
            <v>-</v>
          </cell>
        </row>
        <row r="37">
          <cell r="A37">
            <v>1053</v>
          </cell>
          <cell r="B37" t="str">
            <v>씽크수전(고정식벽붙이)</v>
          </cell>
          <cell r="C37" t="str">
            <v>RKS-400CM3</v>
          </cell>
          <cell r="D37" t="str">
            <v>개</v>
          </cell>
          <cell r="E37">
            <v>56400</v>
          </cell>
          <cell r="F37">
            <v>0</v>
          </cell>
          <cell r="H37">
            <v>570</v>
          </cell>
          <cell r="I37">
            <v>56400</v>
          </cell>
          <cell r="J37">
            <v>571</v>
          </cell>
          <cell r="L37" t="str">
            <v>-</v>
          </cell>
        </row>
        <row r="38">
          <cell r="A38">
            <v>1054</v>
          </cell>
          <cell r="B38" t="str">
            <v>씽크수전(착탈식벽붙이)</v>
          </cell>
          <cell r="C38" t="str">
            <v>RKS-300AL9</v>
          </cell>
          <cell r="D38" t="str">
            <v>개</v>
          </cell>
          <cell r="E38">
            <v>63900</v>
          </cell>
          <cell r="F38">
            <v>0</v>
          </cell>
          <cell r="H38">
            <v>570</v>
          </cell>
          <cell r="I38">
            <v>63900</v>
          </cell>
          <cell r="J38">
            <v>571</v>
          </cell>
          <cell r="L38" t="str">
            <v>-</v>
          </cell>
        </row>
        <row r="40">
          <cell r="A40">
            <v>1055</v>
          </cell>
          <cell r="B40" t="str">
            <v>일반수전(15Ø)</v>
          </cell>
          <cell r="C40" t="str">
            <v>R - 102A</v>
          </cell>
          <cell r="D40" t="str">
            <v>개</v>
          </cell>
          <cell r="E40">
            <v>3450</v>
          </cell>
          <cell r="F40">
            <v>0</v>
          </cell>
          <cell r="H40">
            <v>0</v>
          </cell>
          <cell r="I40">
            <v>3450</v>
          </cell>
          <cell r="J40">
            <v>0</v>
          </cell>
          <cell r="K40">
            <v>3850</v>
          </cell>
          <cell r="L40">
            <v>544</v>
          </cell>
        </row>
        <row r="41">
          <cell r="A41">
            <v>1056</v>
          </cell>
          <cell r="B41" t="str">
            <v>일반수전(20Ø)</v>
          </cell>
          <cell r="C41" t="str">
            <v>R - 102D</v>
          </cell>
          <cell r="D41" t="str">
            <v>개</v>
          </cell>
          <cell r="E41">
            <v>6900</v>
          </cell>
          <cell r="F41">
            <v>0</v>
          </cell>
          <cell r="H41">
            <v>0</v>
          </cell>
          <cell r="I41">
            <v>6900</v>
          </cell>
          <cell r="J41">
            <v>0</v>
          </cell>
          <cell r="K41">
            <v>6930</v>
          </cell>
          <cell r="L41">
            <v>544</v>
          </cell>
        </row>
        <row r="42">
          <cell r="A42">
            <v>1057</v>
          </cell>
          <cell r="B42" t="str">
            <v>세탁수전(15Ø)</v>
          </cell>
          <cell r="C42" t="str">
            <v>R - 103A</v>
          </cell>
          <cell r="D42" t="str">
            <v>개</v>
          </cell>
          <cell r="E42">
            <v>4620</v>
          </cell>
          <cell r="F42">
            <v>0</v>
          </cell>
          <cell r="H42">
            <v>0</v>
          </cell>
          <cell r="I42">
            <v>6900</v>
          </cell>
          <cell r="J42">
            <v>0</v>
          </cell>
          <cell r="K42">
            <v>4620</v>
          </cell>
          <cell r="L42">
            <v>544</v>
          </cell>
        </row>
        <row r="44">
          <cell r="A44">
            <v>1060</v>
          </cell>
          <cell r="B44" t="str">
            <v>마블욕조</v>
          </cell>
          <cell r="C44" t="str">
            <v>1,200x700</v>
          </cell>
          <cell r="D44" t="str">
            <v>개</v>
          </cell>
          <cell r="E44">
            <v>110000</v>
          </cell>
          <cell r="F44">
            <v>0</v>
          </cell>
          <cell r="H44">
            <v>566</v>
          </cell>
          <cell r="I44">
            <v>110000</v>
          </cell>
          <cell r="J44">
            <v>566</v>
          </cell>
          <cell r="L44" t="str">
            <v>-</v>
          </cell>
        </row>
        <row r="45">
          <cell r="A45">
            <v>1061</v>
          </cell>
          <cell r="B45" t="str">
            <v>마블욕조</v>
          </cell>
          <cell r="C45" t="str">
            <v>1,300x750</v>
          </cell>
          <cell r="D45" t="str">
            <v>개</v>
          </cell>
          <cell r="E45">
            <v>115000</v>
          </cell>
          <cell r="F45">
            <v>0</v>
          </cell>
          <cell r="H45">
            <v>566</v>
          </cell>
          <cell r="I45">
            <v>115000</v>
          </cell>
          <cell r="J45">
            <v>566</v>
          </cell>
          <cell r="L45" t="str">
            <v>-</v>
          </cell>
        </row>
        <row r="46">
          <cell r="A46">
            <v>1062</v>
          </cell>
          <cell r="B46" t="str">
            <v>마블욕조</v>
          </cell>
          <cell r="C46" t="str">
            <v>1,400x750</v>
          </cell>
          <cell r="D46" t="str">
            <v>개</v>
          </cell>
          <cell r="E46">
            <v>120000</v>
          </cell>
          <cell r="F46">
            <v>0</v>
          </cell>
          <cell r="H46">
            <v>566</v>
          </cell>
          <cell r="I46">
            <v>120000</v>
          </cell>
          <cell r="J46">
            <v>566</v>
          </cell>
          <cell r="K46">
            <v>140000</v>
          </cell>
          <cell r="L46">
            <v>540</v>
          </cell>
        </row>
        <row r="47">
          <cell r="A47">
            <v>1063</v>
          </cell>
          <cell r="B47" t="str">
            <v>마블욕조</v>
          </cell>
          <cell r="C47" t="str">
            <v>1,500x700</v>
          </cell>
          <cell r="D47" t="str">
            <v>개</v>
          </cell>
          <cell r="E47">
            <v>125000</v>
          </cell>
          <cell r="F47">
            <v>0</v>
          </cell>
          <cell r="H47">
            <v>566</v>
          </cell>
          <cell r="I47">
            <v>125000</v>
          </cell>
          <cell r="J47">
            <v>566</v>
          </cell>
          <cell r="K47">
            <v>142000</v>
          </cell>
          <cell r="L47">
            <v>540</v>
          </cell>
        </row>
        <row r="48">
          <cell r="A48">
            <v>1064</v>
          </cell>
          <cell r="B48" t="str">
            <v>마블욕조</v>
          </cell>
          <cell r="C48" t="str">
            <v>1,600x750</v>
          </cell>
          <cell r="D48" t="str">
            <v>개</v>
          </cell>
          <cell r="E48">
            <v>130000</v>
          </cell>
          <cell r="F48">
            <v>0</v>
          </cell>
          <cell r="H48">
            <v>566</v>
          </cell>
          <cell r="I48">
            <v>130000</v>
          </cell>
          <cell r="J48">
            <v>566</v>
          </cell>
          <cell r="K48">
            <v>142000</v>
          </cell>
          <cell r="L48">
            <v>540</v>
          </cell>
        </row>
        <row r="49">
          <cell r="A49">
            <v>1065</v>
          </cell>
          <cell r="B49" t="str">
            <v>마블욕조</v>
          </cell>
          <cell r="C49" t="str">
            <v>1,700x750</v>
          </cell>
          <cell r="D49" t="str">
            <v>개</v>
          </cell>
          <cell r="E49">
            <v>135000</v>
          </cell>
          <cell r="F49">
            <v>0</v>
          </cell>
          <cell r="H49">
            <v>566</v>
          </cell>
          <cell r="I49">
            <v>135000</v>
          </cell>
          <cell r="J49">
            <v>566</v>
          </cell>
          <cell r="K49">
            <v>145000</v>
          </cell>
          <cell r="L49">
            <v>540</v>
          </cell>
        </row>
        <row r="52">
          <cell r="A52">
            <v>1066</v>
          </cell>
          <cell r="B52" t="str">
            <v>마블세면대</v>
          </cell>
          <cell r="C52" t="str">
            <v>800x600</v>
          </cell>
          <cell r="D52" t="str">
            <v>개</v>
          </cell>
          <cell r="E52">
            <v>80000</v>
          </cell>
          <cell r="F52">
            <v>0</v>
          </cell>
          <cell r="H52">
            <v>0</v>
          </cell>
          <cell r="I52">
            <v>80000</v>
          </cell>
          <cell r="J52">
            <v>0</v>
          </cell>
          <cell r="L52">
            <v>0</v>
          </cell>
        </row>
        <row r="53">
          <cell r="A53">
            <v>1067</v>
          </cell>
          <cell r="B53" t="str">
            <v>마블세면대</v>
          </cell>
          <cell r="C53" t="str">
            <v>1,000x600</v>
          </cell>
          <cell r="D53" t="str">
            <v>개</v>
          </cell>
          <cell r="E53">
            <v>90000</v>
          </cell>
          <cell r="F53">
            <v>0</v>
          </cell>
          <cell r="H53">
            <v>631</v>
          </cell>
          <cell r="I53">
            <v>90000</v>
          </cell>
          <cell r="J53">
            <v>565</v>
          </cell>
          <cell r="L53">
            <v>540</v>
          </cell>
        </row>
        <row r="54">
          <cell r="A54">
            <v>1068</v>
          </cell>
          <cell r="B54" t="str">
            <v>마블세면대</v>
          </cell>
          <cell r="C54" t="str">
            <v>1,500x600</v>
          </cell>
          <cell r="D54" t="str">
            <v>개</v>
          </cell>
          <cell r="E54">
            <v>124000</v>
          </cell>
          <cell r="F54">
            <v>0</v>
          </cell>
          <cell r="H54">
            <v>631</v>
          </cell>
          <cell r="I54">
            <v>150000</v>
          </cell>
          <cell r="J54">
            <v>565</v>
          </cell>
          <cell r="L54" t="str">
            <v>-</v>
          </cell>
        </row>
        <row r="55">
          <cell r="A55">
            <v>1069</v>
          </cell>
          <cell r="B55" t="str">
            <v>마블세면대</v>
          </cell>
          <cell r="C55" t="str">
            <v>2,000x600</v>
          </cell>
          <cell r="D55" t="str">
            <v>개</v>
          </cell>
          <cell r="E55">
            <v>180000</v>
          </cell>
          <cell r="F55">
            <v>0</v>
          </cell>
          <cell r="H55">
            <v>631</v>
          </cell>
          <cell r="I55">
            <v>180000</v>
          </cell>
          <cell r="J55">
            <v>565</v>
          </cell>
          <cell r="L55" t="str">
            <v>-</v>
          </cell>
        </row>
        <row r="57">
          <cell r="A57">
            <v>1070</v>
          </cell>
          <cell r="B57" t="str">
            <v>화장경</v>
          </cell>
          <cell r="C57" t="str">
            <v>600x900x5t</v>
          </cell>
          <cell r="D57" t="str">
            <v>매</v>
          </cell>
          <cell r="E57">
            <v>9500</v>
          </cell>
          <cell r="F57">
            <v>0</v>
          </cell>
          <cell r="H57">
            <v>0</v>
          </cell>
          <cell r="I57">
            <v>15000</v>
          </cell>
          <cell r="J57">
            <v>0</v>
          </cell>
          <cell r="K57">
            <v>9500</v>
          </cell>
          <cell r="L57">
            <v>548</v>
          </cell>
        </row>
        <row r="58">
          <cell r="A58">
            <v>1071</v>
          </cell>
          <cell r="B58" t="str">
            <v>화장경</v>
          </cell>
          <cell r="C58" t="str">
            <v>1,000x600x5t</v>
          </cell>
          <cell r="D58" t="str">
            <v>매</v>
          </cell>
          <cell r="E58">
            <v>21840</v>
          </cell>
          <cell r="F58">
            <v>0</v>
          </cell>
          <cell r="H58">
            <v>0</v>
          </cell>
          <cell r="J58">
            <v>0</v>
          </cell>
          <cell r="K58">
            <v>21840</v>
          </cell>
          <cell r="L58">
            <v>548</v>
          </cell>
        </row>
        <row r="59">
          <cell r="A59">
            <v>1072</v>
          </cell>
          <cell r="B59" t="str">
            <v>화장경</v>
          </cell>
          <cell r="C59" t="str">
            <v>1,500x900x5t</v>
          </cell>
          <cell r="D59" t="str">
            <v>매</v>
          </cell>
          <cell r="E59">
            <v>26730</v>
          </cell>
          <cell r="F59">
            <v>0</v>
          </cell>
          <cell r="H59">
            <v>0</v>
          </cell>
          <cell r="I59">
            <v>37500</v>
          </cell>
          <cell r="J59">
            <v>0</v>
          </cell>
          <cell r="L59">
            <v>0</v>
          </cell>
        </row>
        <row r="60">
          <cell r="A60">
            <v>1073</v>
          </cell>
          <cell r="B60" t="str">
            <v>화장경</v>
          </cell>
          <cell r="C60" t="str">
            <v>2,000x900x5t</v>
          </cell>
          <cell r="D60" t="str">
            <v>매</v>
          </cell>
          <cell r="E60">
            <v>50000</v>
          </cell>
          <cell r="F60">
            <v>0</v>
          </cell>
          <cell r="H60">
            <v>0</v>
          </cell>
          <cell r="I60">
            <v>50000</v>
          </cell>
          <cell r="J60">
            <v>0</v>
          </cell>
          <cell r="L60">
            <v>0</v>
          </cell>
        </row>
        <row r="62">
          <cell r="A62">
            <v>1074</v>
          </cell>
          <cell r="B62" t="str">
            <v>화장선반</v>
          </cell>
          <cell r="C62" t="str">
            <v>STS-304</v>
          </cell>
          <cell r="D62" t="str">
            <v>개</v>
          </cell>
          <cell r="E62">
            <v>8700</v>
          </cell>
          <cell r="F62">
            <v>0</v>
          </cell>
          <cell r="H62">
            <v>0</v>
          </cell>
          <cell r="J62">
            <v>0</v>
          </cell>
          <cell r="K62">
            <v>8700</v>
          </cell>
          <cell r="L62">
            <v>0</v>
          </cell>
        </row>
        <row r="63">
          <cell r="A63">
            <v>1075</v>
          </cell>
          <cell r="B63" t="str">
            <v>수건걸이</v>
          </cell>
          <cell r="C63" t="str">
            <v>STS-304</v>
          </cell>
          <cell r="D63" t="str">
            <v>개</v>
          </cell>
          <cell r="E63">
            <v>5640</v>
          </cell>
          <cell r="F63">
            <v>0</v>
          </cell>
          <cell r="H63">
            <v>0</v>
          </cell>
          <cell r="J63">
            <v>0</v>
          </cell>
          <cell r="K63">
            <v>3750</v>
          </cell>
          <cell r="L63">
            <v>0</v>
          </cell>
        </row>
        <row r="64">
          <cell r="A64">
            <v>1076</v>
          </cell>
          <cell r="B64" t="str">
            <v>휴지걸이</v>
          </cell>
          <cell r="C64" t="str">
            <v>RA 110</v>
          </cell>
          <cell r="D64" t="str">
            <v>개</v>
          </cell>
          <cell r="E64">
            <v>5640</v>
          </cell>
          <cell r="F64">
            <v>0</v>
          </cell>
          <cell r="H64">
            <v>0</v>
          </cell>
          <cell r="J64">
            <v>0</v>
          </cell>
          <cell r="K64">
            <v>3200</v>
          </cell>
          <cell r="L64">
            <v>0</v>
          </cell>
        </row>
        <row r="65">
          <cell r="A65">
            <v>1081</v>
          </cell>
          <cell r="B65" t="str">
            <v>주방기구(유로6001)</v>
          </cell>
          <cell r="C65" t="str">
            <v>1500 L</v>
          </cell>
          <cell r="D65" t="str">
            <v>조</v>
          </cell>
          <cell r="E65">
            <v>653900</v>
          </cell>
          <cell r="F65">
            <v>0</v>
          </cell>
          <cell r="H65">
            <v>0</v>
          </cell>
          <cell r="I65">
            <v>653900</v>
          </cell>
          <cell r="J65">
            <v>0</v>
          </cell>
          <cell r="L65">
            <v>0</v>
          </cell>
        </row>
        <row r="66">
          <cell r="A66">
            <v>1082</v>
          </cell>
          <cell r="B66" t="str">
            <v>주방기구(유로6001)</v>
          </cell>
          <cell r="C66" t="str">
            <v>1800 L</v>
          </cell>
          <cell r="D66" t="str">
            <v>조</v>
          </cell>
          <cell r="E66">
            <v>967900</v>
          </cell>
          <cell r="F66">
            <v>77432</v>
          </cell>
          <cell r="H66">
            <v>0</v>
          </cell>
          <cell r="I66">
            <v>967900</v>
          </cell>
          <cell r="J66">
            <v>0</v>
          </cell>
          <cell r="L66">
            <v>0</v>
          </cell>
        </row>
        <row r="67">
          <cell r="E67">
            <v>0</v>
          </cell>
        </row>
        <row r="68">
          <cell r="A68">
            <v>1091</v>
          </cell>
          <cell r="B68" t="str">
            <v>심야전기온수기</v>
          </cell>
          <cell r="C68" t="str">
            <v>150Lit</v>
          </cell>
          <cell r="D68" t="str">
            <v>대</v>
          </cell>
          <cell r="E68">
            <v>612000</v>
          </cell>
          <cell r="F68">
            <v>0</v>
          </cell>
          <cell r="H68">
            <v>586</v>
          </cell>
          <cell r="I68">
            <v>612000</v>
          </cell>
          <cell r="J68">
            <v>586</v>
          </cell>
          <cell r="L68">
            <v>586</v>
          </cell>
        </row>
        <row r="69">
          <cell r="A69">
            <v>1092</v>
          </cell>
          <cell r="B69" t="str">
            <v>심야전기온수기</v>
          </cell>
          <cell r="C69" t="str">
            <v>250Lit</v>
          </cell>
          <cell r="D69" t="str">
            <v>대</v>
          </cell>
          <cell r="E69">
            <v>800000</v>
          </cell>
          <cell r="F69">
            <v>0</v>
          </cell>
          <cell r="H69">
            <v>586</v>
          </cell>
          <cell r="I69">
            <v>800000</v>
          </cell>
          <cell r="J69">
            <v>586</v>
          </cell>
          <cell r="L69">
            <v>586</v>
          </cell>
        </row>
        <row r="70">
          <cell r="A70">
            <v>1093</v>
          </cell>
          <cell r="B70" t="str">
            <v>심야전기온수기</v>
          </cell>
          <cell r="C70" t="str">
            <v>300Lit</v>
          </cell>
          <cell r="D70" t="str">
            <v>대</v>
          </cell>
          <cell r="E70">
            <v>850000</v>
          </cell>
          <cell r="F70">
            <v>0</v>
          </cell>
          <cell r="H70">
            <v>586</v>
          </cell>
          <cell r="I70">
            <v>850000</v>
          </cell>
          <cell r="J70">
            <v>586</v>
          </cell>
          <cell r="L70">
            <v>586</v>
          </cell>
        </row>
        <row r="71">
          <cell r="A71">
            <v>1094</v>
          </cell>
          <cell r="B71" t="str">
            <v>심야전기온수기</v>
          </cell>
          <cell r="C71" t="str">
            <v>400Lit</v>
          </cell>
          <cell r="D71" t="str">
            <v>대</v>
          </cell>
          <cell r="E71">
            <v>943000</v>
          </cell>
          <cell r="F71">
            <v>0</v>
          </cell>
          <cell r="H71">
            <v>586</v>
          </cell>
          <cell r="I71">
            <v>943000</v>
          </cell>
          <cell r="J71">
            <v>586</v>
          </cell>
          <cell r="L71">
            <v>586</v>
          </cell>
        </row>
        <row r="72">
          <cell r="A72">
            <v>1095</v>
          </cell>
          <cell r="B72" t="str">
            <v>심야전기온수기</v>
          </cell>
          <cell r="C72" t="str">
            <v>450Lit</v>
          </cell>
          <cell r="D72" t="str">
            <v>대</v>
          </cell>
          <cell r="E72">
            <v>1164000</v>
          </cell>
          <cell r="F72">
            <v>0</v>
          </cell>
          <cell r="H72">
            <v>586</v>
          </cell>
          <cell r="I72">
            <v>1164000</v>
          </cell>
          <cell r="J72">
            <v>586</v>
          </cell>
          <cell r="L72">
            <v>586</v>
          </cell>
        </row>
        <row r="73">
          <cell r="E73">
            <v>0</v>
          </cell>
        </row>
        <row r="74">
          <cell r="A74">
            <v>2011</v>
          </cell>
          <cell r="B74" t="str">
            <v>SMC보온물탱크</v>
          </cell>
          <cell r="C74" t="str">
            <v>4,000 Lit</v>
          </cell>
          <cell r="D74" t="str">
            <v>대</v>
          </cell>
          <cell r="E74">
            <v>2710000</v>
          </cell>
          <cell r="F74">
            <v>0</v>
          </cell>
          <cell r="H74">
            <v>577</v>
          </cell>
          <cell r="I74">
            <v>2710000</v>
          </cell>
          <cell r="J74">
            <v>577</v>
          </cell>
          <cell r="L74">
            <v>577</v>
          </cell>
        </row>
        <row r="75">
          <cell r="A75">
            <v>2012</v>
          </cell>
          <cell r="B75" t="str">
            <v>SMC보온물탱크</v>
          </cell>
          <cell r="C75" t="str">
            <v>8,000 Lit</v>
          </cell>
          <cell r="D75" t="str">
            <v>대</v>
          </cell>
          <cell r="E75">
            <v>3610000</v>
          </cell>
          <cell r="F75">
            <v>0</v>
          </cell>
          <cell r="H75">
            <v>577</v>
          </cell>
          <cell r="I75">
            <v>3610000</v>
          </cell>
          <cell r="J75">
            <v>577</v>
          </cell>
          <cell r="L75">
            <v>577</v>
          </cell>
        </row>
        <row r="76">
          <cell r="A76">
            <v>2013</v>
          </cell>
          <cell r="B76" t="str">
            <v>SMC보온물탱크</v>
          </cell>
          <cell r="C76" t="str">
            <v>10,000 Lit</v>
          </cell>
          <cell r="D76" t="str">
            <v>대</v>
          </cell>
          <cell r="E76">
            <v>5310000</v>
          </cell>
          <cell r="F76">
            <v>0</v>
          </cell>
          <cell r="H76">
            <v>577</v>
          </cell>
          <cell r="I76">
            <v>5310000</v>
          </cell>
          <cell r="J76">
            <v>577</v>
          </cell>
          <cell r="L76">
            <v>577</v>
          </cell>
        </row>
        <row r="77">
          <cell r="A77">
            <v>2014</v>
          </cell>
          <cell r="B77" t="str">
            <v>SMC보온물탱크</v>
          </cell>
          <cell r="C77" t="str">
            <v>12,000 Lit</v>
          </cell>
          <cell r="D77" t="str">
            <v>대</v>
          </cell>
          <cell r="E77">
            <v>5990000</v>
          </cell>
          <cell r="F77">
            <v>0</v>
          </cell>
          <cell r="H77">
            <v>577</v>
          </cell>
          <cell r="I77">
            <v>5990000</v>
          </cell>
          <cell r="J77">
            <v>577</v>
          </cell>
          <cell r="L77">
            <v>577</v>
          </cell>
        </row>
        <row r="78">
          <cell r="A78">
            <v>2015</v>
          </cell>
          <cell r="B78" t="str">
            <v>SMC보온물탱크</v>
          </cell>
          <cell r="C78" t="str">
            <v>16,000 Lit</v>
          </cell>
          <cell r="D78" t="str">
            <v>대</v>
          </cell>
          <cell r="E78">
            <v>7030000</v>
          </cell>
          <cell r="F78">
            <v>0</v>
          </cell>
          <cell r="H78">
            <v>577</v>
          </cell>
          <cell r="I78">
            <v>7030000</v>
          </cell>
          <cell r="J78">
            <v>577</v>
          </cell>
          <cell r="L78">
            <v>577</v>
          </cell>
        </row>
        <row r="79">
          <cell r="A79">
            <v>2016</v>
          </cell>
          <cell r="B79" t="str">
            <v>SMC보온물탱크</v>
          </cell>
          <cell r="C79" t="str">
            <v>20,000 Lit</v>
          </cell>
          <cell r="D79" t="str">
            <v>대</v>
          </cell>
          <cell r="E79">
            <v>8740000</v>
          </cell>
          <cell r="F79">
            <v>0</v>
          </cell>
          <cell r="H79">
            <v>577</v>
          </cell>
          <cell r="I79">
            <v>8740000</v>
          </cell>
          <cell r="J79">
            <v>577</v>
          </cell>
          <cell r="L79">
            <v>577</v>
          </cell>
        </row>
        <row r="80">
          <cell r="A80">
            <v>2017</v>
          </cell>
          <cell r="B80" t="str">
            <v>SMC보온물탱크</v>
          </cell>
          <cell r="C80" t="str">
            <v>24,000 Lit</v>
          </cell>
          <cell r="D80" t="str">
            <v>대</v>
          </cell>
          <cell r="E80">
            <v>9930000</v>
          </cell>
          <cell r="F80">
            <v>0</v>
          </cell>
          <cell r="H80">
            <v>577</v>
          </cell>
          <cell r="I80">
            <v>9930000</v>
          </cell>
          <cell r="J80">
            <v>577</v>
          </cell>
          <cell r="L80">
            <v>577</v>
          </cell>
        </row>
        <row r="81">
          <cell r="A81">
            <v>2018</v>
          </cell>
          <cell r="B81" t="str">
            <v>SMC보온물탱크</v>
          </cell>
          <cell r="C81" t="str">
            <v>30,000 Lit</v>
          </cell>
          <cell r="D81" t="str">
            <v>대</v>
          </cell>
          <cell r="E81">
            <v>12450000</v>
          </cell>
          <cell r="F81">
            <v>0</v>
          </cell>
          <cell r="H81">
            <v>577</v>
          </cell>
          <cell r="I81">
            <v>12450000</v>
          </cell>
          <cell r="J81">
            <v>577</v>
          </cell>
          <cell r="L81">
            <v>577</v>
          </cell>
        </row>
        <row r="82">
          <cell r="A82">
            <v>2019</v>
          </cell>
          <cell r="B82" t="str">
            <v>SMC보온물탱크</v>
          </cell>
          <cell r="C82" t="str">
            <v>40,000 Lit</v>
          </cell>
          <cell r="D82" t="str">
            <v>대</v>
          </cell>
          <cell r="E82">
            <v>14250000</v>
          </cell>
          <cell r="F82">
            <v>0</v>
          </cell>
          <cell r="H82">
            <v>577</v>
          </cell>
          <cell r="I82">
            <v>14250000</v>
          </cell>
          <cell r="J82">
            <v>577</v>
          </cell>
          <cell r="L82">
            <v>577</v>
          </cell>
        </row>
        <row r="83">
          <cell r="A83">
            <v>2111</v>
          </cell>
          <cell r="B83" t="str">
            <v>STS보온물탱크</v>
          </cell>
          <cell r="C83" t="str">
            <v>3,000 Lit</v>
          </cell>
          <cell r="D83" t="str">
            <v>대</v>
          </cell>
          <cell r="E83">
            <v>2100000</v>
          </cell>
          <cell r="F83">
            <v>0</v>
          </cell>
          <cell r="H83">
            <v>570</v>
          </cell>
          <cell r="I83">
            <v>2100000</v>
          </cell>
          <cell r="J83">
            <v>570</v>
          </cell>
          <cell r="L83">
            <v>570</v>
          </cell>
        </row>
        <row r="84">
          <cell r="A84">
            <v>2112</v>
          </cell>
          <cell r="B84" t="str">
            <v>STS보온물탱크</v>
          </cell>
          <cell r="C84" t="str">
            <v>5,000 Lit</v>
          </cell>
          <cell r="D84" t="str">
            <v>대</v>
          </cell>
          <cell r="E84">
            <v>2900000</v>
          </cell>
          <cell r="F84">
            <v>0</v>
          </cell>
          <cell r="H84">
            <v>570</v>
          </cell>
          <cell r="I84">
            <v>2900000</v>
          </cell>
          <cell r="J84">
            <v>570</v>
          </cell>
          <cell r="L84">
            <v>570</v>
          </cell>
        </row>
        <row r="85">
          <cell r="A85">
            <v>2113</v>
          </cell>
          <cell r="B85" t="str">
            <v>STS보온물탱크</v>
          </cell>
          <cell r="C85" t="str">
            <v>6,800 Lit</v>
          </cell>
          <cell r="D85" t="str">
            <v>대</v>
          </cell>
          <cell r="E85">
            <v>3750000</v>
          </cell>
          <cell r="F85">
            <v>0</v>
          </cell>
          <cell r="G85">
            <v>3750000</v>
          </cell>
          <cell r="H85">
            <v>636</v>
          </cell>
          <cell r="I85">
            <v>3750000</v>
          </cell>
          <cell r="J85">
            <v>570</v>
          </cell>
          <cell r="L85">
            <v>570</v>
          </cell>
        </row>
        <row r="86">
          <cell r="A86">
            <v>2114</v>
          </cell>
          <cell r="B86" t="str">
            <v>STS보온물탱크</v>
          </cell>
          <cell r="C86" t="str">
            <v>10,000 Lit</v>
          </cell>
          <cell r="D86" t="str">
            <v>대</v>
          </cell>
          <cell r="E86">
            <v>5000000</v>
          </cell>
          <cell r="F86">
            <v>0</v>
          </cell>
          <cell r="G86">
            <v>5000000</v>
          </cell>
          <cell r="H86">
            <v>636</v>
          </cell>
          <cell r="I86">
            <v>5000000</v>
          </cell>
          <cell r="J86">
            <v>570</v>
          </cell>
          <cell r="L86">
            <v>570</v>
          </cell>
        </row>
        <row r="87">
          <cell r="A87">
            <v>2115</v>
          </cell>
          <cell r="B87" t="str">
            <v>STS보온물탱크</v>
          </cell>
          <cell r="C87" t="str">
            <v>13,000 Lit</v>
          </cell>
          <cell r="D87" t="str">
            <v>대</v>
          </cell>
          <cell r="E87">
            <v>5600000</v>
          </cell>
          <cell r="F87">
            <v>0</v>
          </cell>
          <cell r="G87">
            <v>5600000</v>
          </cell>
          <cell r="H87">
            <v>636</v>
          </cell>
          <cell r="I87">
            <v>5600000</v>
          </cell>
          <cell r="J87">
            <v>570</v>
          </cell>
          <cell r="L87">
            <v>570</v>
          </cell>
        </row>
        <row r="88">
          <cell r="A88">
            <v>2116</v>
          </cell>
          <cell r="B88" t="str">
            <v>STS보온물탱크</v>
          </cell>
          <cell r="C88" t="str">
            <v>15,000 Lit</v>
          </cell>
          <cell r="D88" t="str">
            <v>대</v>
          </cell>
          <cell r="E88">
            <v>6700000</v>
          </cell>
          <cell r="F88">
            <v>0</v>
          </cell>
          <cell r="G88">
            <v>6700000</v>
          </cell>
          <cell r="H88">
            <v>636</v>
          </cell>
          <cell r="I88">
            <v>6700000</v>
          </cell>
          <cell r="J88">
            <v>570</v>
          </cell>
          <cell r="L88">
            <v>570</v>
          </cell>
        </row>
        <row r="89">
          <cell r="A89">
            <v>2117</v>
          </cell>
          <cell r="B89" t="str">
            <v>STS보온물탱크</v>
          </cell>
          <cell r="C89" t="str">
            <v>20,000 Lit</v>
          </cell>
          <cell r="D89" t="str">
            <v>대</v>
          </cell>
          <cell r="E89">
            <v>8150000</v>
          </cell>
          <cell r="F89">
            <v>0</v>
          </cell>
          <cell r="G89">
            <v>8150000</v>
          </cell>
          <cell r="H89">
            <v>636</v>
          </cell>
          <cell r="I89">
            <v>8150000</v>
          </cell>
          <cell r="J89">
            <v>570</v>
          </cell>
          <cell r="L89">
            <v>570</v>
          </cell>
        </row>
        <row r="90">
          <cell r="A90">
            <v>2118</v>
          </cell>
          <cell r="B90" t="str">
            <v>STS보온물탱크</v>
          </cell>
          <cell r="C90" t="str">
            <v>23,000 Lit</v>
          </cell>
          <cell r="D90" t="str">
            <v>대</v>
          </cell>
          <cell r="E90">
            <v>10200000</v>
          </cell>
          <cell r="F90">
            <v>0</v>
          </cell>
          <cell r="G90">
            <v>10200000</v>
          </cell>
          <cell r="H90">
            <v>636</v>
          </cell>
          <cell r="I90">
            <v>10200000</v>
          </cell>
          <cell r="J90">
            <v>570</v>
          </cell>
          <cell r="L90">
            <v>570</v>
          </cell>
        </row>
        <row r="91">
          <cell r="A91">
            <v>2119</v>
          </cell>
          <cell r="B91" t="str">
            <v>STS보온물탱크</v>
          </cell>
          <cell r="C91" t="str">
            <v>34,000 Lit</v>
          </cell>
          <cell r="D91" t="str">
            <v>대</v>
          </cell>
          <cell r="E91">
            <v>12000000</v>
          </cell>
          <cell r="F91">
            <v>0</v>
          </cell>
          <cell r="G91">
            <v>12000000</v>
          </cell>
          <cell r="H91">
            <v>636</v>
          </cell>
          <cell r="I91">
            <v>12000000</v>
          </cell>
          <cell r="J91">
            <v>570</v>
          </cell>
          <cell r="L91">
            <v>570</v>
          </cell>
        </row>
        <row r="92">
          <cell r="A92">
            <v>2121</v>
          </cell>
          <cell r="B92" t="str">
            <v>FRP보온물탱크(원통)</v>
          </cell>
          <cell r="C92" t="str">
            <v>3,000 Lit</v>
          </cell>
          <cell r="D92" t="str">
            <v>대</v>
          </cell>
          <cell r="E92">
            <v>510000</v>
          </cell>
          <cell r="F92">
            <v>0</v>
          </cell>
          <cell r="H92">
            <v>575</v>
          </cell>
          <cell r="I92">
            <v>510000</v>
          </cell>
          <cell r="J92">
            <v>575</v>
          </cell>
          <cell r="L92">
            <v>575</v>
          </cell>
        </row>
        <row r="93">
          <cell r="A93">
            <v>2122</v>
          </cell>
          <cell r="B93" t="str">
            <v>FRP보온물탱크(원통)</v>
          </cell>
          <cell r="C93" t="str">
            <v>5,000Lit</v>
          </cell>
          <cell r="D93" t="str">
            <v>대</v>
          </cell>
          <cell r="E93">
            <v>750000</v>
          </cell>
          <cell r="F93">
            <v>0</v>
          </cell>
          <cell r="H93">
            <v>575</v>
          </cell>
          <cell r="I93">
            <v>750000</v>
          </cell>
          <cell r="J93">
            <v>575</v>
          </cell>
          <cell r="L93">
            <v>575</v>
          </cell>
        </row>
        <row r="94">
          <cell r="A94">
            <v>2123</v>
          </cell>
          <cell r="B94" t="str">
            <v>FRP보온물탱크(각형)</v>
          </cell>
          <cell r="C94" t="str">
            <v>8,000Lit</v>
          </cell>
          <cell r="D94" t="str">
            <v>대</v>
          </cell>
          <cell r="E94">
            <v>1600000</v>
          </cell>
          <cell r="F94">
            <v>0</v>
          </cell>
          <cell r="H94">
            <v>575</v>
          </cell>
          <cell r="I94">
            <v>1600000</v>
          </cell>
          <cell r="J94">
            <v>575</v>
          </cell>
          <cell r="L94">
            <v>575</v>
          </cell>
        </row>
        <row r="95">
          <cell r="A95">
            <v>2124</v>
          </cell>
          <cell r="B95" t="str">
            <v>FRP보온물탱크(각형)</v>
          </cell>
          <cell r="C95" t="str">
            <v>10,000 Lit</v>
          </cell>
          <cell r="D95" t="str">
            <v>대</v>
          </cell>
          <cell r="E95">
            <v>1700000</v>
          </cell>
          <cell r="F95">
            <v>0</v>
          </cell>
          <cell r="H95">
            <v>575</v>
          </cell>
          <cell r="I95">
            <v>1700000</v>
          </cell>
          <cell r="J95">
            <v>575</v>
          </cell>
          <cell r="L95">
            <v>575</v>
          </cell>
        </row>
        <row r="96">
          <cell r="A96">
            <v>2125</v>
          </cell>
          <cell r="B96" t="str">
            <v>FRP보온물탱크(각형)</v>
          </cell>
          <cell r="C96" t="str">
            <v>12,000 Lit</v>
          </cell>
          <cell r="D96" t="str">
            <v>대</v>
          </cell>
          <cell r="E96">
            <v>2000000</v>
          </cell>
          <cell r="F96">
            <v>0</v>
          </cell>
          <cell r="H96">
            <v>575</v>
          </cell>
          <cell r="I96">
            <v>2000000</v>
          </cell>
          <cell r="J96">
            <v>575</v>
          </cell>
          <cell r="L96">
            <v>575</v>
          </cell>
        </row>
        <row r="97">
          <cell r="A97">
            <v>2126</v>
          </cell>
          <cell r="B97" t="str">
            <v>FRP보온물탱크(각형)</v>
          </cell>
          <cell r="C97" t="str">
            <v>15,000 Lit</v>
          </cell>
          <cell r="D97" t="str">
            <v>대</v>
          </cell>
          <cell r="E97">
            <v>2700000</v>
          </cell>
          <cell r="F97">
            <v>0</v>
          </cell>
          <cell r="H97">
            <v>575</v>
          </cell>
          <cell r="I97">
            <v>2700000</v>
          </cell>
          <cell r="J97">
            <v>575</v>
          </cell>
          <cell r="L97">
            <v>575</v>
          </cell>
        </row>
        <row r="98">
          <cell r="A98">
            <v>2127</v>
          </cell>
          <cell r="B98" t="str">
            <v>FRP보온물탱크(각형)</v>
          </cell>
          <cell r="C98" t="str">
            <v>20,000 Lit</v>
          </cell>
          <cell r="D98" t="str">
            <v>대</v>
          </cell>
          <cell r="E98">
            <v>3600000</v>
          </cell>
          <cell r="F98">
            <v>0</v>
          </cell>
          <cell r="H98">
            <v>575</v>
          </cell>
          <cell r="I98">
            <v>3600000</v>
          </cell>
          <cell r="J98">
            <v>575</v>
          </cell>
          <cell r="L98">
            <v>575</v>
          </cell>
        </row>
        <row r="99">
          <cell r="A99">
            <v>2128</v>
          </cell>
          <cell r="B99" t="str">
            <v>FRP보온물탱크(각형)</v>
          </cell>
          <cell r="C99" t="str">
            <v>25,000 Lit</v>
          </cell>
          <cell r="D99" t="str">
            <v>대</v>
          </cell>
          <cell r="E99">
            <v>5150000</v>
          </cell>
          <cell r="F99">
            <v>0</v>
          </cell>
          <cell r="H99">
            <v>575</v>
          </cell>
          <cell r="I99">
            <v>5150000</v>
          </cell>
          <cell r="J99">
            <v>575</v>
          </cell>
          <cell r="L99">
            <v>575</v>
          </cell>
        </row>
        <row r="100">
          <cell r="A100">
            <v>2129</v>
          </cell>
          <cell r="B100" t="str">
            <v>FRP보온물탱크(각형)</v>
          </cell>
          <cell r="C100" t="str">
            <v>30,000 Lit</v>
          </cell>
          <cell r="D100" t="str">
            <v>대</v>
          </cell>
          <cell r="E100">
            <v>6200000</v>
          </cell>
          <cell r="F100">
            <v>0</v>
          </cell>
          <cell r="H100">
            <v>575</v>
          </cell>
          <cell r="I100">
            <v>6200000</v>
          </cell>
          <cell r="J100">
            <v>575</v>
          </cell>
          <cell r="L100">
            <v>575</v>
          </cell>
        </row>
        <row r="101">
          <cell r="A101">
            <v>2131</v>
          </cell>
          <cell r="B101" t="str">
            <v>유류저장탱크(1.0t)</v>
          </cell>
          <cell r="C101" t="str">
            <v>400 Lit</v>
          </cell>
          <cell r="D101" t="str">
            <v>대</v>
          </cell>
          <cell r="E101">
            <v>80000</v>
          </cell>
          <cell r="F101">
            <v>0</v>
          </cell>
          <cell r="H101">
            <v>0</v>
          </cell>
          <cell r="I101">
            <v>80000</v>
          </cell>
          <cell r="J101">
            <v>0</v>
          </cell>
          <cell r="L101">
            <v>0</v>
          </cell>
        </row>
        <row r="102">
          <cell r="A102">
            <v>2132</v>
          </cell>
          <cell r="B102" t="str">
            <v>유류저장탱크(1.0t)</v>
          </cell>
          <cell r="C102" t="str">
            <v>600 Lit</v>
          </cell>
          <cell r="D102" t="str">
            <v>대</v>
          </cell>
          <cell r="E102">
            <v>120000</v>
          </cell>
          <cell r="F102">
            <v>0</v>
          </cell>
          <cell r="H102">
            <v>0</v>
          </cell>
          <cell r="I102">
            <v>120000</v>
          </cell>
          <cell r="J102">
            <v>0</v>
          </cell>
          <cell r="L102">
            <v>0</v>
          </cell>
        </row>
        <row r="103">
          <cell r="A103">
            <v>2133</v>
          </cell>
          <cell r="B103" t="str">
            <v>유류저장탱크(1.1t)</v>
          </cell>
          <cell r="C103" t="str">
            <v>800 Lit</v>
          </cell>
          <cell r="D103" t="str">
            <v>대</v>
          </cell>
          <cell r="E103">
            <v>160000</v>
          </cell>
          <cell r="F103">
            <v>0</v>
          </cell>
          <cell r="H103">
            <v>0</v>
          </cell>
          <cell r="I103">
            <v>160000</v>
          </cell>
          <cell r="J103">
            <v>0</v>
          </cell>
          <cell r="L103">
            <v>0</v>
          </cell>
        </row>
        <row r="104">
          <cell r="A104">
            <v>2134</v>
          </cell>
          <cell r="B104" t="str">
            <v>경유저장탱크(4.5t)</v>
          </cell>
          <cell r="C104" t="str">
            <v>3,000 Lit</v>
          </cell>
          <cell r="D104" t="str">
            <v>대</v>
          </cell>
          <cell r="E104">
            <v>381946</v>
          </cell>
          <cell r="F104">
            <v>1826457</v>
          </cell>
          <cell r="H104">
            <v>0</v>
          </cell>
          <cell r="I104">
            <v>381946</v>
          </cell>
          <cell r="J104">
            <v>0</v>
          </cell>
          <cell r="L104">
            <v>0</v>
          </cell>
        </row>
        <row r="105">
          <cell r="A105">
            <v>2135</v>
          </cell>
          <cell r="B105" t="str">
            <v>경유저장탱크(4.5t)</v>
          </cell>
          <cell r="C105" t="str">
            <v>4,000 Lit</v>
          </cell>
          <cell r="D105" t="str">
            <v>대</v>
          </cell>
          <cell r="E105">
            <v>459511</v>
          </cell>
          <cell r="F105">
            <v>2178257</v>
          </cell>
          <cell r="H105">
            <v>0</v>
          </cell>
          <cell r="I105">
            <v>459511</v>
          </cell>
          <cell r="J105">
            <v>0</v>
          </cell>
          <cell r="L105">
            <v>0</v>
          </cell>
        </row>
        <row r="106">
          <cell r="A106">
            <v>2136</v>
          </cell>
          <cell r="B106" t="str">
            <v>경유저장탱크(4.5t)</v>
          </cell>
          <cell r="C106" t="str">
            <v>5,200 Lit</v>
          </cell>
          <cell r="D106" t="str">
            <v>대</v>
          </cell>
          <cell r="E106">
            <v>610623</v>
          </cell>
          <cell r="F106">
            <v>2869899</v>
          </cell>
          <cell r="H106">
            <v>0</v>
          </cell>
          <cell r="I106">
            <v>610623</v>
          </cell>
          <cell r="J106">
            <v>0</v>
          </cell>
          <cell r="L106">
            <v>0</v>
          </cell>
        </row>
        <row r="107">
          <cell r="A107">
            <v>2137</v>
          </cell>
          <cell r="B107" t="str">
            <v>경유저장탱크(6.0t)</v>
          </cell>
          <cell r="C107" t="str">
            <v>10,000 Lit</v>
          </cell>
          <cell r="D107" t="str">
            <v>대</v>
          </cell>
          <cell r="E107">
            <v>905845</v>
          </cell>
          <cell r="F107">
            <v>4366507</v>
          </cell>
          <cell r="H107">
            <v>0</v>
          </cell>
          <cell r="I107">
            <v>905845</v>
          </cell>
          <cell r="J107">
            <v>0</v>
          </cell>
          <cell r="L107">
            <v>0</v>
          </cell>
        </row>
        <row r="108">
          <cell r="A108">
            <v>2138</v>
          </cell>
          <cell r="B108" t="str">
            <v>경유저장탱크(6.0t)</v>
          </cell>
          <cell r="C108" t="str">
            <v>11,000 Lit</v>
          </cell>
          <cell r="D108" t="str">
            <v>대</v>
          </cell>
          <cell r="E108">
            <v>992501</v>
          </cell>
          <cell r="F108">
            <v>4797538</v>
          </cell>
          <cell r="H108">
            <v>0</v>
          </cell>
          <cell r="I108">
            <v>992501</v>
          </cell>
          <cell r="J108">
            <v>0</v>
          </cell>
          <cell r="L108">
            <v>0</v>
          </cell>
        </row>
        <row r="109">
          <cell r="A109">
            <v>2139</v>
          </cell>
          <cell r="B109" t="str">
            <v>경유저장탱크(6.0t)</v>
          </cell>
          <cell r="C109" t="str">
            <v>20,000 Lit</v>
          </cell>
          <cell r="D109" t="str">
            <v>대</v>
          </cell>
          <cell r="E109">
            <v>1675882</v>
          </cell>
          <cell r="F109">
            <v>8343536</v>
          </cell>
          <cell r="H109">
            <v>0</v>
          </cell>
          <cell r="I109">
            <v>1675882</v>
          </cell>
          <cell r="J109">
            <v>0</v>
          </cell>
          <cell r="L109">
            <v>0</v>
          </cell>
        </row>
        <row r="111">
          <cell r="A111">
            <v>2141</v>
          </cell>
          <cell r="B111" t="str">
            <v>팽창탱크(SUS)</v>
          </cell>
          <cell r="C111" t="str">
            <v>100 Lit</v>
          </cell>
          <cell r="D111" t="str">
            <v>대</v>
          </cell>
          <cell r="E111">
            <v>181210</v>
          </cell>
          <cell r="F111">
            <v>349365</v>
          </cell>
          <cell r="H111">
            <v>0</v>
          </cell>
          <cell r="I111">
            <v>181210</v>
          </cell>
          <cell r="J111">
            <v>0</v>
          </cell>
          <cell r="L111">
            <v>0</v>
          </cell>
        </row>
        <row r="112">
          <cell r="A112">
            <v>2142</v>
          </cell>
          <cell r="B112" t="str">
            <v>팽창탱크(SUS)</v>
          </cell>
          <cell r="C112" t="str">
            <v>200 Lit</v>
          </cell>
          <cell r="D112" t="str">
            <v>대</v>
          </cell>
          <cell r="E112">
            <v>267795</v>
          </cell>
          <cell r="F112">
            <v>525827</v>
          </cell>
          <cell r="H112">
            <v>0</v>
          </cell>
          <cell r="I112">
            <v>267795</v>
          </cell>
          <cell r="J112">
            <v>0</v>
          </cell>
          <cell r="L112">
            <v>0</v>
          </cell>
        </row>
        <row r="113">
          <cell r="A113">
            <v>2143</v>
          </cell>
          <cell r="B113" t="str">
            <v>팽창탱크(SUS)</v>
          </cell>
          <cell r="C113" t="str">
            <v>600 Lit</v>
          </cell>
          <cell r="D113" t="str">
            <v>대</v>
          </cell>
          <cell r="E113">
            <v>356940</v>
          </cell>
          <cell r="F113">
            <v>646866</v>
          </cell>
          <cell r="H113">
            <v>0</v>
          </cell>
          <cell r="I113">
            <v>356940</v>
          </cell>
          <cell r="J113">
            <v>0</v>
          </cell>
          <cell r="L113">
            <v>0</v>
          </cell>
        </row>
        <row r="115">
          <cell r="A115">
            <v>2144</v>
          </cell>
          <cell r="B115" t="str">
            <v>밀폐형팽창탱크</v>
          </cell>
          <cell r="C115" t="str">
            <v>130 Lit</v>
          </cell>
          <cell r="D115" t="str">
            <v>대</v>
          </cell>
          <cell r="E115">
            <v>1240000</v>
          </cell>
          <cell r="F115">
            <v>0</v>
          </cell>
          <cell r="H115">
            <v>604</v>
          </cell>
          <cell r="I115">
            <v>1240000</v>
          </cell>
          <cell r="J115">
            <v>604</v>
          </cell>
          <cell r="L115">
            <v>604</v>
          </cell>
        </row>
        <row r="116">
          <cell r="A116">
            <v>2145</v>
          </cell>
          <cell r="B116" t="str">
            <v>밀폐형팽창탱크</v>
          </cell>
          <cell r="C116" t="str">
            <v>185 Lit</v>
          </cell>
          <cell r="D116" t="str">
            <v>대</v>
          </cell>
          <cell r="E116">
            <v>1400000</v>
          </cell>
          <cell r="F116">
            <v>0</v>
          </cell>
          <cell r="H116">
            <v>604</v>
          </cell>
          <cell r="I116">
            <v>1400000</v>
          </cell>
          <cell r="J116">
            <v>604</v>
          </cell>
          <cell r="L116">
            <v>604</v>
          </cell>
        </row>
        <row r="117">
          <cell r="A117">
            <v>2146</v>
          </cell>
          <cell r="B117" t="str">
            <v>밀폐형팽창탱크</v>
          </cell>
          <cell r="C117" t="str">
            <v>250 Lit</v>
          </cell>
          <cell r="D117" t="str">
            <v>대</v>
          </cell>
          <cell r="E117">
            <v>1520000</v>
          </cell>
          <cell r="F117">
            <v>0</v>
          </cell>
          <cell r="H117">
            <v>604</v>
          </cell>
          <cell r="I117">
            <v>1520000</v>
          </cell>
          <cell r="J117">
            <v>604</v>
          </cell>
          <cell r="L117">
            <v>604</v>
          </cell>
        </row>
        <row r="118">
          <cell r="A118">
            <v>2147</v>
          </cell>
          <cell r="B118" t="str">
            <v>밀폐형팽창탱크</v>
          </cell>
          <cell r="C118" t="str">
            <v>300 Lit</v>
          </cell>
          <cell r="D118" t="str">
            <v>대</v>
          </cell>
          <cell r="E118">
            <v>1680000</v>
          </cell>
          <cell r="F118">
            <v>0</v>
          </cell>
          <cell r="H118">
            <v>604</v>
          </cell>
          <cell r="I118">
            <v>1680000</v>
          </cell>
          <cell r="J118">
            <v>604</v>
          </cell>
          <cell r="L118">
            <v>604</v>
          </cell>
        </row>
        <row r="120">
          <cell r="A120">
            <v>2151</v>
          </cell>
          <cell r="B120" t="str">
            <v>저탕탱크(SUS-304)</v>
          </cell>
          <cell r="C120" t="str">
            <v>300 Lit</v>
          </cell>
          <cell r="D120" t="str">
            <v>대</v>
          </cell>
          <cell r="E120">
            <v>0</v>
          </cell>
          <cell r="H120">
            <v>0</v>
          </cell>
          <cell r="J120">
            <v>0</v>
          </cell>
          <cell r="L120">
            <v>0</v>
          </cell>
        </row>
        <row r="121">
          <cell r="A121">
            <v>2152</v>
          </cell>
          <cell r="B121" t="str">
            <v>저탕탱크(SUS-304)</v>
          </cell>
          <cell r="C121" t="str">
            <v>1,000 Lit</v>
          </cell>
          <cell r="D121" t="str">
            <v>대</v>
          </cell>
          <cell r="E121">
            <v>605955</v>
          </cell>
          <cell r="F121">
            <v>1009750</v>
          </cell>
          <cell r="H121">
            <v>0</v>
          </cell>
          <cell r="I121">
            <v>605955</v>
          </cell>
          <cell r="J121">
            <v>0</v>
          </cell>
          <cell r="L121">
            <v>0</v>
          </cell>
        </row>
        <row r="122">
          <cell r="A122">
            <v>2154</v>
          </cell>
          <cell r="B122" t="str">
            <v>저탕탱크(SUS-304)</v>
          </cell>
          <cell r="C122" t="str">
            <v>2,000 Lit</v>
          </cell>
          <cell r="D122" t="str">
            <v>대</v>
          </cell>
          <cell r="E122">
            <v>944814</v>
          </cell>
          <cell r="F122">
            <v>1675710</v>
          </cell>
          <cell r="H122">
            <v>0</v>
          </cell>
          <cell r="I122">
            <v>944814</v>
          </cell>
          <cell r="J122">
            <v>0</v>
          </cell>
          <cell r="L122">
            <v>0</v>
          </cell>
        </row>
        <row r="123">
          <cell r="A123">
            <v>2155</v>
          </cell>
          <cell r="B123" t="str">
            <v>저탕탱크(SUS-304)</v>
          </cell>
          <cell r="C123" t="str">
            <v>3,000 Lit</v>
          </cell>
          <cell r="D123" t="str">
            <v>대</v>
          </cell>
          <cell r="E123">
            <v>1281035</v>
          </cell>
          <cell r="F123">
            <v>2242439</v>
          </cell>
          <cell r="H123">
            <v>0</v>
          </cell>
          <cell r="I123">
            <v>1281035</v>
          </cell>
          <cell r="J123">
            <v>0</v>
          </cell>
          <cell r="L123">
            <v>0</v>
          </cell>
        </row>
        <row r="124">
          <cell r="A124">
            <v>2157</v>
          </cell>
          <cell r="B124" t="str">
            <v>저탕탱크(SUS-304)</v>
          </cell>
          <cell r="C124" t="str">
            <v>5,000 Lit</v>
          </cell>
          <cell r="D124" t="str">
            <v>대</v>
          </cell>
          <cell r="E124">
            <v>1863979</v>
          </cell>
          <cell r="F124">
            <v>3143142</v>
          </cell>
          <cell r="H124">
            <v>0</v>
          </cell>
          <cell r="I124">
            <v>1863979</v>
          </cell>
          <cell r="J124">
            <v>0</v>
          </cell>
          <cell r="L124">
            <v>0</v>
          </cell>
        </row>
        <row r="126">
          <cell r="A126">
            <v>2211</v>
          </cell>
          <cell r="B126" t="str">
            <v>온수보일러</v>
          </cell>
          <cell r="C126" t="str">
            <v>9,000kcal/hr</v>
          </cell>
          <cell r="D126" t="str">
            <v>대</v>
          </cell>
          <cell r="E126">
            <v>300000</v>
          </cell>
          <cell r="F126">
            <v>0</v>
          </cell>
          <cell r="H126">
            <v>585</v>
          </cell>
          <cell r="I126">
            <v>300000</v>
          </cell>
          <cell r="J126">
            <v>585</v>
          </cell>
          <cell r="L126">
            <v>585</v>
          </cell>
        </row>
        <row r="127">
          <cell r="A127">
            <v>2212</v>
          </cell>
          <cell r="B127" t="str">
            <v>온수보일러</v>
          </cell>
          <cell r="C127" t="str">
            <v>13,000kcal/hr</v>
          </cell>
          <cell r="D127" t="str">
            <v>대</v>
          </cell>
          <cell r="E127">
            <v>320000</v>
          </cell>
          <cell r="F127">
            <v>0</v>
          </cell>
          <cell r="H127">
            <v>585</v>
          </cell>
          <cell r="I127">
            <v>320000</v>
          </cell>
          <cell r="J127">
            <v>585</v>
          </cell>
          <cell r="L127">
            <v>585</v>
          </cell>
        </row>
        <row r="128">
          <cell r="A128">
            <v>2213</v>
          </cell>
          <cell r="B128" t="str">
            <v>온수보일러</v>
          </cell>
          <cell r="C128" t="str">
            <v>15,000kcal/hr</v>
          </cell>
          <cell r="D128" t="str">
            <v>대</v>
          </cell>
          <cell r="E128">
            <v>380000</v>
          </cell>
          <cell r="F128">
            <v>0</v>
          </cell>
          <cell r="H128">
            <v>585</v>
          </cell>
          <cell r="I128">
            <v>380000</v>
          </cell>
          <cell r="J128">
            <v>585</v>
          </cell>
          <cell r="L128">
            <v>585</v>
          </cell>
        </row>
        <row r="129">
          <cell r="A129">
            <v>2214</v>
          </cell>
          <cell r="B129" t="str">
            <v>온수보일러</v>
          </cell>
          <cell r="C129" t="str">
            <v>20,000kcal/hr</v>
          </cell>
          <cell r="D129" t="str">
            <v>대</v>
          </cell>
          <cell r="E129">
            <v>400000</v>
          </cell>
          <cell r="F129">
            <v>0</v>
          </cell>
          <cell r="H129">
            <v>585</v>
          </cell>
          <cell r="I129">
            <v>400000</v>
          </cell>
          <cell r="J129">
            <v>585</v>
          </cell>
          <cell r="L129">
            <v>585</v>
          </cell>
        </row>
        <row r="130">
          <cell r="A130">
            <v>2215</v>
          </cell>
          <cell r="B130" t="str">
            <v>가스보일러</v>
          </cell>
          <cell r="C130" t="str">
            <v>10,000kcal/hr</v>
          </cell>
          <cell r="D130" t="str">
            <v>대</v>
          </cell>
          <cell r="E130">
            <v>443000</v>
          </cell>
          <cell r="F130">
            <v>0</v>
          </cell>
          <cell r="H130">
            <v>598</v>
          </cell>
          <cell r="I130">
            <v>443000</v>
          </cell>
          <cell r="J130">
            <v>598</v>
          </cell>
          <cell r="L130">
            <v>598</v>
          </cell>
        </row>
        <row r="131">
          <cell r="A131">
            <v>2216</v>
          </cell>
          <cell r="B131" t="str">
            <v>가스보일러</v>
          </cell>
          <cell r="C131" t="str">
            <v>13,000kcal/hr</v>
          </cell>
          <cell r="D131" t="str">
            <v>대</v>
          </cell>
          <cell r="E131">
            <v>472000</v>
          </cell>
          <cell r="F131">
            <v>0</v>
          </cell>
          <cell r="H131">
            <v>598</v>
          </cell>
          <cell r="I131">
            <v>472000</v>
          </cell>
          <cell r="J131">
            <v>598</v>
          </cell>
          <cell r="L131">
            <v>598</v>
          </cell>
        </row>
        <row r="132">
          <cell r="A132">
            <v>2217</v>
          </cell>
          <cell r="B132" t="str">
            <v>가스보일러</v>
          </cell>
          <cell r="C132" t="str">
            <v>16,000kcal/hr</v>
          </cell>
          <cell r="D132" t="str">
            <v>대</v>
          </cell>
          <cell r="E132">
            <v>500000</v>
          </cell>
          <cell r="F132">
            <v>0</v>
          </cell>
          <cell r="H132">
            <v>598</v>
          </cell>
          <cell r="I132">
            <v>500000</v>
          </cell>
          <cell r="J132">
            <v>598</v>
          </cell>
          <cell r="L132">
            <v>598</v>
          </cell>
        </row>
        <row r="133">
          <cell r="A133">
            <v>2218</v>
          </cell>
          <cell r="B133" t="str">
            <v>가스보일러</v>
          </cell>
          <cell r="C133" t="str">
            <v>20,000kcal/hr</v>
          </cell>
          <cell r="D133" t="str">
            <v>대</v>
          </cell>
          <cell r="E133">
            <v>585000</v>
          </cell>
          <cell r="F133">
            <v>0</v>
          </cell>
          <cell r="H133">
            <v>598</v>
          </cell>
          <cell r="I133">
            <v>585000</v>
          </cell>
          <cell r="J133">
            <v>598</v>
          </cell>
          <cell r="L133">
            <v>598</v>
          </cell>
        </row>
        <row r="134">
          <cell r="A134">
            <v>2219</v>
          </cell>
          <cell r="B134" t="str">
            <v>심야전기보일러</v>
          </cell>
          <cell r="C134" t="str">
            <v>22.3kW</v>
          </cell>
          <cell r="D134" t="str">
            <v>대</v>
          </cell>
          <cell r="E134">
            <v>2710000</v>
          </cell>
          <cell r="F134">
            <v>0</v>
          </cell>
          <cell r="H134">
            <v>581</v>
          </cell>
          <cell r="I134">
            <v>2710000</v>
          </cell>
          <cell r="J134">
            <v>581</v>
          </cell>
          <cell r="L134">
            <v>581</v>
          </cell>
        </row>
        <row r="135">
          <cell r="A135">
            <v>2220</v>
          </cell>
          <cell r="B135" t="str">
            <v>심야전기보일러</v>
          </cell>
          <cell r="C135" t="str">
            <v>30kW</v>
          </cell>
          <cell r="D135" t="str">
            <v>대</v>
          </cell>
          <cell r="E135">
            <v>3070000</v>
          </cell>
          <cell r="F135">
            <v>0</v>
          </cell>
          <cell r="H135">
            <v>581</v>
          </cell>
          <cell r="I135">
            <v>3070000</v>
          </cell>
          <cell r="J135">
            <v>581</v>
          </cell>
          <cell r="L135">
            <v>581</v>
          </cell>
        </row>
        <row r="136">
          <cell r="A136">
            <v>2221</v>
          </cell>
          <cell r="B136" t="str">
            <v>중형온수보일러(입형)</v>
          </cell>
          <cell r="C136" t="str">
            <v>30,000kcal/hr</v>
          </cell>
          <cell r="D136" t="str">
            <v>대</v>
          </cell>
          <cell r="E136">
            <v>620000</v>
          </cell>
          <cell r="F136">
            <v>0</v>
          </cell>
          <cell r="H136">
            <v>595</v>
          </cell>
          <cell r="I136">
            <v>620000</v>
          </cell>
          <cell r="J136">
            <v>595</v>
          </cell>
          <cell r="L136">
            <v>595</v>
          </cell>
        </row>
        <row r="137">
          <cell r="A137">
            <v>2222</v>
          </cell>
          <cell r="B137" t="str">
            <v>중형온수보일러(입형)</v>
          </cell>
          <cell r="C137" t="str">
            <v>50,000kcal/hr</v>
          </cell>
          <cell r="D137" t="str">
            <v>대</v>
          </cell>
          <cell r="E137">
            <v>750000</v>
          </cell>
          <cell r="F137">
            <v>0</v>
          </cell>
          <cell r="H137">
            <v>597</v>
          </cell>
          <cell r="I137">
            <v>750000</v>
          </cell>
          <cell r="J137">
            <v>597</v>
          </cell>
          <cell r="L137">
            <v>597</v>
          </cell>
        </row>
        <row r="138">
          <cell r="A138">
            <v>2223</v>
          </cell>
          <cell r="B138" t="str">
            <v>중형온수보일러(입형)</v>
          </cell>
          <cell r="C138" t="str">
            <v>70,000kcal/hr</v>
          </cell>
          <cell r="D138" t="str">
            <v>대</v>
          </cell>
          <cell r="E138">
            <v>870000</v>
          </cell>
          <cell r="F138">
            <v>0</v>
          </cell>
          <cell r="H138">
            <v>597</v>
          </cell>
          <cell r="I138">
            <v>870000</v>
          </cell>
          <cell r="J138">
            <v>597</v>
          </cell>
          <cell r="L138">
            <v>597</v>
          </cell>
        </row>
        <row r="139">
          <cell r="A139">
            <v>2224</v>
          </cell>
          <cell r="B139" t="str">
            <v>중형온수보일러(입형)</v>
          </cell>
          <cell r="C139" t="str">
            <v>100,000kcal/hr</v>
          </cell>
          <cell r="D139" t="str">
            <v>대</v>
          </cell>
          <cell r="E139">
            <v>1180000</v>
          </cell>
          <cell r="F139">
            <v>0</v>
          </cell>
          <cell r="H139">
            <v>597</v>
          </cell>
          <cell r="I139">
            <v>1180000</v>
          </cell>
          <cell r="J139">
            <v>597</v>
          </cell>
          <cell r="L139">
            <v>597</v>
          </cell>
        </row>
        <row r="140">
          <cell r="A140">
            <v>2225</v>
          </cell>
          <cell r="B140" t="str">
            <v>중형온수보일러(입형)</v>
          </cell>
          <cell r="C140" t="str">
            <v>150,000kcal/hr</v>
          </cell>
          <cell r="D140" t="str">
            <v>대</v>
          </cell>
          <cell r="E140">
            <v>1600000</v>
          </cell>
          <cell r="F140">
            <v>0</v>
          </cell>
          <cell r="H140">
            <v>597</v>
          </cell>
          <cell r="I140">
            <v>1600000</v>
          </cell>
          <cell r="J140">
            <v>597</v>
          </cell>
          <cell r="L140">
            <v>597</v>
          </cell>
        </row>
        <row r="141">
          <cell r="A141">
            <v>2226</v>
          </cell>
          <cell r="B141" t="str">
            <v>중형온수보일러(입형)</v>
          </cell>
          <cell r="C141" t="str">
            <v>200,000kcal/hr</v>
          </cell>
          <cell r="D141" t="str">
            <v>대</v>
          </cell>
          <cell r="E141">
            <v>3320000</v>
          </cell>
          <cell r="F141">
            <v>0</v>
          </cell>
          <cell r="H141">
            <v>597</v>
          </cell>
          <cell r="I141">
            <v>3320000</v>
          </cell>
          <cell r="J141">
            <v>597</v>
          </cell>
          <cell r="L141">
            <v>597</v>
          </cell>
        </row>
        <row r="142">
          <cell r="A142">
            <v>2227</v>
          </cell>
          <cell r="B142" t="str">
            <v>중형온수보일러(입형)</v>
          </cell>
          <cell r="C142" t="str">
            <v>300,000kcal/hr</v>
          </cell>
          <cell r="D142" t="str">
            <v>대</v>
          </cell>
          <cell r="E142">
            <v>5100000</v>
          </cell>
          <cell r="F142">
            <v>0</v>
          </cell>
          <cell r="H142">
            <v>597</v>
          </cell>
          <cell r="I142">
            <v>5100000</v>
          </cell>
          <cell r="J142">
            <v>597</v>
          </cell>
          <cell r="L142">
            <v>597</v>
          </cell>
        </row>
        <row r="143">
          <cell r="A143">
            <v>2231</v>
          </cell>
          <cell r="B143" t="str">
            <v>온수보일러(2회로식)</v>
          </cell>
          <cell r="C143" t="str">
            <v>100,000kcal/hr</v>
          </cell>
          <cell r="D143" t="str">
            <v>대</v>
          </cell>
          <cell r="E143">
            <v>10000000</v>
          </cell>
          <cell r="F143">
            <v>0</v>
          </cell>
          <cell r="H143">
            <v>597</v>
          </cell>
          <cell r="I143">
            <v>10000000</v>
          </cell>
          <cell r="J143">
            <v>597</v>
          </cell>
          <cell r="L143">
            <v>597</v>
          </cell>
        </row>
        <row r="144">
          <cell r="A144">
            <v>2232</v>
          </cell>
          <cell r="B144" t="str">
            <v>온수보일러(2회로식)</v>
          </cell>
          <cell r="C144" t="str">
            <v>150,000kcal/hr</v>
          </cell>
          <cell r="D144" t="str">
            <v>대</v>
          </cell>
          <cell r="E144">
            <v>11000000</v>
          </cell>
          <cell r="F144">
            <v>0</v>
          </cell>
          <cell r="I144">
            <v>11000000</v>
          </cell>
        </row>
        <row r="145">
          <cell r="A145">
            <v>2233</v>
          </cell>
          <cell r="B145" t="str">
            <v>온수보일러(2회로식)</v>
          </cell>
          <cell r="C145" t="str">
            <v>200,000kcal/hr</v>
          </cell>
          <cell r="D145" t="str">
            <v>대</v>
          </cell>
          <cell r="E145">
            <v>15600000</v>
          </cell>
          <cell r="F145">
            <v>0</v>
          </cell>
          <cell r="H145">
            <v>597</v>
          </cell>
          <cell r="I145">
            <v>15600000</v>
          </cell>
          <cell r="J145">
            <v>597</v>
          </cell>
          <cell r="L145">
            <v>597</v>
          </cell>
        </row>
        <row r="146">
          <cell r="A146">
            <v>2234</v>
          </cell>
          <cell r="B146" t="str">
            <v>온수보일러(2회로식)</v>
          </cell>
          <cell r="C146" t="str">
            <v>300,000kcal/hr</v>
          </cell>
          <cell r="D146" t="str">
            <v>대</v>
          </cell>
          <cell r="E146">
            <v>17700000</v>
          </cell>
          <cell r="F146">
            <v>0</v>
          </cell>
          <cell r="H146">
            <v>597</v>
          </cell>
          <cell r="I146">
            <v>17700000</v>
          </cell>
          <cell r="J146">
            <v>597</v>
          </cell>
          <cell r="L146">
            <v>597</v>
          </cell>
        </row>
        <row r="147">
          <cell r="A147">
            <v>2235</v>
          </cell>
          <cell r="B147" t="str">
            <v>온수보일러(2회로식)</v>
          </cell>
          <cell r="C147" t="str">
            <v>400,000kcal/hr</v>
          </cell>
          <cell r="D147" t="str">
            <v>대</v>
          </cell>
          <cell r="E147">
            <v>20000000</v>
          </cell>
          <cell r="F147">
            <v>0</v>
          </cell>
          <cell r="H147">
            <v>597</v>
          </cell>
          <cell r="I147">
            <v>20000000</v>
          </cell>
          <cell r="J147">
            <v>597</v>
          </cell>
          <cell r="L147">
            <v>597</v>
          </cell>
        </row>
        <row r="148">
          <cell r="A148">
            <v>2236</v>
          </cell>
          <cell r="B148" t="str">
            <v>온수보일러(2회로식)</v>
          </cell>
          <cell r="C148" t="str">
            <v>500,000kcal/hr</v>
          </cell>
          <cell r="D148" t="str">
            <v>대</v>
          </cell>
          <cell r="E148">
            <v>21300000</v>
          </cell>
          <cell r="F148">
            <v>0</v>
          </cell>
          <cell r="H148">
            <v>597</v>
          </cell>
          <cell r="I148">
            <v>21300000</v>
          </cell>
          <cell r="J148">
            <v>597</v>
          </cell>
          <cell r="L148">
            <v>597</v>
          </cell>
        </row>
        <row r="149">
          <cell r="A149">
            <v>2241</v>
          </cell>
          <cell r="B149" t="str">
            <v>경유관류형증기보일러</v>
          </cell>
          <cell r="C149" t="str">
            <v>100 kg/hr</v>
          </cell>
          <cell r="D149" t="str">
            <v>대</v>
          </cell>
          <cell r="E149">
            <v>5700000</v>
          </cell>
          <cell r="F149">
            <v>0</v>
          </cell>
          <cell r="H149">
            <v>602</v>
          </cell>
          <cell r="I149">
            <v>5700000</v>
          </cell>
          <cell r="J149">
            <v>602</v>
          </cell>
          <cell r="L149">
            <v>602</v>
          </cell>
        </row>
        <row r="150">
          <cell r="A150">
            <v>2242</v>
          </cell>
          <cell r="B150" t="str">
            <v>경유관류형증기보일러</v>
          </cell>
          <cell r="C150" t="str">
            <v>200 kg/hr</v>
          </cell>
          <cell r="D150" t="str">
            <v>대</v>
          </cell>
          <cell r="E150">
            <v>6940000</v>
          </cell>
          <cell r="F150">
            <v>0</v>
          </cell>
          <cell r="H150">
            <v>602</v>
          </cell>
          <cell r="I150">
            <v>6940000</v>
          </cell>
          <cell r="J150">
            <v>602</v>
          </cell>
          <cell r="L150">
            <v>602</v>
          </cell>
        </row>
        <row r="151">
          <cell r="A151">
            <v>2243</v>
          </cell>
          <cell r="B151" t="str">
            <v>경유관류형증기보일러</v>
          </cell>
          <cell r="C151" t="str">
            <v>300 kg/hr</v>
          </cell>
          <cell r="D151" t="str">
            <v>대</v>
          </cell>
          <cell r="E151">
            <v>8700000</v>
          </cell>
          <cell r="F151">
            <v>0</v>
          </cell>
          <cell r="H151">
            <v>602</v>
          </cell>
          <cell r="I151">
            <v>8700000</v>
          </cell>
          <cell r="J151">
            <v>602</v>
          </cell>
          <cell r="L151">
            <v>602</v>
          </cell>
        </row>
        <row r="152">
          <cell r="A152">
            <v>2244</v>
          </cell>
          <cell r="B152" t="str">
            <v>경유관류형증기보일러</v>
          </cell>
          <cell r="C152" t="str">
            <v>500 kg/hr</v>
          </cell>
          <cell r="D152" t="str">
            <v>대</v>
          </cell>
          <cell r="E152">
            <v>15950000</v>
          </cell>
          <cell r="F152">
            <v>0</v>
          </cell>
          <cell r="H152">
            <v>602</v>
          </cell>
          <cell r="I152">
            <v>15950000</v>
          </cell>
          <cell r="J152">
            <v>602</v>
          </cell>
          <cell r="L152">
            <v>602</v>
          </cell>
        </row>
        <row r="153">
          <cell r="A153">
            <v>2245</v>
          </cell>
          <cell r="B153" t="str">
            <v>경유관류형증기보일러</v>
          </cell>
          <cell r="C153" t="str">
            <v>1,000 kg/hr</v>
          </cell>
          <cell r="D153" t="str">
            <v>대</v>
          </cell>
          <cell r="E153">
            <v>21900000</v>
          </cell>
          <cell r="F153">
            <v>0</v>
          </cell>
          <cell r="H153">
            <v>602</v>
          </cell>
          <cell r="I153">
            <v>21900000</v>
          </cell>
          <cell r="J153">
            <v>602</v>
          </cell>
          <cell r="L153">
            <v>602</v>
          </cell>
        </row>
        <row r="154">
          <cell r="A154">
            <v>2246</v>
          </cell>
          <cell r="B154" t="str">
            <v>경유관류형증기보일러</v>
          </cell>
          <cell r="C154" t="str">
            <v>1,500 kg/hr</v>
          </cell>
          <cell r="D154" t="str">
            <v>대</v>
          </cell>
          <cell r="E154">
            <v>25000000</v>
          </cell>
          <cell r="F154">
            <v>0</v>
          </cell>
          <cell r="H154">
            <v>602</v>
          </cell>
          <cell r="I154">
            <v>25000000</v>
          </cell>
          <cell r="J154">
            <v>602</v>
          </cell>
          <cell r="L154">
            <v>602</v>
          </cell>
        </row>
        <row r="155">
          <cell r="A155">
            <v>2247</v>
          </cell>
          <cell r="B155" t="str">
            <v>경유관류형증기보일러</v>
          </cell>
          <cell r="C155" t="str">
            <v>2,000 kg/hr</v>
          </cell>
          <cell r="D155" t="str">
            <v>대</v>
          </cell>
          <cell r="E155">
            <v>37500000</v>
          </cell>
          <cell r="F155">
            <v>0</v>
          </cell>
          <cell r="H155">
            <v>602</v>
          </cell>
          <cell r="I155">
            <v>37500000</v>
          </cell>
          <cell r="J155">
            <v>602</v>
          </cell>
          <cell r="L155">
            <v>602</v>
          </cell>
        </row>
        <row r="156">
          <cell r="A156">
            <v>2248</v>
          </cell>
          <cell r="B156" t="str">
            <v>경유관류형증기보일러</v>
          </cell>
          <cell r="C156" t="str">
            <v>2,500 kg/hr</v>
          </cell>
          <cell r="D156" t="str">
            <v>대</v>
          </cell>
          <cell r="E156">
            <v>40490000</v>
          </cell>
          <cell r="F156">
            <v>0</v>
          </cell>
          <cell r="H156">
            <v>602</v>
          </cell>
          <cell r="I156">
            <v>40490000</v>
          </cell>
          <cell r="J156">
            <v>602</v>
          </cell>
          <cell r="L156">
            <v>602</v>
          </cell>
        </row>
        <row r="157">
          <cell r="A157">
            <v>2249</v>
          </cell>
          <cell r="B157" t="str">
            <v>경유관류형증기보일러</v>
          </cell>
          <cell r="C157" t="str">
            <v>3,000 kg/hr</v>
          </cell>
          <cell r="D157" t="str">
            <v>대</v>
          </cell>
          <cell r="E157">
            <v>42890000</v>
          </cell>
          <cell r="F157">
            <v>0</v>
          </cell>
          <cell r="H157">
            <v>602</v>
          </cell>
          <cell r="I157">
            <v>42890000</v>
          </cell>
          <cell r="J157">
            <v>602</v>
          </cell>
          <cell r="L157">
            <v>602</v>
          </cell>
        </row>
        <row r="158">
          <cell r="A158">
            <v>2251</v>
          </cell>
          <cell r="B158" t="str">
            <v>가스관류형증기보일러</v>
          </cell>
          <cell r="C158" t="str">
            <v>100 kg/hr</v>
          </cell>
          <cell r="D158" t="str">
            <v>대</v>
          </cell>
          <cell r="E158">
            <v>7545000</v>
          </cell>
          <cell r="F158">
            <v>0</v>
          </cell>
          <cell r="H158">
            <v>602</v>
          </cell>
          <cell r="I158">
            <v>7545000</v>
          </cell>
          <cell r="J158">
            <v>602</v>
          </cell>
          <cell r="L158">
            <v>602</v>
          </cell>
        </row>
        <row r="159">
          <cell r="A159">
            <v>2252</v>
          </cell>
          <cell r="B159" t="str">
            <v>가스관류형증기보일러</v>
          </cell>
          <cell r="C159" t="str">
            <v>200 kg/hr</v>
          </cell>
          <cell r="D159" t="str">
            <v>대</v>
          </cell>
          <cell r="E159">
            <v>8900000</v>
          </cell>
          <cell r="F159">
            <v>0</v>
          </cell>
          <cell r="H159">
            <v>602</v>
          </cell>
          <cell r="I159">
            <v>8900000</v>
          </cell>
          <cell r="J159">
            <v>602</v>
          </cell>
          <cell r="L159">
            <v>602</v>
          </cell>
        </row>
        <row r="160">
          <cell r="A160">
            <v>2253</v>
          </cell>
          <cell r="B160" t="str">
            <v>가스관류형증기보일러</v>
          </cell>
          <cell r="C160" t="str">
            <v>300 kg/hr</v>
          </cell>
          <cell r="D160" t="str">
            <v>대</v>
          </cell>
          <cell r="E160">
            <v>9940000</v>
          </cell>
          <cell r="F160">
            <v>0</v>
          </cell>
          <cell r="H160">
            <v>602</v>
          </cell>
          <cell r="I160">
            <v>9940000</v>
          </cell>
          <cell r="J160">
            <v>602</v>
          </cell>
          <cell r="L160">
            <v>602</v>
          </cell>
        </row>
        <row r="161">
          <cell r="A161">
            <v>2254</v>
          </cell>
          <cell r="B161" t="str">
            <v>가스관류형증기보일러</v>
          </cell>
          <cell r="C161" t="str">
            <v>500 kg/hr</v>
          </cell>
          <cell r="D161" t="str">
            <v>대</v>
          </cell>
          <cell r="E161">
            <v>20900000</v>
          </cell>
          <cell r="F161">
            <v>0</v>
          </cell>
          <cell r="H161">
            <v>602</v>
          </cell>
          <cell r="I161">
            <v>20900000</v>
          </cell>
          <cell r="J161">
            <v>602</v>
          </cell>
          <cell r="L161">
            <v>602</v>
          </cell>
        </row>
        <row r="162">
          <cell r="A162">
            <v>2255</v>
          </cell>
          <cell r="B162" t="str">
            <v>가스관류형증기보일러</v>
          </cell>
          <cell r="C162" t="str">
            <v>1,000 kg/hr</v>
          </cell>
          <cell r="D162" t="str">
            <v>대</v>
          </cell>
          <cell r="E162">
            <v>26500000</v>
          </cell>
          <cell r="F162">
            <v>0</v>
          </cell>
          <cell r="H162">
            <v>602</v>
          </cell>
          <cell r="I162">
            <v>26500000</v>
          </cell>
          <cell r="J162">
            <v>602</v>
          </cell>
          <cell r="L162">
            <v>602</v>
          </cell>
        </row>
        <row r="163">
          <cell r="A163">
            <v>2256</v>
          </cell>
          <cell r="B163" t="str">
            <v>가스관류형증기보일러</v>
          </cell>
          <cell r="C163" t="str">
            <v>1,500 kg/hr</v>
          </cell>
          <cell r="D163" t="str">
            <v>대</v>
          </cell>
          <cell r="E163">
            <v>30500000</v>
          </cell>
          <cell r="F163">
            <v>0</v>
          </cell>
          <cell r="H163">
            <v>602</v>
          </cell>
          <cell r="I163">
            <v>30500000</v>
          </cell>
          <cell r="J163">
            <v>602</v>
          </cell>
          <cell r="L163">
            <v>602</v>
          </cell>
        </row>
        <row r="164">
          <cell r="A164">
            <v>2257</v>
          </cell>
          <cell r="B164" t="str">
            <v>가스관류형증기보일러</v>
          </cell>
          <cell r="C164" t="str">
            <v>2,000 kg/hr</v>
          </cell>
          <cell r="D164" t="str">
            <v>대</v>
          </cell>
          <cell r="E164">
            <v>44590000</v>
          </cell>
          <cell r="F164">
            <v>0</v>
          </cell>
          <cell r="H164">
            <v>602</v>
          </cell>
          <cell r="I164">
            <v>44590000</v>
          </cell>
          <cell r="J164">
            <v>602</v>
          </cell>
          <cell r="L164">
            <v>602</v>
          </cell>
        </row>
        <row r="165">
          <cell r="A165">
            <v>2258</v>
          </cell>
          <cell r="B165" t="str">
            <v>가스관류형증기보일러</v>
          </cell>
          <cell r="C165" t="str">
            <v>2,500 kg/hr</v>
          </cell>
          <cell r="D165" t="str">
            <v>대</v>
          </cell>
          <cell r="E165">
            <v>46300000</v>
          </cell>
          <cell r="F165">
            <v>0</v>
          </cell>
          <cell r="H165">
            <v>602</v>
          </cell>
          <cell r="I165">
            <v>46300000</v>
          </cell>
          <cell r="J165">
            <v>602</v>
          </cell>
          <cell r="L165">
            <v>602</v>
          </cell>
        </row>
        <row r="166">
          <cell r="A166">
            <v>2259</v>
          </cell>
          <cell r="B166" t="str">
            <v>가스관류형증기보일러</v>
          </cell>
          <cell r="C166" t="str">
            <v>3,000 kg/hr</v>
          </cell>
          <cell r="D166" t="str">
            <v>대</v>
          </cell>
          <cell r="E166">
            <v>47900000</v>
          </cell>
          <cell r="F166">
            <v>0</v>
          </cell>
          <cell r="H166">
            <v>602</v>
          </cell>
          <cell r="I166">
            <v>47900000</v>
          </cell>
          <cell r="J166">
            <v>602</v>
          </cell>
          <cell r="L166">
            <v>602</v>
          </cell>
        </row>
        <row r="167">
          <cell r="A167">
            <v>2261</v>
          </cell>
          <cell r="B167" t="str">
            <v>경유노통증기보일러</v>
          </cell>
          <cell r="C167" t="str">
            <v>100 kg/hr</v>
          </cell>
          <cell r="D167" t="str">
            <v>대</v>
          </cell>
          <cell r="E167">
            <v>0</v>
          </cell>
          <cell r="F167">
            <v>0</v>
          </cell>
          <cell r="H167">
            <v>602</v>
          </cell>
          <cell r="J167">
            <v>602</v>
          </cell>
          <cell r="L167">
            <v>602</v>
          </cell>
        </row>
        <row r="168">
          <cell r="A168">
            <v>2262</v>
          </cell>
          <cell r="B168" t="str">
            <v>경유노통증기보일러</v>
          </cell>
          <cell r="C168" t="str">
            <v>200 kg/hr</v>
          </cell>
          <cell r="D168" t="str">
            <v>대</v>
          </cell>
          <cell r="E168">
            <v>0</v>
          </cell>
          <cell r="F168">
            <v>0</v>
          </cell>
          <cell r="H168">
            <v>602</v>
          </cell>
          <cell r="J168">
            <v>602</v>
          </cell>
          <cell r="L168">
            <v>602</v>
          </cell>
        </row>
        <row r="169">
          <cell r="A169">
            <v>2263</v>
          </cell>
          <cell r="B169" t="str">
            <v>경유노통증기보일러</v>
          </cell>
          <cell r="C169" t="str">
            <v>300 kg/hr</v>
          </cell>
          <cell r="D169" t="str">
            <v>대</v>
          </cell>
          <cell r="E169">
            <v>0</v>
          </cell>
          <cell r="F169">
            <v>0</v>
          </cell>
          <cell r="H169">
            <v>602</v>
          </cell>
          <cell r="J169">
            <v>602</v>
          </cell>
          <cell r="L169">
            <v>602</v>
          </cell>
        </row>
        <row r="170">
          <cell r="A170">
            <v>2264</v>
          </cell>
          <cell r="B170" t="str">
            <v>경유노통증기보일러</v>
          </cell>
          <cell r="C170" t="str">
            <v>500 kg/hr</v>
          </cell>
          <cell r="D170" t="str">
            <v>대</v>
          </cell>
          <cell r="E170">
            <v>20400000</v>
          </cell>
          <cell r="F170">
            <v>0</v>
          </cell>
          <cell r="H170">
            <v>602</v>
          </cell>
          <cell r="I170">
            <v>20400000</v>
          </cell>
          <cell r="J170">
            <v>602</v>
          </cell>
          <cell r="L170">
            <v>602</v>
          </cell>
        </row>
        <row r="171">
          <cell r="A171">
            <v>2265</v>
          </cell>
          <cell r="B171" t="str">
            <v>경유노통증기보일러</v>
          </cell>
          <cell r="C171" t="str">
            <v>1,000 kg/hr</v>
          </cell>
          <cell r="D171" t="str">
            <v>대</v>
          </cell>
          <cell r="E171">
            <v>28000000</v>
          </cell>
          <cell r="F171">
            <v>0</v>
          </cell>
          <cell r="H171">
            <v>602</v>
          </cell>
          <cell r="I171">
            <v>28000000</v>
          </cell>
          <cell r="J171">
            <v>602</v>
          </cell>
          <cell r="L171">
            <v>602</v>
          </cell>
        </row>
        <row r="172">
          <cell r="A172">
            <v>2266</v>
          </cell>
          <cell r="B172" t="str">
            <v>경유노통증기보일러</v>
          </cell>
          <cell r="C172" t="str">
            <v>1,500 kg/hr</v>
          </cell>
          <cell r="D172" t="str">
            <v>대</v>
          </cell>
          <cell r="E172">
            <v>29000000</v>
          </cell>
          <cell r="F172">
            <v>0</v>
          </cell>
          <cell r="H172">
            <v>602</v>
          </cell>
          <cell r="I172">
            <v>29000000</v>
          </cell>
          <cell r="J172">
            <v>602</v>
          </cell>
          <cell r="L172">
            <v>602</v>
          </cell>
        </row>
        <row r="173">
          <cell r="A173">
            <v>2267</v>
          </cell>
          <cell r="B173" t="str">
            <v>경유노통증기보일러</v>
          </cell>
          <cell r="C173" t="str">
            <v>2,000 kg/hr</v>
          </cell>
          <cell r="D173" t="str">
            <v>대</v>
          </cell>
          <cell r="E173">
            <v>31100000</v>
          </cell>
          <cell r="F173">
            <v>0</v>
          </cell>
          <cell r="H173">
            <v>602</v>
          </cell>
          <cell r="I173">
            <v>31100000</v>
          </cell>
          <cell r="J173">
            <v>602</v>
          </cell>
          <cell r="L173">
            <v>602</v>
          </cell>
        </row>
        <row r="174">
          <cell r="A174">
            <v>2268</v>
          </cell>
          <cell r="B174" t="str">
            <v>경유노통증기보일러</v>
          </cell>
          <cell r="C174" t="str">
            <v>2,500 kg/hr</v>
          </cell>
          <cell r="D174" t="str">
            <v>대</v>
          </cell>
          <cell r="E174">
            <v>33670000</v>
          </cell>
          <cell r="F174">
            <v>0</v>
          </cell>
          <cell r="H174">
            <v>602</v>
          </cell>
          <cell r="I174">
            <v>33670000</v>
          </cell>
          <cell r="J174">
            <v>602</v>
          </cell>
          <cell r="L174">
            <v>602</v>
          </cell>
        </row>
        <row r="175">
          <cell r="A175">
            <v>2269</v>
          </cell>
          <cell r="B175" t="str">
            <v>경유노통증기보일러</v>
          </cell>
          <cell r="C175" t="str">
            <v>3,000 kg/hr</v>
          </cell>
          <cell r="D175" t="str">
            <v>대</v>
          </cell>
          <cell r="E175">
            <v>35810000</v>
          </cell>
          <cell r="F175">
            <v>0</v>
          </cell>
          <cell r="H175">
            <v>602</v>
          </cell>
          <cell r="I175">
            <v>35810000</v>
          </cell>
          <cell r="J175">
            <v>602</v>
          </cell>
          <cell r="L175">
            <v>602</v>
          </cell>
        </row>
        <row r="176">
          <cell r="A176">
            <v>2271</v>
          </cell>
          <cell r="B176" t="str">
            <v>가스노통증기보일러</v>
          </cell>
          <cell r="C176" t="str">
            <v>100 kg/hr</v>
          </cell>
          <cell r="D176" t="str">
            <v>대</v>
          </cell>
          <cell r="E176">
            <v>0</v>
          </cell>
          <cell r="F176">
            <v>0</v>
          </cell>
          <cell r="H176">
            <v>602</v>
          </cell>
          <cell r="J176">
            <v>602</v>
          </cell>
          <cell r="L176">
            <v>602</v>
          </cell>
        </row>
        <row r="177">
          <cell r="A177">
            <v>2272</v>
          </cell>
          <cell r="B177" t="str">
            <v>가스노통증기보일러</v>
          </cell>
          <cell r="C177" t="str">
            <v>200 kg/hr</v>
          </cell>
          <cell r="D177" t="str">
            <v>대</v>
          </cell>
          <cell r="E177">
            <v>0</v>
          </cell>
          <cell r="F177">
            <v>0</v>
          </cell>
          <cell r="H177">
            <v>602</v>
          </cell>
          <cell r="J177">
            <v>602</v>
          </cell>
          <cell r="L177">
            <v>602</v>
          </cell>
        </row>
        <row r="178">
          <cell r="A178">
            <v>2273</v>
          </cell>
          <cell r="B178" t="str">
            <v>가스노통증기보일러</v>
          </cell>
          <cell r="C178" t="str">
            <v>300 kg/hr</v>
          </cell>
          <cell r="D178" t="str">
            <v>대</v>
          </cell>
          <cell r="E178">
            <v>0</v>
          </cell>
          <cell r="F178">
            <v>0</v>
          </cell>
          <cell r="H178">
            <v>602</v>
          </cell>
          <cell r="J178">
            <v>602</v>
          </cell>
          <cell r="L178">
            <v>602</v>
          </cell>
        </row>
        <row r="179">
          <cell r="A179">
            <v>2274</v>
          </cell>
          <cell r="B179" t="str">
            <v>가스노통증기보일러</v>
          </cell>
          <cell r="C179" t="str">
            <v>500 kg/hr</v>
          </cell>
          <cell r="D179" t="str">
            <v>대</v>
          </cell>
          <cell r="E179">
            <v>25000000</v>
          </cell>
          <cell r="F179">
            <v>0</v>
          </cell>
          <cell r="H179">
            <v>602</v>
          </cell>
          <cell r="I179">
            <v>25000000</v>
          </cell>
          <cell r="J179">
            <v>602</v>
          </cell>
          <cell r="L179">
            <v>602</v>
          </cell>
        </row>
        <row r="180">
          <cell r="A180">
            <v>2275</v>
          </cell>
          <cell r="B180" t="str">
            <v>가스노통증기보일러</v>
          </cell>
          <cell r="C180" t="str">
            <v>1,000 kg/hr</v>
          </cell>
          <cell r="D180" t="str">
            <v>대</v>
          </cell>
          <cell r="E180">
            <v>30780000</v>
          </cell>
          <cell r="F180">
            <v>0</v>
          </cell>
          <cell r="H180">
            <v>602</v>
          </cell>
          <cell r="I180">
            <v>30780000</v>
          </cell>
          <cell r="J180">
            <v>602</v>
          </cell>
          <cell r="L180">
            <v>602</v>
          </cell>
        </row>
        <row r="181">
          <cell r="A181">
            <v>2276</v>
          </cell>
          <cell r="B181" t="str">
            <v>가스노통증기보일러</v>
          </cell>
          <cell r="C181" t="str">
            <v>1,500 kg/hr</v>
          </cell>
          <cell r="D181" t="str">
            <v>대</v>
          </cell>
          <cell r="E181">
            <v>32460000</v>
          </cell>
          <cell r="F181">
            <v>0</v>
          </cell>
          <cell r="H181">
            <v>602</v>
          </cell>
          <cell r="I181">
            <v>32460000</v>
          </cell>
          <cell r="J181">
            <v>602</v>
          </cell>
          <cell r="L181">
            <v>602</v>
          </cell>
        </row>
        <row r="182">
          <cell r="A182">
            <v>2277</v>
          </cell>
          <cell r="B182" t="str">
            <v>가스노통증기보일러</v>
          </cell>
          <cell r="C182" t="str">
            <v>2,000 kg/hr</v>
          </cell>
          <cell r="D182" t="str">
            <v>대</v>
          </cell>
          <cell r="E182">
            <v>34360000</v>
          </cell>
          <cell r="F182">
            <v>0</v>
          </cell>
          <cell r="H182">
            <v>602</v>
          </cell>
          <cell r="I182">
            <v>34360000</v>
          </cell>
          <cell r="J182">
            <v>602</v>
          </cell>
          <cell r="L182">
            <v>602</v>
          </cell>
        </row>
        <row r="183">
          <cell r="A183">
            <v>2278</v>
          </cell>
          <cell r="B183" t="str">
            <v>가스노통증기보일러</v>
          </cell>
          <cell r="C183" t="str">
            <v>2,500 kg/hr</v>
          </cell>
          <cell r="D183" t="str">
            <v>대</v>
          </cell>
          <cell r="E183">
            <v>37000000</v>
          </cell>
          <cell r="F183">
            <v>0</v>
          </cell>
          <cell r="H183">
            <v>602</v>
          </cell>
          <cell r="I183">
            <v>37000000</v>
          </cell>
          <cell r="J183">
            <v>602</v>
          </cell>
          <cell r="L183">
            <v>602</v>
          </cell>
        </row>
        <row r="184">
          <cell r="A184">
            <v>2279</v>
          </cell>
          <cell r="B184" t="str">
            <v>가스노통증기보일러</v>
          </cell>
          <cell r="C184" t="str">
            <v>3,000 kg/hr</v>
          </cell>
          <cell r="D184" t="str">
            <v>대</v>
          </cell>
          <cell r="E184">
            <v>40000000</v>
          </cell>
          <cell r="F184">
            <v>0</v>
          </cell>
          <cell r="H184">
            <v>602</v>
          </cell>
          <cell r="I184">
            <v>40000000</v>
          </cell>
          <cell r="J184">
            <v>602</v>
          </cell>
          <cell r="L184">
            <v>602</v>
          </cell>
        </row>
        <row r="185">
          <cell r="E185">
            <v>0</v>
          </cell>
        </row>
        <row r="186">
          <cell r="A186">
            <v>2311</v>
          </cell>
          <cell r="B186" t="str">
            <v>온수순환펌프</v>
          </cell>
          <cell r="C186" t="str">
            <v>40 W</v>
          </cell>
          <cell r="D186" t="str">
            <v>대</v>
          </cell>
          <cell r="E186">
            <v>33000</v>
          </cell>
          <cell r="F186">
            <v>0</v>
          </cell>
          <cell r="H186">
            <v>1011</v>
          </cell>
          <cell r="I186">
            <v>33000</v>
          </cell>
          <cell r="J186">
            <v>1011</v>
          </cell>
          <cell r="L186">
            <v>1011</v>
          </cell>
        </row>
        <row r="187">
          <cell r="A187">
            <v>2312</v>
          </cell>
          <cell r="B187" t="str">
            <v>온수순환펌프</v>
          </cell>
          <cell r="C187" t="str">
            <v>100 W</v>
          </cell>
          <cell r="D187" t="str">
            <v>대</v>
          </cell>
          <cell r="E187">
            <v>52000</v>
          </cell>
          <cell r="F187">
            <v>0</v>
          </cell>
          <cell r="H187">
            <v>1011</v>
          </cell>
          <cell r="I187">
            <v>52000</v>
          </cell>
          <cell r="J187">
            <v>1011</v>
          </cell>
          <cell r="L187">
            <v>1011</v>
          </cell>
        </row>
        <row r="188">
          <cell r="A188">
            <v>2313</v>
          </cell>
          <cell r="B188" t="str">
            <v>온수순환펌프</v>
          </cell>
          <cell r="C188" t="str">
            <v>200 W</v>
          </cell>
          <cell r="D188" t="str">
            <v>대</v>
          </cell>
          <cell r="E188">
            <v>67000</v>
          </cell>
          <cell r="F188">
            <v>0</v>
          </cell>
          <cell r="H188">
            <v>1011</v>
          </cell>
          <cell r="I188">
            <v>67000</v>
          </cell>
          <cell r="J188">
            <v>1011</v>
          </cell>
          <cell r="L188">
            <v>1011</v>
          </cell>
        </row>
        <row r="189">
          <cell r="A189">
            <v>2314</v>
          </cell>
          <cell r="B189" t="str">
            <v>온수순환펌프</v>
          </cell>
          <cell r="C189" t="str">
            <v>375 W</v>
          </cell>
          <cell r="D189" t="str">
            <v>대</v>
          </cell>
          <cell r="E189">
            <v>130000</v>
          </cell>
          <cell r="F189">
            <v>0</v>
          </cell>
          <cell r="H189">
            <v>1011</v>
          </cell>
          <cell r="I189">
            <v>130000</v>
          </cell>
          <cell r="J189">
            <v>1011</v>
          </cell>
          <cell r="L189">
            <v>1011</v>
          </cell>
        </row>
        <row r="190">
          <cell r="A190">
            <v>2315</v>
          </cell>
          <cell r="B190" t="str">
            <v>온수순환펌프</v>
          </cell>
          <cell r="C190" t="str">
            <v>0.75 kW</v>
          </cell>
          <cell r="D190" t="str">
            <v>대</v>
          </cell>
          <cell r="E190">
            <v>200000</v>
          </cell>
          <cell r="F190">
            <v>0</v>
          </cell>
          <cell r="H190">
            <v>0</v>
          </cell>
          <cell r="I190">
            <v>200000</v>
          </cell>
          <cell r="J190">
            <v>0</v>
          </cell>
          <cell r="L190">
            <v>0</v>
          </cell>
        </row>
        <row r="191">
          <cell r="A191">
            <v>2316</v>
          </cell>
          <cell r="B191" t="str">
            <v>수중자동배수펌프</v>
          </cell>
          <cell r="C191" t="str">
            <v>0.75 kW</v>
          </cell>
          <cell r="D191" t="str">
            <v>대</v>
          </cell>
          <cell r="E191">
            <v>374000</v>
          </cell>
          <cell r="F191">
            <v>0</v>
          </cell>
          <cell r="G191">
            <v>374000</v>
          </cell>
          <cell r="H191">
            <v>1069</v>
          </cell>
          <cell r="J191">
            <v>0</v>
          </cell>
          <cell r="L191">
            <v>449</v>
          </cell>
        </row>
        <row r="192">
          <cell r="A192">
            <v>2317</v>
          </cell>
          <cell r="B192" t="str">
            <v>급수가압펌프</v>
          </cell>
          <cell r="C192" t="str">
            <v>0.75 kW</v>
          </cell>
          <cell r="D192" t="str">
            <v>대</v>
          </cell>
          <cell r="E192">
            <v>380000</v>
          </cell>
          <cell r="F192">
            <v>0</v>
          </cell>
          <cell r="H192">
            <v>0</v>
          </cell>
          <cell r="I192">
            <v>380000</v>
          </cell>
          <cell r="J192">
            <v>0</v>
          </cell>
          <cell r="L192">
            <v>0</v>
          </cell>
        </row>
        <row r="193">
          <cell r="A193">
            <v>2318</v>
          </cell>
          <cell r="B193" t="str">
            <v>파워후레쉬펌프(PE)</v>
          </cell>
          <cell r="C193" t="str">
            <v>0.37 kW</v>
          </cell>
          <cell r="D193" t="str">
            <v>대</v>
          </cell>
          <cell r="E193">
            <v>1050000</v>
          </cell>
          <cell r="F193">
            <v>0</v>
          </cell>
          <cell r="H193">
            <v>1011</v>
          </cell>
          <cell r="I193">
            <v>1050000</v>
          </cell>
          <cell r="J193">
            <v>1011</v>
          </cell>
          <cell r="L193">
            <v>1011</v>
          </cell>
        </row>
        <row r="194">
          <cell r="A194">
            <v>2321</v>
          </cell>
          <cell r="B194" t="str">
            <v>보류트펌프(모터포함)</v>
          </cell>
          <cell r="C194" t="str">
            <v>1.5 kW</v>
          </cell>
          <cell r="D194" t="str">
            <v>대</v>
          </cell>
          <cell r="E194">
            <v>380000</v>
          </cell>
          <cell r="F194">
            <v>0</v>
          </cell>
          <cell r="H194">
            <v>992</v>
          </cell>
          <cell r="I194">
            <v>380000</v>
          </cell>
          <cell r="J194">
            <v>992</v>
          </cell>
          <cell r="L194">
            <v>992</v>
          </cell>
        </row>
        <row r="195">
          <cell r="A195">
            <v>2322</v>
          </cell>
          <cell r="B195" t="str">
            <v>보류트펌프(모터포함)</v>
          </cell>
          <cell r="C195" t="str">
            <v>2.2 kW</v>
          </cell>
          <cell r="D195" t="str">
            <v>대</v>
          </cell>
          <cell r="E195">
            <v>445000</v>
          </cell>
          <cell r="F195">
            <v>0</v>
          </cell>
          <cell r="H195">
            <v>992</v>
          </cell>
          <cell r="I195">
            <v>445000</v>
          </cell>
          <cell r="J195">
            <v>992</v>
          </cell>
          <cell r="L195">
            <v>992</v>
          </cell>
        </row>
        <row r="196">
          <cell r="A196">
            <v>2323</v>
          </cell>
          <cell r="B196" t="str">
            <v>보류트펌프(모터포함)</v>
          </cell>
          <cell r="C196" t="str">
            <v>3.75 kW</v>
          </cell>
          <cell r="D196" t="str">
            <v>대</v>
          </cell>
          <cell r="E196">
            <v>501000</v>
          </cell>
          <cell r="F196">
            <v>0</v>
          </cell>
          <cell r="H196">
            <v>992</v>
          </cell>
          <cell r="I196">
            <v>501000</v>
          </cell>
          <cell r="J196">
            <v>992</v>
          </cell>
          <cell r="L196">
            <v>992</v>
          </cell>
        </row>
        <row r="197">
          <cell r="A197">
            <v>2324</v>
          </cell>
          <cell r="B197" t="str">
            <v>보류트펌프(모터포함)</v>
          </cell>
          <cell r="C197" t="str">
            <v>5.62 kW</v>
          </cell>
          <cell r="D197" t="str">
            <v>대</v>
          </cell>
          <cell r="E197">
            <v>606000</v>
          </cell>
          <cell r="F197">
            <v>0</v>
          </cell>
          <cell r="H197">
            <v>992</v>
          </cell>
          <cell r="I197">
            <v>606000</v>
          </cell>
          <cell r="J197">
            <v>992</v>
          </cell>
          <cell r="L197">
            <v>992</v>
          </cell>
        </row>
        <row r="198">
          <cell r="A198">
            <v>2325</v>
          </cell>
          <cell r="B198" t="str">
            <v>보류트펌프(모터포함)</v>
          </cell>
          <cell r="C198" t="str">
            <v>7.5 kW</v>
          </cell>
          <cell r="D198" t="str">
            <v>대</v>
          </cell>
          <cell r="E198">
            <v>643000</v>
          </cell>
          <cell r="F198">
            <v>0</v>
          </cell>
          <cell r="H198">
            <v>992</v>
          </cell>
          <cell r="I198">
            <v>643000</v>
          </cell>
          <cell r="J198">
            <v>992</v>
          </cell>
          <cell r="L198">
            <v>992</v>
          </cell>
        </row>
        <row r="199">
          <cell r="A199">
            <v>2326</v>
          </cell>
          <cell r="B199" t="str">
            <v>보류트펌프(모터포함)</v>
          </cell>
          <cell r="C199" t="str">
            <v>11.25 kW</v>
          </cell>
          <cell r="D199" t="str">
            <v>대</v>
          </cell>
          <cell r="E199">
            <v>716000</v>
          </cell>
          <cell r="F199">
            <v>0</v>
          </cell>
          <cell r="H199">
            <v>992</v>
          </cell>
          <cell r="I199">
            <v>716000</v>
          </cell>
          <cell r="J199">
            <v>992</v>
          </cell>
          <cell r="L199">
            <v>992</v>
          </cell>
        </row>
        <row r="200">
          <cell r="A200">
            <v>2327</v>
          </cell>
          <cell r="B200" t="str">
            <v>보류트펌프(모터포함)</v>
          </cell>
          <cell r="C200" t="str">
            <v>15.0 kW</v>
          </cell>
          <cell r="D200" t="str">
            <v>대</v>
          </cell>
          <cell r="E200">
            <v>847000</v>
          </cell>
          <cell r="F200">
            <v>0</v>
          </cell>
          <cell r="H200">
            <v>992</v>
          </cell>
          <cell r="I200">
            <v>847000</v>
          </cell>
          <cell r="J200">
            <v>992</v>
          </cell>
          <cell r="L200">
            <v>992</v>
          </cell>
        </row>
        <row r="201">
          <cell r="A201">
            <v>2328</v>
          </cell>
          <cell r="B201" t="str">
            <v>보류트펌프(모터포함)</v>
          </cell>
          <cell r="C201" t="str">
            <v>22.5 kW</v>
          </cell>
          <cell r="D201" t="str">
            <v>대</v>
          </cell>
          <cell r="E201">
            <v>1081000</v>
          </cell>
          <cell r="F201">
            <v>0</v>
          </cell>
          <cell r="H201">
            <v>992</v>
          </cell>
          <cell r="I201">
            <v>1081000</v>
          </cell>
          <cell r="J201">
            <v>992</v>
          </cell>
          <cell r="L201">
            <v>992</v>
          </cell>
        </row>
        <row r="202">
          <cell r="A202">
            <v>2329</v>
          </cell>
          <cell r="B202" t="str">
            <v>보류트펌프(모터포함)</v>
          </cell>
          <cell r="C202" t="str">
            <v>30.0 kW</v>
          </cell>
          <cell r="D202" t="str">
            <v>대</v>
          </cell>
          <cell r="E202">
            <v>1140000</v>
          </cell>
          <cell r="F202">
            <v>0</v>
          </cell>
          <cell r="H202">
            <v>992</v>
          </cell>
          <cell r="I202">
            <v>1140000</v>
          </cell>
          <cell r="J202">
            <v>992</v>
          </cell>
          <cell r="L202">
            <v>992</v>
          </cell>
        </row>
        <row r="203">
          <cell r="A203">
            <v>2331</v>
          </cell>
          <cell r="B203" t="str">
            <v>웨스코펌프</v>
          </cell>
          <cell r="C203" t="str">
            <v>2.2 kW</v>
          </cell>
          <cell r="D203" t="str">
            <v>대</v>
          </cell>
          <cell r="E203">
            <v>501000</v>
          </cell>
          <cell r="F203">
            <v>0</v>
          </cell>
          <cell r="H203">
            <v>0</v>
          </cell>
          <cell r="I203">
            <v>501000</v>
          </cell>
          <cell r="J203">
            <v>0</v>
          </cell>
          <cell r="L203">
            <v>0</v>
          </cell>
        </row>
        <row r="204">
          <cell r="A204">
            <v>2332</v>
          </cell>
          <cell r="B204" t="str">
            <v>다단터어빈펌프</v>
          </cell>
          <cell r="C204" t="str">
            <v>3.75 kW</v>
          </cell>
          <cell r="D204" t="str">
            <v>대</v>
          </cell>
          <cell r="E204">
            <v>562000</v>
          </cell>
          <cell r="F204">
            <v>0</v>
          </cell>
          <cell r="H204">
            <v>992</v>
          </cell>
          <cell r="I204">
            <v>562000</v>
          </cell>
          <cell r="J204">
            <v>992</v>
          </cell>
          <cell r="L204">
            <v>992</v>
          </cell>
        </row>
        <row r="205">
          <cell r="A205">
            <v>2333</v>
          </cell>
          <cell r="B205" t="str">
            <v>다단터어빈펌프</v>
          </cell>
          <cell r="C205" t="str">
            <v>5.62 kW</v>
          </cell>
          <cell r="D205" t="str">
            <v>대</v>
          </cell>
          <cell r="E205">
            <v>700000</v>
          </cell>
          <cell r="F205">
            <v>0</v>
          </cell>
          <cell r="H205">
            <v>992</v>
          </cell>
          <cell r="I205">
            <v>700000</v>
          </cell>
          <cell r="J205">
            <v>992</v>
          </cell>
          <cell r="L205">
            <v>992</v>
          </cell>
        </row>
        <row r="206">
          <cell r="A206">
            <v>2334</v>
          </cell>
          <cell r="B206" t="str">
            <v>다단터어빈펌프</v>
          </cell>
          <cell r="C206" t="str">
            <v>7.5 kW</v>
          </cell>
          <cell r="D206" t="str">
            <v>대</v>
          </cell>
          <cell r="E206">
            <v>816000</v>
          </cell>
          <cell r="F206">
            <v>0</v>
          </cell>
          <cell r="H206">
            <v>992</v>
          </cell>
          <cell r="I206">
            <v>816000</v>
          </cell>
          <cell r="J206">
            <v>992</v>
          </cell>
          <cell r="L206">
            <v>992</v>
          </cell>
        </row>
        <row r="207">
          <cell r="A207">
            <v>2335</v>
          </cell>
          <cell r="B207" t="str">
            <v>다단터어빈펌프</v>
          </cell>
          <cell r="C207" t="str">
            <v>11.25 kW</v>
          </cell>
          <cell r="D207" t="str">
            <v>대</v>
          </cell>
          <cell r="E207">
            <v>902000</v>
          </cell>
          <cell r="F207">
            <v>0</v>
          </cell>
          <cell r="H207">
            <v>992</v>
          </cell>
          <cell r="I207">
            <v>902000</v>
          </cell>
          <cell r="J207">
            <v>992</v>
          </cell>
          <cell r="L207">
            <v>992</v>
          </cell>
        </row>
        <row r="208">
          <cell r="A208">
            <v>2336</v>
          </cell>
          <cell r="B208" t="str">
            <v>다단터어빈펌프</v>
          </cell>
          <cell r="C208" t="str">
            <v>15.0 kW</v>
          </cell>
          <cell r="D208" t="str">
            <v>대</v>
          </cell>
          <cell r="E208">
            <v>956000</v>
          </cell>
          <cell r="F208">
            <v>0</v>
          </cell>
          <cell r="H208">
            <v>992</v>
          </cell>
          <cell r="I208">
            <v>956000</v>
          </cell>
          <cell r="J208">
            <v>992</v>
          </cell>
          <cell r="L208">
            <v>992</v>
          </cell>
        </row>
        <row r="209">
          <cell r="A209">
            <v>2337</v>
          </cell>
          <cell r="B209" t="str">
            <v>다단터어빈펌프</v>
          </cell>
          <cell r="C209" t="str">
            <v>22.5 kW</v>
          </cell>
          <cell r="D209" t="str">
            <v>대</v>
          </cell>
          <cell r="E209">
            <v>1100000</v>
          </cell>
          <cell r="F209">
            <v>0</v>
          </cell>
          <cell r="H209">
            <v>992</v>
          </cell>
          <cell r="I209">
            <v>1100000</v>
          </cell>
          <cell r="J209">
            <v>992</v>
          </cell>
          <cell r="L209">
            <v>992</v>
          </cell>
        </row>
        <row r="210">
          <cell r="A210">
            <v>2338</v>
          </cell>
          <cell r="B210" t="str">
            <v>다단터어빈펌프</v>
          </cell>
          <cell r="C210" t="str">
            <v>30.0 kW</v>
          </cell>
          <cell r="D210" t="str">
            <v>대</v>
          </cell>
          <cell r="E210">
            <v>1160000</v>
          </cell>
          <cell r="F210">
            <v>0</v>
          </cell>
          <cell r="H210">
            <v>992</v>
          </cell>
          <cell r="I210">
            <v>1160000</v>
          </cell>
          <cell r="J210">
            <v>992</v>
          </cell>
          <cell r="L210">
            <v>992</v>
          </cell>
        </row>
        <row r="212">
          <cell r="A212">
            <v>2341</v>
          </cell>
          <cell r="B212" t="str">
            <v>전동기</v>
          </cell>
          <cell r="C212" t="str">
            <v>1.5 kW</v>
          </cell>
          <cell r="D212" t="str">
            <v>대</v>
          </cell>
          <cell r="E212">
            <v>107000</v>
          </cell>
          <cell r="F212">
            <v>0</v>
          </cell>
          <cell r="H212">
            <v>805</v>
          </cell>
          <cell r="I212">
            <v>107000</v>
          </cell>
          <cell r="J212">
            <v>805</v>
          </cell>
          <cell r="L212">
            <v>805</v>
          </cell>
        </row>
        <row r="213">
          <cell r="A213">
            <v>2342</v>
          </cell>
          <cell r="B213" t="str">
            <v>전동기</v>
          </cell>
          <cell r="C213" t="str">
            <v>2.2 kW</v>
          </cell>
          <cell r="D213" t="str">
            <v>대</v>
          </cell>
          <cell r="E213">
            <v>140000</v>
          </cell>
          <cell r="F213">
            <v>0</v>
          </cell>
          <cell r="H213">
            <v>805</v>
          </cell>
          <cell r="I213">
            <v>140000</v>
          </cell>
          <cell r="J213">
            <v>805</v>
          </cell>
          <cell r="L213">
            <v>805</v>
          </cell>
        </row>
        <row r="214">
          <cell r="A214">
            <v>2343</v>
          </cell>
          <cell r="B214" t="str">
            <v>전동기</v>
          </cell>
          <cell r="C214" t="str">
            <v>3.75 kW</v>
          </cell>
          <cell r="D214" t="str">
            <v>대</v>
          </cell>
          <cell r="E214">
            <v>162000</v>
          </cell>
          <cell r="F214">
            <v>0</v>
          </cell>
          <cell r="H214">
            <v>805</v>
          </cell>
          <cell r="I214">
            <v>162000</v>
          </cell>
          <cell r="J214">
            <v>805</v>
          </cell>
          <cell r="L214">
            <v>805</v>
          </cell>
        </row>
        <row r="215">
          <cell r="A215">
            <v>2344</v>
          </cell>
          <cell r="B215" t="str">
            <v>전동기</v>
          </cell>
          <cell r="C215" t="str">
            <v>5.62 kW</v>
          </cell>
          <cell r="D215" t="str">
            <v>대</v>
          </cell>
          <cell r="E215">
            <v>255000</v>
          </cell>
          <cell r="F215">
            <v>0</v>
          </cell>
          <cell r="H215">
            <v>805</v>
          </cell>
          <cell r="I215">
            <v>255000</v>
          </cell>
          <cell r="J215">
            <v>805</v>
          </cell>
          <cell r="L215">
            <v>805</v>
          </cell>
        </row>
        <row r="216">
          <cell r="A216">
            <v>2345</v>
          </cell>
          <cell r="B216" t="str">
            <v>전동기</v>
          </cell>
          <cell r="C216" t="str">
            <v>7.5 kW</v>
          </cell>
          <cell r="D216" t="str">
            <v>대</v>
          </cell>
          <cell r="E216">
            <v>299000</v>
          </cell>
          <cell r="F216">
            <v>0</v>
          </cell>
          <cell r="H216">
            <v>805</v>
          </cell>
          <cell r="I216">
            <v>299000</v>
          </cell>
          <cell r="J216">
            <v>805</v>
          </cell>
          <cell r="L216">
            <v>805</v>
          </cell>
        </row>
        <row r="217">
          <cell r="A217">
            <v>2346</v>
          </cell>
          <cell r="B217" t="str">
            <v>전동기</v>
          </cell>
          <cell r="C217" t="str">
            <v>11.25 kW</v>
          </cell>
          <cell r="D217" t="str">
            <v>대</v>
          </cell>
          <cell r="E217">
            <v>407000</v>
          </cell>
          <cell r="F217">
            <v>0</v>
          </cell>
          <cell r="H217">
            <v>805</v>
          </cell>
          <cell r="I217">
            <v>407000</v>
          </cell>
          <cell r="J217">
            <v>805</v>
          </cell>
          <cell r="L217">
            <v>805</v>
          </cell>
        </row>
        <row r="218">
          <cell r="A218">
            <v>2347</v>
          </cell>
          <cell r="B218" t="str">
            <v>전동기</v>
          </cell>
          <cell r="C218" t="str">
            <v>15.0 kW</v>
          </cell>
          <cell r="D218" t="str">
            <v>대</v>
          </cell>
          <cell r="E218">
            <v>540000</v>
          </cell>
          <cell r="F218">
            <v>0</v>
          </cell>
          <cell r="H218">
            <v>805</v>
          </cell>
          <cell r="I218">
            <v>540000</v>
          </cell>
          <cell r="J218">
            <v>805</v>
          </cell>
          <cell r="L218">
            <v>805</v>
          </cell>
        </row>
        <row r="219">
          <cell r="A219">
            <v>2348</v>
          </cell>
          <cell r="B219" t="str">
            <v>전동기</v>
          </cell>
          <cell r="C219" t="str">
            <v>22.5 kW</v>
          </cell>
          <cell r="D219" t="str">
            <v>대</v>
          </cell>
          <cell r="E219">
            <v>897000</v>
          </cell>
          <cell r="F219">
            <v>0</v>
          </cell>
          <cell r="H219">
            <v>805</v>
          </cell>
          <cell r="I219">
            <v>897000</v>
          </cell>
          <cell r="J219">
            <v>805</v>
          </cell>
          <cell r="L219">
            <v>805</v>
          </cell>
        </row>
        <row r="220">
          <cell r="A220">
            <v>2349</v>
          </cell>
          <cell r="B220" t="str">
            <v>전동기</v>
          </cell>
          <cell r="C220" t="str">
            <v>30.0 kW</v>
          </cell>
          <cell r="D220" t="str">
            <v>대</v>
          </cell>
          <cell r="E220">
            <v>1367000</v>
          </cell>
          <cell r="F220">
            <v>0</v>
          </cell>
          <cell r="H220">
            <v>805</v>
          </cell>
          <cell r="I220">
            <v>1367000</v>
          </cell>
          <cell r="J220">
            <v>805</v>
          </cell>
          <cell r="L220">
            <v>805</v>
          </cell>
        </row>
        <row r="221">
          <cell r="A221">
            <v>2351</v>
          </cell>
          <cell r="B221" t="str">
            <v>방진가대(스프링방진)</v>
          </cell>
          <cell r="C221" t="str">
            <v>3.75 kW이하</v>
          </cell>
          <cell r="D221" t="str">
            <v>조</v>
          </cell>
          <cell r="E221">
            <v>343000</v>
          </cell>
          <cell r="F221">
            <v>0</v>
          </cell>
          <cell r="H221">
            <v>756</v>
          </cell>
          <cell r="I221">
            <v>343000</v>
          </cell>
          <cell r="J221">
            <v>756</v>
          </cell>
          <cell r="L221">
            <v>756</v>
          </cell>
        </row>
        <row r="222">
          <cell r="A222">
            <v>2352</v>
          </cell>
          <cell r="B222" t="str">
            <v>방진가대(스프링방진)</v>
          </cell>
          <cell r="C222" t="str">
            <v>5.62 kW이하</v>
          </cell>
          <cell r="D222" t="str">
            <v>조</v>
          </cell>
          <cell r="E222">
            <v>378000</v>
          </cell>
          <cell r="F222">
            <v>0</v>
          </cell>
          <cell r="H222">
            <v>756</v>
          </cell>
          <cell r="I222">
            <v>378000</v>
          </cell>
          <cell r="J222">
            <v>756</v>
          </cell>
          <cell r="L222">
            <v>756</v>
          </cell>
        </row>
        <row r="223">
          <cell r="A223">
            <v>2353</v>
          </cell>
          <cell r="B223" t="str">
            <v>방진가대(스프링방진)</v>
          </cell>
          <cell r="C223" t="str">
            <v>7.50 kW이하</v>
          </cell>
          <cell r="D223" t="str">
            <v>조</v>
          </cell>
          <cell r="E223">
            <v>412000</v>
          </cell>
          <cell r="F223">
            <v>0</v>
          </cell>
          <cell r="H223">
            <v>756</v>
          </cell>
          <cell r="I223">
            <v>412000</v>
          </cell>
          <cell r="J223">
            <v>756</v>
          </cell>
          <cell r="L223">
            <v>756</v>
          </cell>
        </row>
        <row r="224">
          <cell r="A224">
            <v>2354</v>
          </cell>
          <cell r="B224" t="str">
            <v>방진가대(스프링방진)</v>
          </cell>
          <cell r="C224" t="str">
            <v>10.0 kW이하</v>
          </cell>
          <cell r="D224" t="str">
            <v>조</v>
          </cell>
          <cell r="E224">
            <v>446000</v>
          </cell>
          <cell r="F224">
            <v>0</v>
          </cell>
          <cell r="H224">
            <v>756</v>
          </cell>
          <cell r="I224">
            <v>446000</v>
          </cell>
          <cell r="J224">
            <v>756</v>
          </cell>
          <cell r="L224">
            <v>756</v>
          </cell>
        </row>
        <row r="225">
          <cell r="A225">
            <v>2355</v>
          </cell>
          <cell r="B225" t="str">
            <v>방진가대(스프링방진)</v>
          </cell>
          <cell r="C225" t="str">
            <v>15.0 kW이하</v>
          </cell>
          <cell r="D225" t="str">
            <v>조</v>
          </cell>
          <cell r="E225">
            <v>480000</v>
          </cell>
          <cell r="F225">
            <v>0</v>
          </cell>
          <cell r="H225">
            <v>756</v>
          </cell>
          <cell r="I225">
            <v>480000</v>
          </cell>
          <cell r="J225">
            <v>756</v>
          </cell>
          <cell r="L225">
            <v>756</v>
          </cell>
        </row>
        <row r="226">
          <cell r="A226">
            <v>2356</v>
          </cell>
          <cell r="B226" t="str">
            <v>방진가대(스프링방진)</v>
          </cell>
          <cell r="C226" t="str">
            <v>20.0 kW이하</v>
          </cell>
          <cell r="D226" t="str">
            <v>조</v>
          </cell>
          <cell r="E226">
            <v>549000</v>
          </cell>
          <cell r="F226">
            <v>0</v>
          </cell>
          <cell r="H226">
            <v>756</v>
          </cell>
          <cell r="I226">
            <v>549000</v>
          </cell>
          <cell r="J226">
            <v>756</v>
          </cell>
          <cell r="L226">
            <v>756</v>
          </cell>
        </row>
        <row r="227">
          <cell r="A227">
            <v>2357</v>
          </cell>
          <cell r="B227" t="str">
            <v>방진가대(스프링방진)</v>
          </cell>
          <cell r="C227" t="str">
            <v>30.0 kW이하</v>
          </cell>
          <cell r="D227" t="str">
            <v>조</v>
          </cell>
          <cell r="E227">
            <v>583000</v>
          </cell>
          <cell r="F227">
            <v>0</v>
          </cell>
          <cell r="H227">
            <v>756</v>
          </cell>
          <cell r="I227">
            <v>583000</v>
          </cell>
          <cell r="J227">
            <v>756</v>
          </cell>
          <cell r="L227">
            <v>756</v>
          </cell>
        </row>
        <row r="229">
          <cell r="A229">
            <v>2384</v>
          </cell>
          <cell r="B229" t="str">
            <v>냉,난방기</v>
          </cell>
          <cell r="C229" t="str">
            <v>CH-402F</v>
          </cell>
          <cell r="D229" t="str">
            <v>대</v>
          </cell>
          <cell r="E229">
            <v>4050000</v>
          </cell>
          <cell r="F229">
            <v>0</v>
          </cell>
          <cell r="G229">
            <v>4050000</v>
          </cell>
          <cell r="H229">
            <v>696</v>
          </cell>
          <cell r="I229">
            <v>4170000</v>
          </cell>
          <cell r="J229">
            <v>651</v>
          </cell>
          <cell r="L229">
            <v>479</v>
          </cell>
        </row>
        <row r="230">
          <cell r="A230">
            <v>2391</v>
          </cell>
          <cell r="B230" t="str">
            <v>팬코일유닛(노출형)</v>
          </cell>
          <cell r="C230" t="str">
            <v>VL-102</v>
          </cell>
          <cell r="D230" t="str">
            <v>대</v>
          </cell>
          <cell r="E230">
            <v>255000</v>
          </cell>
          <cell r="F230">
            <v>0</v>
          </cell>
          <cell r="H230">
            <v>625</v>
          </cell>
          <cell r="I230">
            <v>255000</v>
          </cell>
          <cell r="J230">
            <v>625</v>
          </cell>
          <cell r="L230">
            <v>625</v>
          </cell>
        </row>
        <row r="231">
          <cell r="A231">
            <v>2392</v>
          </cell>
          <cell r="B231" t="str">
            <v>팬코일유닛(노출형)</v>
          </cell>
          <cell r="C231" t="str">
            <v>VL-103</v>
          </cell>
          <cell r="D231" t="str">
            <v>대</v>
          </cell>
          <cell r="E231">
            <v>265000</v>
          </cell>
          <cell r="F231">
            <v>0</v>
          </cell>
          <cell r="H231">
            <v>625</v>
          </cell>
          <cell r="I231">
            <v>265000</v>
          </cell>
          <cell r="J231">
            <v>625</v>
          </cell>
          <cell r="L231">
            <v>625</v>
          </cell>
        </row>
        <row r="232">
          <cell r="A232">
            <v>2393</v>
          </cell>
          <cell r="B232" t="str">
            <v>팬코일유닛(노출형)</v>
          </cell>
          <cell r="C232" t="str">
            <v>VL-104</v>
          </cell>
          <cell r="D232" t="str">
            <v>대</v>
          </cell>
          <cell r="E232">
            <v>315000</v>
          </cell>
          <cell r="F232">
            <v>0</v>
          </cell>
          <cell r="H232">
            <v>625</v>
          </cell>
          <cell r="I232">
            <v>315000</v>
          </cell>
          <cell r="J232">
            <v>625</v>
          </cell>
          <cell r="L232">
            <v>625</v>
          </cell>
        </row>
        <row r="233">
          <cell r="A233">
            <v>2394</v>
          </cell>
          <cell r="B233" t="str">
            <v>팬코일유닛(노출형)</v>
          </cell>
          <cell r="C233" t="str">
            <v>VL-106</v>
          </cell>
          <cell r="D233" t="str">
            <v>대</v>
          </cell>
          <cell r="E233">
            <v>350000</v>
          </cell>
          <cell r="F233">
            <v>0</v>
          </cell>
          <cell r="H233">
            <v>625</v>
          </cell>
          <cell r="I233">
            <v>350000</v>
          </cell>
          <cell r="J233">
            <v>625</v>
          </cell>
          <cell r="L233">
            <v>625</v>
          </cell>
        </row>
        <row r="234">
          <cell r="A234">
            <v>2395</v>
          </cell>
          <cell r="B234" t="str">
            <v>팬코일유닛(매입형)</v>
          </cell>
          <cell r="C234" t="str">
            <v>VM-102</v>
          </cell>
          <cell r="D234" t="str">
            <v>대</v>
          </cell>
          <cell r="E234">
            <v>224000</v>
          </cell>
          <cell r="F234">
            <v>0</v>
          </cell>
          <cell r="H234">
            <v>625</v>
          </cell>
          <cell r="I234">
            <v>224000</v>
          </cell>
          <cell r="J234">
            <v>625</v>
          </cell>
          <cell r="L234">
            <v>625</v>
          </cell>
        </row>
        <row r="235">
          <cell r="A235">
            <v>2396</v>
          </cell>
          <cell r="B235" t="str">
            <v>팬코일유닛(매입형)</v>
          </cell>
          <cell r="C235" t="str">
            <v>VM-103</v>
          </cell>
          <cell r="D235" t="str">
            <v>대</v>
          </cell>
          <cell r="E235">
            <v>267000</v>
          </cell>
          <cell r="F235">
            <v>0</v>
          </cell>
          <cell r="H235">
            <v>625</v>
          </cell>
          <cell r="I235">
            <v>267000</v>
          </cell>
          <cell r="J235">
            <v>625</v>
          </cell>
          <cell r="L235">
            <v>625</v>
          </cell>
        </row>
        <row r="236">
          <cell r="A236">
            <v>2397</v>
          </cell>
          <cell r="B236" t="str">
            <v>팬코일유닛(매입형)</v>
          </cell>
          <cell r="C236" t="str">
            <v>VM-104</v>
          </cell>
          <cell r="D236" t="str">
            <v>대</v>
          </cell>
          <cell r="E236">
            <v>295000</v>
          </cell>
          <cell r="F236">
            <v>0</v>
          </cell>
          <cell r="H236">
            <v>625</v>
          </cell>
          <cell r="I236">
            <v>295000</v>
          </cell>
          <cell r="J236">
            <v>625</v>
          </cell>
          <cell r="L236">
            <v>625</v>
          </cell>
        </row>
        <row r="237">
          <cell r="A237">
            <v>2398</v>
          </cell>
          <cell r="B237" t="str">
            <v>팬코일유닛(매입형)</v>
          </cell>
          <cell r="C237" t="str">
            <v>VM-106</v>
          </cell>
          <cell r="D237" t="str">
            <v>대</v>
          </cell>
          <cell r="E237">
            <v>330000</v>
          </cell>
          <cell r="F237">
            <v>0</v>
          </cell>
          <cell r="H237">
            <v>625</v>
          </cell>
          <cell r="I237">
            <v>330000</v>
          </cell>
          <cell r="J237">
            <v>625</v>
          </cell>
          <cell r="L237">
            <v>625</v>
          </cell>
        </row>
        <row r="238">
          <cell r="E238">
            <v>0</v>
          </cell>
        </row>
        <row r="239">
          <cell r="A239">
            <v>2411</v>
          </cell>
          <cell r="B239" t="str">
            <v>오수분뇨합병정화조</v>
          </cell>
          <cell r="C239" t="str">
            <v>5 인용</v>
          </cell>
          <cell r="D239" t="str">
            <v>조</v>
          </cell>
          <cell r="E239">
            <v>2641000</v>
          </cell>
          <cell r="F239">
            <v>0</v>
          </cell>
          <cell r="H239">
            <v>578</v>
          </cell>
          <cell r="I239">
            <v>2641000</v>
          </cell>
          <cell r="J239">
            <v>578</v>
          </cell>
          <cell r="L239">
            <v>578</v>
          </cell>
        </row>
        <row r="240">
          <cell r="A240">
            <v>2412</v>
          </cell>
          <cell r="B240" t="str">
            <v>오수분뇨합병정화조</v>
          </cell>
          <cell r="C240" t="str">
            <v>10 인용</v>
          </cell>
          <cell r="D240" t="str">
            <v>조</v>
          </cell>
          <cell r="E240">
            <v>3586000</v>
          </cell>
          <cell r="F240">
            <v>0</v>
          </cell>
          <cell r="H240">
            <v>578</v>
          </cell>
          <cell r="I240">
            <v>3586000</v>
          </cell>
          <cell r="J240">
            <v>578</v>
          </cell>
          <cell r="L240">
            <v>578</v>
          </cell>
        </row>
        <row r="241">
          <cell r="A241">
            <v>2413</v>
          </cell>
          <cell r="B241" t="str">
            <v>오수분뇨합병정화조</v>
          </cell>
          <cell r="C241" t="str">
            <v>20 인용</v>
          </cell>
          <cell r="D241" t="str">
            <v>조</v>
          </cell>
          <cell r="E241">
            <v>6643000</v>
          </cell>
          <cell r="F241">
            <v>0</v>
          </cell>
          <cell r="H241">
            <v>578</v>
          </cell>
          <cell r="I241">
            <v>6643000</v>
          </cell>
          <cell r="J241">
            <v>578</v>
          </cell>
          <cell r="L241">
            <v>578</v>
          </cell>
        </row>
        <row r="242">
          <cell r="A242">
            <v>2414</v>
          </cell>
          <cell r="B242" t="str">
            <v>오수분뇨합병정화조</v>
          </cell>
          <cell r="C242" t="str">
            <v>30 인용</v>
          </cell>
          <cell r="D242" t="str">
            <v>조</v>
          </cell>
          <cell r="E242">
            <v>10673000</v>
          </cell>
          <cell r="F242">
            <v>0</v>
          </cell>
          <cell r="H242">
            <v>578</v>
          </cell>
          <cell r="I242">
            <v>10673000</v>
          </cell>
          <cell r="J242">
            <v>578</v>
          </cell>
          <cell r="L242">
            <v>578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A248">
            <v>3101</v>
          </cell>
          <cell r="B248" t="str">
            <v>동관 (L형)</v>
          </cell>
          <cell r="C248" t="str">
            <v>100Ø</v>
          </cell>
          <cell r="D248" t="str">
            <v>M</v>
          </cell>
          <cell r="E248">
            <v>26490</v>
          </cell>
          <cell r="F248">
            <v>0</v>
          </cell>
          <cell r="G248">
            <v>30840</v>
          </cell>
          <cell r="H248">
            <v>534</v>
          </cell>
          <cell r="I248">
            <v>32190</v>
          </cell>
          <cell r="J248">
            <v>488</v>
          </cell>
          <cell r="L248">
            <v>488</v>
          </cell>
        </row>
        <row r="249">
          <cell r="A249">
            <v>3102</v>
          </cell>
          <cell r="B249" t="str">
            <v>동관 (L형)</v>
          </cell>
          <cell r="C249" t="str">
            <v>80Ø</v>
          </cell>
          <cell r="D249" t="str">
            <v>M</v>
          </cell>
          <cell r="E249">
            <v>16450</v>
          </cell>
          <cell r="F249">
            <v>0</v>
          </cell>
          <cell r="G249">
            <v>19040</v>
          </cell>
          <cell r="H249">
            <v>534</v>
          </cell>
          <cell r="I249">
            <v>19870</v>
          </cell>
          <cell r="J249">
            <v>488</v>
          </cell>
          <cell r="L249">
            <v>488</v>
          </cell>
        </row>
        <row r="250">
          <cell r="A250">
            <v>3103</v>
          </cell>
          <cell r="B250" t="str">
            <v>동관 (L형)</v>
          </cell>
          <cell r="C250" t="str">
            <v>65Ø</v>
          </cell>
          <cell r="D250" t="str">
            <v>M</v>
          </cell>
          <cell r="E250">
            <v>12230</v>
          </cell>
          <cell r="F250">
            <v>0</v>
          </cell>
          <cell r="G250">
            <v>14050</v>
          </cell>
          <cell r="H250">
            <v>534</v>
          </cell>
          <cell r="I250">
            <v>14630</v>
          </cell>
          <cell r="J250">
            <v>488</v>
          </cell>
          <cell r="L250">
            <v>488</v>
          </cell>
        </row>
        <row r="251">
          <cell r="A251">
            <v>3104</v>
          </cell>
          <cell r="B251" t="str">
            <v>동관 (L형)</v>
          </cell>
          <cell r="C251" t="str">
            <v>50Ø</v>
          </cell>
          <cell r="D251" t="str">
            <v>M</v>
          </cell>
          <cell r="E251">
            <v>8650</v>
          </cell>
          <cell r="F251">
            <v>0</v>
          </cell>
          <cell r="G251">
            <v>9850</v>
          </cell>
          <cell r="H251">
            <v>534</v>
          </cell>
          <cell r="I251">
            <v>10270</v>
          </cell>
          <cell r="J251">
            <v>488</v>
          </cell>
          <cell r="L251">
            <v>488</v>
          </cell>
        </row>
        <row r="252">
          <cell r="A252">
            <v>3105</v>
          </cell>
          <cell r="B252" t="str">
            <v>동관 (L형)</v>
          </cell>
          <cell r="C252" t="str">
            <v>40Ø</v>
          </cell>
          <cell r="D252" t="str">
            <v>M</v>
          </cell>
          <cell r="E252">
            <v>5630</v>
          </cell>
          <cell r="F252">
            <v>0</v>
          </cell>
          <cell r="G252">
            <v>6410</v>
          </cell>
          <cell r="H252">
            <v>534</v>
          </cell>
          <cell r="I252">
            <v>6690</v>
          </cell>
          <cell r="J252">
            <v>476</v>
          </cell>
          <cell r="L252">
            <v>376</v>
          </cell>
        </row>
        <row r="253">
          <cell r="A253">
            <v>3106</v>
          </cell>
          <cell r="B253" t="str">
            <v>동관 (L형)</v>
          </cell>
          <cell r="C253" t="str">
            <v>32Ø</v>
          </cell>
          <cell r="D253" t="str">
            <v>M</v>
          </cell>
          <cell r="E253">
            <v>4370</v>
          </cell>
          <cell r="F253">
            <v>0</v>
          </cell>
          <cell r="G253">
            <v>4980</v>
          </cell>
          <cell r="H253">
            <v>534</v>
          </cell>
          <cell r="I253">
            <v>5200</v>
          </cell>
          <cell r="J253">
            <v>476</v>
          </cell>
          <cell r="L253">
            <v>376</v>
          </cell>
        </row>
        <row r="254">
          <cell r="A254">
            <v>3107</v>
          </cell>
          <cell r="B254" t="str">
            <v>동관 (L형)</v>
          </cell>
          <cell r="C254" t="str">
            <v>25Ø</v>
          </cell>
          <cell r="D254" t="str">
            <v>M</v>
          </cell>
          <cell r="E254">
            <v>3220</v>
          </cell>
          <cell r="F254">
            <v>0</v>
          </cell>
          <cell r="G254">
            <v>3700</v>
          </cell>
          <cell r="H254">
            <v>534</v>
          </cell>
          <cell r="I254">
            <v>3850</v>
          </cell>
          <cell r="J254">
            <v>476</v>
          </cell>
          <cell r="L254">
            <v>376</v>
          </cell>
        </row>
        <row r="255">
          <cell r="A255">
            <v>3108</v>
          </cell>
          <cell r="B255" t="str">
            <v>동관 (L형)</v>
          </cell>
          <cell r="C255" t="str">
            <v>20Ø</v>
          </cell>
          <cell r="D255" t="str">
            <v>M</v>
          </cell>
          <cell r="E255">
            <v>2230</v>
          </cell>
          <cell r="F255">
            <v>0</v>
          </cell>
          <cell r="G255">
            <v>2570</v>
          </cell>
          <cell r="H255">
            <v>534</v>
          </cell>
          <cell r="I255">
            <v>2690</v>
          </cell>
          <cell r="J255">
            <v>476</v>
          </cell>
          <cell r="L255">
            <v>376</v>
          </cell>
        </row>
        <row r="256">
          <cell r="A256">
            <v>3109</v>
          </cell>
          <cell r="B256" t="str">
            <v>동관 (L형)</v>
          </cell>
          <cell r="C256" t="str">
            <v>15Ø</v>
          </cell>
          <cell r="D256" t="str">
            <v>M</v>
          </cell>
          <cell r="E256">
            <v>1400</v>
          </cell>
          <cell r="F256">
            <v>0</v>
          </cell>
          <cell r="G256">
            <v>1650</v>
          </cell>
          <cell r="H256">
            <v>534</v>
          </cell>
          <cell r="I256">
            <v>1710</v>
          </cell>
          <cell r="J256">
            <v>476</v>
          </cell>
          <cell r="L256">
            <v>376</v>
          </cell>
        </row>
        <row r="257">
          <cell r="A257">
            <v>3111</v>
          </cell>
          <cell r="B257" t="str">
            <v>동엘보</v>
          </cell>
          <cell r="C257" t="str">
            <v>100Ø</v>
          </cell>
          <cell r="D257" t="str">
            <v>개</v>
          </cell>
          <cell r="E257">
            <v>16110</v>
          </cell>
          <cell r="F257">
            <v>0</v>
          </cell>
          <cell r="G257">
            <v>18044</v>
          </cell>
          <cell r="H257">
            <v>535</v>
          </cell>
          <cell r="I257">
            <v>20621</v>
          </cell>
          <cell r="J257">
            <v>489</v>
          </cell>
          <cell r="L257">
            <v>489</v>
          </cell>
        </row>
        <row r="258">
          <cell r="A258">
            <v>3112</v>
          </cell>
          <cell r="B258" t="str">
            <v>동엘보</v>
          </cell>
          <cell r="C258" t="str">
            <v>80Ø</v>
          </cell>
          <cell r="D258" t="str">
            <v>개</v>
          </cell>
          <cell r="E258">
            <v>7192</v>
          </cell>
          <cell r="F258">
            <v>0</v>
          </cell>
          <cell r="G258">
            <v>8056</v>
          </cell>
          <cell r="H258">
            <v>535</v>
          </cell>
          <cell r="I258">
            <v>9206</v>
          </cell>
          <cell r="J258">
            <v>489</v>
          </cell>
          <cell r="L258">
            <v>489</v>
          </cell>
        </row>
        <row r="259">
          <cell r="A259">
            <v>3113</v>
          </cell>
          <cell r="B259" t="str">
            <v>동엘보</v>
          </cell>
          <cell r="C259" t="str">
            <v>65Ø</v>
          </cell>
          <cell r="D259" t="str">
            <v>개</v>
          </cell>
          <cell r="E259">
            <v>4520</v>
          </cell>
          <cell r="F259">
            <v>0</v>
          </cell>
          <cell r="G259">
            <v>5062</v>
          </cell>
          <cell r="H259">
            <v>535</v>
          </cell>
          <cell r="I259">
            <v>5785</v>
          </cell>
          <cell r="J259">
            <v>489</v>
          </cell>
          <cell r="L259">
            <v>489</v>
          </cell>
        </row>
        <row r="260">
          <cell r="A260">
            <v>3114</v>
          </cell>
          <cell r="B260" t="str">
            <v>동엘보</v>
          </cell>
          <cell r="C260" t="str">
            <v>50Ø</v>
          </cell>
          <cell r="D260" t="str">
            <v>개</v>
          </cell>
          <cell r="E260">
            <v>2505</v>
          </cell>
          <cell r="F260">
            <v>0</v>
          </cell>
          <cell r="G260">
            <v>2806</v>
          </cell>
          <cell r="H260">
            <v>535</v>
          </cell>
          <cell r="I260">
            <v>3206</v>
          </cell>
          <cell r="J260">
            <v>489</v>
          </cell>
          <cell r="L260">
            <v>489</v>
          </cell>
        </row>
        <row r="261">
          <cell r="A261">
            <v>3115</v>
          </cell>
          <cell r="B261" t="str">
            <v>동엘보</v>
          </cell>
          <cell r="C261" t="str">
            <v>40Ø</v>
          </cell>
          <cell r="D261" t="str">
            <v>개</v>
          </cell>
          <cell r="E261">
            <v>1120</v>
          </cell>
          <cell r="F261">
            <v>0</v>
          </cell>
          <cell r="G261">
            <v>1255</v>
          </cell>
          <cell r="H261">
            <v>535</v>
          </cell>
          <cell r="I261">
            <v>1434</v>
          </cell>
          <cell r="J261">
            <v>477</v>
          </cell>
          <cell r="L261">
            <v>377</v>
          </cell>
        </row>
        <row r="262">
          <cell r="A262">
            <v>3116</v>
          </cell>
          <cell r="B262" t="str">
            <v>동엘보</v>
          </cell>
          <cell r="C262" t="str">
            <v>32Ø</v>
          </cell>
          <cell r="D262" t="str">
            <v>개</v>
          </cell>
          <cell r="E262">
            <v>739</v>
          </cell>
          <cell r="F262">
            <v>0</v>
          </cell>
          <cell r="G262">
            <v>828</v>
          </cell>
          <cell r="H262">
            <v>535</v>
          </cell>
          <cell r="I262">
            <v>946</v>
          </cell>
          <cell r="J262">
            <v>477</v>
          </cell>
          <cell r="L262">
            <v>377</v>
          </cell>
        </row>
        <row r="263">
          <cell r="A263">
            <v>3117</v>
          </cell>
          <cell r="B263" t="str">
            <v>동엘보</v>
          </cell>
          <cell r="C263" t="str">
            <v>25Ø</v>
          </cell>
          <cell r="D263" t="str">
            <v>개</v>
          </cell>
          <cell r="E263">
            <v>481</v>
          </cell>
          <cell r="F263">
            <v>0</v>
          </cell>
          <cell r="G263">
            <v>539</v>
          </cell>
          <cell r="H263">
            <v>535</v>
          </cell>
          <cell r="I263">
            <v>616</v>
          </cell>
          <cell r="J263">
            <v>477</v>
          </cell>
          <cell r="L263">
            <v>377</v>
          </cell>
        </row>
        <row r="264">
          <cell r="A264">
            <v>3118</v>
          </cell>
          <cell r="B264" t="str">
            <v>동엘보</v>
          </cell>
          <cell r="C264" t="str">
            <v>20Ø</v>
          </cell>
          <cell r="D264" t="str">
            <v>개</v>
          </cell>
          <cell r="E264">
            <v>278</v>
          </cell>
          <cell r="F264">
            <v>0</v>
          </cell>
          <cell r="G264">
            <v>312</v>
          </cell>
          <cell r="H264">
            <v>535</v>
          </cell>
          <cell r="I264">
            <v>356</v>
          </cell>
          <cell r="J264">
            <v>477</v>
          </cell>
          <cell r="L264">
            <v>377</v>
          </cell>
        </row>
        <row r="265">
          <cell r="A265">
            <v>3119</v>
          </cell>
          <cell r="B265" t="str">
            <v>동엘보</v>
          </cell>
          <cell r="C265" t="str">
            <v>15Ø</v>
          </cell>
          <cell r="D265" t="str">
            <v>개</v>
          </cell>
          <cell r="E265">
            <v>136</v>
          </cell>
          <cell r="F265">
            <v>0</v>
          </cell>
          <cell r="G265">
            <v>153</v>
          </cell>
          <cell r="H265">
            <v>535</v>
          </cell>
          <cell r="I265">
            <v>174</v>
          </cell>
          <cell r="J265">
            <v>477</v>
          </cell>
          <cell r="L265">
            <v>377</v>
          </cell>
        </row>
        <row r="266">
          <cell r="A266">
            <v>3121</v>
          </cell>
          <cell r="B266" t="str">
            <v>동티</v>
          </cell>
          <cell r="C266" t="str">
            <v>100Ø</v>
          </cell>
          <cell r="D266" t="str">
            <v>개</v>
          </cell>
          <cell r="E266">
            <v>17761</v>
          </cell>
          <cell r="F266">
            <v>0</v>
          </cell>
          <cell r="G266">
            <v>19893</v>
          </cell>
          <cell r="H266">
            <v>535</v>
          </cell>
          <cell r="I266">
            <v>22734</v>
          </cell>
          <cell r="J266">
            <v>489</v>
          </cell>
          <cell r="L266">
            <v>489</v>
          </cell>
        </row>
        <row r="267">
          <cell r="A267">
            <v>3122</v>
          </cell>
          <cell r="B267" t="str">
            <v>동티</v>
          </cell>
          <cell r="C267" t="str">
            <v>80Ø</v>
          </cell>
          <cell r="D267" t="str">
            <v>개</v>
          </cell>
          <cell r="E267">
            <v>9748</v>
          </cell>
          <cell r="F267">
            <v>0</v>
          </cell>
          <cell r="G267">
            <v>10919</v>
          </cell>
          <cell r="H267">
            <v>535</v>
          </cell>
          <cell r="I267">
            <v>12478</v>
          </cell>
          <cell r="J267">
            <v>489</v>
          </cell>
          <cell r="L267">
            <v>489</v>
          </cell>
        </row>
        <row r="268">
          <cell r="A268">
            <v>3123</v>
          </cell>
          <cell r="B268" t="str">
            <v>동티</v>
          </cell>
          <cell r="C268" t="str">
            <v>65Ø</v>
          </cell>
          <cell r="D268" t="str">
            <v>개</v>
          </cell>
          <cell r="E268">
            <v>5087</v>
          </cell>
          <cell r="F268">
            <v>0</v>
          </cell>
          <cell r="G268">
            <v>5700</v>
          </cell>
          <cell r="H268">
            <v>535</v>
          </cell>
          <cell r="I268">
            <v>6512</v>
          </cell>
          <cell r="J268">
            <v>489</v>
          </cell>
          <cell r="L268">
            <v>489</v>
          </cell>
        </row>
        <row r="269">
          <cell r="A269">
            <v>3124</v>
          </cell>
          <cell r="B269" t="str">
            <v>동티</v>
          </cell>
          <cell r="C269" t="str">
            <v>50Ø</v>
          </cell>
          <cell r="D269" t="str">
            <v>개</v>
          </cell>
          <cell r="E269">
            <v>3110</v>
          </cell>
          <cell r="F269">
            <v>0</v>
          </cell>
          <cell r="G269">
            <v>3484</v>
          </cell>
          <cell r="H269">
            <v>535</v>
          </cell>
          <cell r="I269">
            <v>3981</v>
          </cell>
          <cell r="J269">
            <v>489</v>
          </cell>
          <cell r="L269">
            <v>489</v>
          </cell>
        </row>
        <row r="270">
          <cell r="A270">
            <v>3125</v>
          </cell>
          <cell r="B270" t="str">
            <v>동티</v>
          </cell>
          <cell r="C270" t="str">
            <v>40Ø</v>
          </cell>
          <cell r="D270" t="str">
            <v>개</v>
          </cell>
          <cell r="E270">
            <v>1707</v>
          </cell>
          <cell r="F270">
            <v>0</v>
          </cell>
          <cell r="G270">
            <v>1912</v>
          </cell>
          <cell r="H270">
            <v>535</v>
          </cell>
          <cell r="I270">
            <v>2185</v>
          </cell>
          <cell r="J270">
            <v>477</v>
          </cell>
          <cell r="L270">
            <v>377</v>
          </cell>
        </row>
        <row r="271">
          <cell r="A271">
            <v>3126</v>
          </cell>
          <cell r="B271" t="str">
            <v>동티</v>
          </cell>
          <cell r="C271" t="str">
            <v>32Ø</v>
          </cell>
          <cell r="D271" t="str">
            <v>개</v>
          </cell>
          <cell r="E271">
            <v>1145</v>
          </cell>
          <cell r="F271">
            <v>0</v>
          </cell>
          <cell r="G271">
            <v>1283</v>
          </cell>
          <cell r="H271">
            <v>535</v>
          </cell>
          <cell r="I271">
            <v>1466</v>
          </cell>
          <cell r="J271">
            <v>477</v>
          </cell>
          <cell r="L271">
            <v>377</v>
          </cell>
        </row>
        <row r="272">
          <cell r="A272">
            <v>3127</v>
          </cell>
          <cell r="B272" t="str">
            <v>동티</v>
          </cell>
          <cell r="C272" t="str">
            <v>25Ø</v>
          </cell>
          <cell r="D272" t="str">
            <v>개</v>
          </cell>
          <cell r="E272">
            <v>674</v>
          </cell>
          <cell r="F272">
            <v>0</v>
          </cell>
          <cell r="G272">
            <v>755</v>
          </cell>
          <cell r="H272">
            <v>535</v>
          </cell>
          <cell r="I272">
            <v>862</v>
          </cell>
          <cell r="J272">
            <v>477</v>
          </cell>
          <cell r="L272">
            <v>377</v>
          </cell>
        </row>
        <row r="273">
          <cell r="A273">
            <v>3128</v>
          </cell>
          <cell r="B273" t="str">
            <v>동티</v>
          </cell>
          <cell r="C273" t="str">
            <v>20Ø</v>
          </cell>
          <cell r="D273" t="str">
            <v>개</v>
          </cell>
          <cell r="E273">
            <v>437</v>
          </cell>
          <cell r="F273">
            <v>0</v>
          </cell>
          <cell r="G273">
            <v>490</v>
          </cell>
          <cell r="H273">
            <v>535</v>
          </cell>
          <cell r="I273">
            <v>560</v>
          </cell>
          <cell r="J273">
            <v>477</v>
          </cell>
          <cell r="L273">
            <v>377</v>
          </cell>
        </row>
        <row r="274">
          <cell r="A274">
            <v>3129</v>
          </cell>
          <cell r="B274" t="str">
            <v>동티</v>
          </cell>
          <cell r="C274" t="str">
            <v>15Ø</v>
          </cell>
          <cell r="D274" t="str">
            <v>개</v>
          </cell>
          <cell r="E274">
            <v>297</v>
          </cell>
          <cell r="F274">
            <v>0</v>
          </cell>
          <cell r="G274">
            <v>333</v>
          </cell>
          <cell r="H274">
            <v>535</v>
          </cell>
          <cell r="I274">
            <v>380</v>
          </cell>
          <cell r="J274">
            <v>477</v>
          </cell>
          <cell r="L274">
            <v>377</v>
          </cell>
        </row>
        <row r="275">
          <cell r="A275">
            <v>3131</v>
          </cell>
          <cell r="B275" t="str">
            <v>동레듀샤</v>
          </cell>
          <cell r="C275" t="str">
            <v>100Ø</v>
          </cell>
          <cell r="D275" t="str">
            <v>개</v>
          </cell>
          <cell r="E275">
            <v>6351</v>
          </cell>
          <cell r="F275">
            <v>0</v>
          </cell>
          <cell r="G275">
            <v>7113</v>
          </cell>
          <cell r="H275">
            <v>535</v>
          </cell>
          <cell r="I275">
            <v>8129</v>
          </cell>
          <cell r="J275">
            <v>489</v>
          </cell>
          <cell r="L275">
            <v>489</v>
          </cell>
        </row>
        <row r="276">
          <cell r="A276">
            <v>3132</v>
          </cell>
          <cell r="B276" t="str">
            <v>동레듀샤</v>
          </cell>
          <cell r="C276" t="str">
            <v>80Ø</v>
          </cell>
          <cell r="D276" t="str">
            <v>개</v>
          </cell>
          <cell r="E276">
            <v>2797</v>
          </cell>
          <cell r="F276">
            <v>0</v>
          </cell>
          <cell r="G276">
            <v>3133</v>
          </cell>
          <cell r="H276">
            <v>535</v>
          </cell>
          <cell r="I276">
            <v>3580</v>
          </cell>
          <cell r="J276">
            <v>489</v>
          </cell>
          <cell r="L276">
            <v>489</v>
          </cell>
        </row>
        <row r="277">
          <cell r="A277">
            <v>3133</v>
          </cell>
          <cell r="B277" t="str">
            <v>동레듀샤</v>
          </cell>
          <cell r="C277" t="str">
            <v>65Ø</v>
          </cell>
          <cell r="D277" t="str">
            <v>개</v>
          </cell>
          <cell r="E277">
            <v>1981</v>
          </cell>
          <cell r="F277">
            <v>0</v>
          </cell>
          <cell r="G277">
            <v>2220</v>
          </cell>
          <cell r="H277">
            <v>535</v>
          </cell>
          <cell r="I277">
            <v>2536</v>
          </cell>
          <cell r="J277">
            <v>489</v>
          </cell>
          <cell r="L277">
            <v>489</v>
          </cell>
        </row>
        <row r="278">
          <cell r="A278">
            <v>3134</v>
          </cell>
          <cell r="B278" t="str">
            <v>동레듀샤</v>
          </cell>
          <cell r="C278" t="str">
            <v>50Ø</v>
          </cell>
          <cell r="D278" t="str">
            <v>개</v>
          </cell>
          <cell r="E278">
            <v>1454</v>
          </cell>
          <cell r="F278">
            <v>0</v>
          </cell>
          <cell r="G278">
            <v>1629</v>
          </cell>
          <cell r="H278">
            <v>535</v>
          </cell>
          <cell r="I278">
            <v>1861</v>
          </cell>
          <cell r="J278">
            <v>489</v>
          </cell>
          <cell r="L278">
            <v>489</v>
          </cell>
        </row>
        <row r="279">
          <cell r="A279">
            <v>3135</v>
          </cell>
          <cell r="B279" t="str">
            <v>동레듀샤</v>
          </cell>
          <cell r="C279" t="str">
            <v>40Ø</v>
          </cell>
          <cell r="D279" t="str">
            <v>개</v>
          </cell>
          <cell r="E279">
            <v>606</v>
          </cell>
          <cell r="F279">
            <v>0</v>
          </cell>
          <cell r="G279">
            <v>679</v>
          </cell>
          <cell r="H279">
            <v>535</v>
          </cell>
          <cell r="I279">
            <v>776</v>
          </cell>
          <cell r="J279">
            <v>489</v>
          </cell>
          <cell r="L279">
            <v>489</v>
          </cell>
        </row>
        <row r="280">
          <cell r="A280">
            <v>3136</v>
          </cell>
          <cell r="B280" t="str">
            <v>동레듀샤</v>
          </cell>
          <cell r="C280" t="str">
            <v>32Ø</v>
          </cell>
          <cell r="D280" t="str">
            <v>개</v>
          </cell>
          <cell r="E280">
            <v>353</v>
          </cell>
          <cell r="F280">
            <v>0</v>
          </cell>
          <cell r="G280">
            <v>396</v>
          </cell>
          <cell r="H280">
            <v>535</v>
          </cell>
          <cell r="I280">
            <v>452</v>
          </cell>
          <cell r="J280">
            <v>489</v>
          </cell>
          <cell r="L280">
            <v>489</v>
          </cell>
        </row>
        <row r="281">
          <cell r="A281">
            <v>3137</v>
          </cell>
          <cell r="B281" t="str">
            <v>동레듀샤</v>
          </cell>
          <cell r="C281" t="str">
            <v>25Ø</v>
          </cell>
          <cell r="D281" t="str">
            <v>개</v>
          </cell>
          <cell r="E281">
            <v>258</v>
          </cell>
          <cell r="F281">
            <v>0</v>
          </cell>
          <cell r="G281">
            <v>290</v>
          </cell>
          <cell r="H281">
            <v>535</v>
          </cell>
          <cell r="I281">
            <v>331</v>
          </cell>
          <cell r="J281">
            <v>489</v>
          </cell>
          <cell r="L281">
            <v>489</v>
          </cell>
        </row>
        <row r="282">
          <cell r="A282">
            <v>3138</v>
          </cell>
          <cell r="B282" t="str">
            <v>동레듀샤</v>
          </cell>
          <cell r="C282" t="str">
            <v>20Ø</v>
          </cell>
          <cell r="D282" t="str">
            <v>개</v>
          </cell>
          <cell r="E282">
            <v>174</v>
          </cell>
          <cell r="F282">
            <v>0</v>
          </cell>
          <cell r="G282">
            <v>195</v>
          </cell>
          <cell r="H282">
            <v>535</v>
          </cell>
          <cell r="I282">
            <v>223</v>
          </cell>
          <cell r="J282">
            <v>489</v>
          </cell>
          <cell r="L282">
            <v>489</v>
          </cell>
        </row>
        <row r="283">
          <cell r="A283">
            <v>3141</v>
          </cell>
          <cell r="B283" t="str">
            <v>동소켓</v>
          </cell>
          <cell r="C283" t="str">
            <v>100Ø</v>
          </cell>
          <cell r="D283" t="str">
            <v>개</v>
          </cell>
          <cell r="E283">
            <v>5020</v>
          </cell>
          <cell r="F283">
            <v>0</v>
          </cell>
          <cell r="G283">
            <v>5622</v>
          </cell>
          <cell r="H283">
            <v>535</v>
          </cell>
          <cell r="I283">
            <v>6425</v>
          </cell>
          <cell r="J283">
            <v>489</v>
          </cell>
          <cell r="L283">
            <v>489</v>
          </cell>
        </row>
        <row r="284">
          <cell r="A284">
            <v>3142</v>
          </cell>
          <cell r="B284" t="str">
            <v>동소켓</v>
          </cell>
          <cell r="C284" t="str">
            <v>80Ø</v>
          </cell>
          <cell r="D284" t="str">
            <v>개</v>
          </cell>
          <cell r="E284">
            <v>2172</v>
          </cell>
          <cell r="F284">
            <v>0</v>
          </cell>
          <cell r="G284">
            <v>2433</v>
          </cell>
          <cell r="H284">
            <v>535</v>
          </cell>
          <cell r="I284">
            <v>2780</v>
          </cell>
          <cell r="J284">
            <v>489</v>
          </cell>
          <cell r="L284">
            <v>489</v>
          </cell>
        </row>
        <row r="285">
          <cell r="A285">
            <v>3143</v>
          </cell>
          <cell r="B285" t="str">
            <v>동소켓</v>
          </cell>
          <cell r="C285" t="str">
            <v>65Ø</v>
          </cell>
          <cell r="D285" t="str">
            <v>개</v>
          </cell>
          <cell r="E285">
            <v>1330</v>
          </cell>
          <cell r="F285">
            <v>0</v>
          </cell>
          <cell r="G285">
            <v>1490</v>
          </cell>
          <cell r="H285">
            <v>535</v>
          </cell>
          <cell r="I285">
            <v>1702</v>
          </cell>
          <cell r="J285">
            <v>489</v>
          </cell>
          <cell r="L285">
            <v>489</v>
          </cell>
        </row>
        <row r="286">
          <cell r="A286">
            <v>3144</v>
          </cell>
          <cell r="B286" t="str">
            <v>동소켓</v>
          </cell>
          <cell r="C286" t="str">
            <v>50Ø</v>
          </cell>
          <cell r="D286" t="str">
            <v>개</v>
          </cell>
          <cell r="E286">
            <v>663</v>
          </cell>
          <cell r="F286">
            <v>0</v>
          </cell>
          <cell r="G286">
            <v>743</v>
          </cell>
          <cell r="H286">
            <v>535</v>
          </cell>
          <cell r="I286">
            <v>848</v>
          </cell>
          <cell r="J286">
            <v>489</v>
          </cell>
          <cell r="L286">
            <v>489</v>
          </cell>
        </row>
        <row r="287">
          <cell r="A287">
            <v>3145</v>
          </cell>
          <cell r="B287" t="str">
            <v>동소켓</v>
          </cell>
          <cell r="C287" t="str">
            <v>40Ø</v>
          </cell>
          <cell r="D287" t="str">
            <v>개</v>
          </cell>
          <cell r="E287">
            <v>371</v>
          </cell>
          <cell r="F287">
            <v>0</v>
          </cell>
          <cell r="G287">
            <v>416</v>
          </cell>
          <cell r="H287">
            <v>535</v>
          </cell>
          <cell r="I287">
            <v>475</v>
          </cell>
          <cell r="J287">
            <v>477</v>
          </cell>
          <cell r="L287">
            <v>377</v>
          </cell>
        </row>
        <row r="288">
          <cell r="A288">
            <v>3146</v>
          </cell>
          <cell r="B288" t="str">
            <v>동소켓</v>
          </cell>
          <cell r="C288" t="str">
            <v>32Ø</v>
          </cell>
          <cell r="D288" t="str">
            <v>개</v>
          </cell>
          <cell r="E288">
            <v>258</v>
          </cell>
          <cell r="F288">
            <v>0</v>
          </cell>
          <cell r="G288">
            <v>290</v>
          </cell>
          <cell r="H288">
            <v>535</v>
          </cell>
          <cell r="I288">
            <v>331</v>
          </cell>
          <cell r="J288">
            <v>477</v>
          </cell>
          <cell r="L288">
            <v>377</v>
          </cell>
        </row>
        <row r="289">
          <cell r="A289">
            <v>3147</v>
          </cell>
          <cell r="B289" t="str">
            <v>동소켓</v>
          </cell>
          <cell r="C289" t="str">
            <v>25Ø</v>
          </cell>
          <cell r="D289" t="str">
            <v>개</v>
          </cell>
          <cell r="E289">
            <v>202</v>
          </cell>
          <cell r="F289">
            <v>0</v>
          </cell>
          <cell r="G289">
            <v>226</v>
          </cell>
          <cell r="H289">
            <v>535</v>
          </cell>
          <cell r="I289">
            <v>258</v>
          </cell>
          <cell r="J289">
            <v>477</v>
          </cell>
          <cell r="L289">
            <v>377</v>
          </cell>
        </row>
        <row r="290">
          <cell r="A290">
            <v>3148</v>
          </cell>
          <cell r="B290" t="str">
            <v>동소켓</v>
          </cell>
          <cell r="C290" t="str">
            <v>20Ø</v>
          </cell>
          <cell r="D290" t="str">
            <v>개</v>
          </cell>
          <cell r="E290">
            <v>135</v>
          </cell>
          <cell r="F290">
            <v>0</v>
          </cell>
          <cell r="G290">
            <v>151</v>
          </cell>
          <cell r="H290">
            <v>535</v>
          </cell>
          <cell r="I290">
            <v>172</v>
          </cell>
          <cell r="J290">
            <v>477</v>
          </cell>
          <cell r="L290">
            <v>377</v>
          </cell>
        </row>
        <row r="291">
          <cell r="A291">
            <v>3149</v>
          </cell>
          <cell r="B291" t="str">
            <v>동소켓</v>
          </cell>
          <cell r="C291" t="str">
            <v>15Ø</v>
          </cell>
          <cell r="D291" t="str">
            <v>개</v>
          </cell>
          <cell r="E291">
            <v>89</v>
          </cell>
          <cell r="F291">
            <v>0</v>
          </cell>
          <cell r="G291">
            <v>100</v>
          </cell>
          <cell r="H291">
            <v>535</v>
          </cell>
          <cell r="I291">
            <v>114</v>
          </cell>
          <cell r="J291">
            <v>477</v>
          </cell>
          <cell r="L291">
            <v>377</v>
          </cell>
        </row>
        <row r="292">
          <cell r="A292">
            <v>3151</v>
          </cell>
          <cell r="B292" t="str">
            <v>동캡</v>
          </cell>
          <cell r="C292" t="str">
            <v>100Ø</v>
          </cell>
          <cell r="D292" t="str">
            <v>개</v>
          </cell>
          <cell r="E292">
            <v>4537</v>
          </cell>
          <cell r="F292">
            <v>0</v>
          </cell>
          <cell r="G292">
            <v>5082</v>
          </cell>
          <cell r="H292">
            <v>535</v>
          </cell>
          <cell r="I292">
            <v>5808</v>
          </cell>
          <cell r="J292">
            <v>489</v>
          </cell>
          <cell r="L292">
            <v>489</v>
          </cell>
        </row>
        <row r="293">
          <cell r="A293">
            <v>3152</v>
          </cell>
          <cell r="B293" t="str">
            <v>동캡</v>
          </cell>
          <cell r="C293" t="str">
            <v>80Ø</v>
          </cell>
          <cell r="D293" t="str">
            <v>개</v>
          </cell>
          <cell r="E293">
            <v>2047</v>
          </cell>
          <cell r="F293">
            <v>0</v>
          </cell>
          <cell r="G293">
            <v>2629</v>
          </cell>
          <cell r="H293">
            <v>535</v>
          </cell>
          <cell r="I293">
            <v>3004</v>
          </cell>
          <cell r="J293">
            <v>489</v>
          </cell>
          <cell r="L293">
            <v>489</v>
          </cell>
        </row>
        <row r="294">
          <cell r="A294">
            <v>3153</v>
          </cell>
          <cell r="B294" t="str">
            <v>동캡</v>
          </cell>
          <cell r="C294" t="str">
            <v>65Ø</v>
          </cell>
          <cell r="D294" t="str">
            <v>개</v>
          </cell>
          <cell r="E294">
            <v>1578</v>
          </cell>
          <cell r="F294">
            <v>0</v>
          </cell>
          <cell r="G294">
            <v>1768</v>
          </cell>
          <cell r="H294">
            <v>535</v>
          </cell>
          <cell r="I294">
            <v>2020</v>
          </cell>
          <cell r="J294">
            <v>489</v>
          </cell>
          <cell r="L294">
            <v>489</v>
          </cell>
        </row>
        <row r="295">
          <cell r="A295">
            <v>3154</v>
          </cell>
          <cell r="B295" t="str">
            <v>동캡</v>
          </cell>
          <cell r="C295" t="str">
            <v>50Ø</v>
          </cell>
          <cell r="D295" t="str">
            <v>개</v>
          </cell>
          <cell r="E295">
            <v>932</v>
          </cell>
          <cell r="F295">
            <v>0</v>
          </cell>
          <cell r="G295">
            <v>1044</v>
          </cell>
          <cell r="H295">
            <v>535</v>
          </cell>
          <cell r="I295">
            <v>1192</v>
          </cell>
          <cell r="J295">
            <v>489</v>
          </cell>
          <cell r="L295">
            <v>489</v>
          </cell>
        </row>
        <row r="296">
          <cell r="A296">
            <v>3155</v>
          </cell>
          <cell r="B296" t="str">
            <v>동캡</v>
          </cell>
          <cell r="C296" t="str">
            <v>40Ø</v>
          </cell>
          <cell r="D296" t="str">
            <v>개</v>
          </cell>
          <cell r="E296">
            <v>539</v>
          </cell>
          <cell r="F296">
            <v>0</v>
          </cell>
          <cell r="G296">
            <v>603</v>
          </cell>
          <cell r="H296">
            <v>535</v>
          </cell>
          <cell r="I296">
            <v>689</v>
          </cell>
          <cell r="J296">
            <v>477</v>
          </cell>
          <cell r="L296">
            <v>377</v>
          </cell>
        </row>
        <row r="297">
          <cell r="A297">
            <v>3156</v>
          </cell>
          <cell r="B297" t="str">
            <v>동캡</v>
          </cell>
          <cell r="C297" t="str">
            <v>32Ø</v>
          </cell>
          <cell r="D297" t="str">
            <v>개</v>
          </cell>
          <cell r="E297">
            <v>331</v>
          </cell>
          <cell r="F297">
            <v>0</v>
          </cell>
          <cell r="G297">
            <v>371</v>
          </cell>
          <cell r="H297">
            <v>535</v>
          </cell>
          <cell r="I297">
            <v>424</v>
          </cell>
          <cell r="J297">
            <v>477</v>
          </cell>
          <cell r="L297">
            <v>377</v>
          </cell>
        </row>
        <row r="298">
          <cell r="A298">
            <v>3157</v>
          </cell>
          <cell r="B298" t="str">
            <v>동캡</v>
          </cell>
          <cell r="C298" t="str">
            <v>25Ø</v>
          </cell>
          <cell r="D298" t="str">
            <v>개</v>
          </cell>
          <cell r="E298">
            <v>241</v>
          </cell>
          <cell r="F298">
            <v>0</v>
          </cell>
          <cell r="G298">
            <v>270</v>
          </cell>
          <cell r="H298">
            <v>535</v>
          </cell>
          <cell r="I298">
            <v>308</v>
          </cell>
          <cell r="J298">
            <v>477</v>
          </cell>
          <cell r="L298">
            <v>377</v>
          </cell>
        </row>
        <row r="299">
          <cell r="A299">
            <v>3158</v>
          </cell>
          <cell r="B299" t="str">
            <v>동캡</v>
          </cell>
          <cell r="C299" t="str">
            <v>20Ø</v>
          </cell>
          <cell r="D299" t="str">
            <v>개</v>
          </cell>
          <cell r="E299">
            <v>162</v>
          </cell>
          <cell r="F299">
            <v>0</v>
          </cell>
          <cell r="G299">
            <v>182</v>
          </cell>
          <cell r="H299">
            <v>535</v>
          </cell>
          <cell r="I299">
            <v>208</v>
          </cell>
          <cell r="J299">
            <v>477</v>
          </cell>
          <cell r="L299">
            <v>377</v>
          </cell>
        </row>
        <row r="300">
          <cell r="A300">
            <v>3159</v>
          </cell>
          <cell r="B300" t="str">
            <v>동캡</v>
          </cell>
          <cell r="C300" t="str">
            <v>15Ø</v>
          </cell>
          <cell r="D300" t="str">
            <v>개</v>
          </cell>
          <cell r="E300">
            <v>123</v>
          </cell>
          <cell r="F300">
            <v>0</v>
          </cell>
          <cell r="G300">
            <v>139</v>
          </cell>
          <cell r="H300">
            <v>535</v>
          </cell>
          <cell r="I300">
            <v>158</v>
          </cell>
          <cell r="J300">
            <v>477</v>
          </cell>
          <cell r="L300">
            <v>377</v>
          </cell>
        </row>
        <row r="301">
          <cell r="A301">
            <v>3161</v>
          </cell>
          <cell r="B301" t="str">
            <v>동절연 합 후렌지</v>
          </cell>
          <cell r="C301" t="str">
            <v>100Ø</v>
          </cell>
          <cell r="D301" t="str">
            <v>개</v>
          </cell>
          <cell r="E301">
            <v>18144</v>
          </cell>
          <cell r="F301">
            <v>14373</v>
          </cell>
          <cell r="H301">
            <v>0</v>
          </cell>
          <cell r="I301">
            <v>25637</v>
          </cell>
          <cell r="J301">
            <v>0</v>
          </cell>
          <cell r="L301">
            <v>0</v>
          </cell>
        </row>
        <row r="302">
          <cell r="A302">
            <v>3162</v>
          </cell>
          <cell r="B302" t="str">
            <v>동절연 합 후렌지</v>
          </cell>
          <cell r="C302" t="str">
            <v>80Ø</v>
          </cell>
          <cell r="D302" t="str">
            <v>개</v>
          </cell>
          <cell r="E302">
            <v>12702</v>
          </cell>
          <cell r="F302">
            <v>10187</v>
          </cell>
          <cell r="H302">
            <v>0</v>
          </cell>
          <cell r="I302">
            <v>19335</v>
          </cell>
          <cell r="J302">
            <v>0</v>
          </cell>
          <cell r="L302">
            <v>0</v>
          </cell>
        </row>
        <row r="303">
          <cell r="A303">
            <v>3163</v>
          </cell>
          <cell r="B303" t="str">
            <v>동절연 합 후렌지</v>
          </cell>
          <cell r="C303" t="str">
            <v>65Ø</v>
          </cell>
          <cell r="D303" t="str">
            <v>개</v>
          </cell>
          <cell r="E303">
            <v>10162</v>
          </cell>
          <cell r="F303">
            <v>8791</v>
          </cell>
          <cell r="H303">
            <v>0</v>
          </cell>
          <cell r="I303">
            <v>13265</v>
          </cell>
          <cell r="J303">
            <v>0</v>
          </cell>
          <cell r="L303">
            <v>0</v>
          </cell>
        </row>
        <row r="304">
          <cell r="A304">
            <v>3164</v>
          </cell>
          <cell r="B304" t="str">
            <v>동절연유니온</v>
          </cell>
          <cell r="C304" t="str">
            <v>50Ø</v>
          </cell>
          <cell r="D304" t="str">
            <v>개</v>
          </cell>
          <cell r="E304">
            <v>5359</v>
          </cell>
          <cell r="F304">
            <v>0</v>
          </cell>
          <cell r="G304">
            <v>8972</v>
          </cell>
          <cell r="H304">
            <v>535</v>
          </cell>
          <cell r="I304">
            <v>8972</v>
          </cell>
          <cell r="J304">
            <v>489</v>
          </cell>
          <cell r="L304">
            <v>489</v>
          </cell>
        </row>
        <row r="305">
          <cell r="A305">
            <v>3165</v>
          </cell>
          <cell r="B305" t="str">
            <v>동절연유니온</v>
          </cell>
          <cell r="C305" t="str">
            <v>40Ø</v>
          </cell>
          <cell r="D305" t="str">
            <v>개</v>
          </cell>
          <cell r="E305">
            <v>4404</v>
          </cell>
          <cell r="F305">
            <v>0</v>
          </cell>
          <cell r="G305">
            <v>6850</v>
          </cell>
          <cell r="H305">
            <v>535</v>
          </cell>
          <cell r="I305">
            <v>6850</v>
          </cell>
          <cell r="J305">
            <v>477</v>
          </cell>
          <cell r="L305">
            <v>377</v>
          </cell>
        </row>
        <row r="306">
          <cell r="A306">
            <v>3166</v>
          </cell>
          <cell r="B306" t="str">
            <v>동절연유니온</v>
          </cell>
          <cell r="C306" t="str">
            <v>32Ø</v>
          </cell>
          <cell r="D306" t="str">
            <v>개</v>
          </cell>
          <cell r="E306">
            <v>3300</v>
          </cell>
          <cell r="F306">
            <v>0</v>
          </cell>
          <cell r="G306">
            <v>4604</v>
          </cell>
          <cell r="H306">
            <v>535</v>
          </cell>
          <cell r="I306">
            <v>4604</v>
          </cell>
          <cell r="J306">
            <v>477</v>
          </cell>
          <cell r="L306">
            <v>377</v>
          </cell>
        </row>
        <row r="307">
          <cell r="A307">
            <v>3167</v>
          </cell>
          <cell r="B307" t="str">
            <v>동절연유니온</v>
          </cell>
          <cell r="C307" t="str">
            <v>25Ø</v>
          </cell>
          <cell r="D307" t="str">
            <v>개</v>
          </cell>
          <cell r="E307">
            <v>2344</v>
          </cell>
          <cell r="F307">
            <v>0</v>
          </cell>
          <cell r="G307">
            <v>3096</v>
          </cell>
          <cell r="H307">
            <v>535</v>
          </cell>
          <cell r="I307">
            <v>3097</v>
          </cell>
          <cell r="J307">
            <v>477</v>
          </cell>
          <cell r="L307">
            <v>377</v>
          </cell>
        </row>
        <row r="308">
          <cell r="A308">
            <v>3168</v>
          </cell>
          <cell r="B308" t="str">
            <v>동절연유니온</v>
          </cell>
          <cell r="C308" t="str">
            <v>20Ø</v>
          </cell>
          <cell r="D308" t="str">
            <v>개</v>
          </cell>
          <cell r="E308">
            <v>1864</v>
          </cell>
          <cell r="F308">
            <v>0</v>
          </cell>
          <cell r="G308">
            <v>1980</v>
          </cell>
          <cell r="H308">
            <v>535</v>
          </cell>
          <cell r="I308">
            <v>1980</v>
          </cell>
          <cell r="J308">
            <v>477</v>
          </cell>
          <cell r="L308">
            <v>377</v>
          </cell>
        </row>
        <row r="309">
          <cell r="A309">
            <v>3169</v>
          </cell>
          <cell r="B309" t="str">
            <v>동절연유니온</v>
          </cell>
          <cell r="C309" t="str">
            <v>15Ø</v>
          </cell>
          <cell r="D309" t="str">
            <v>개</v>
          </cell>
          <cell r="E309">
            <v>1534</v>
          </cell>
          <cell r="F309">
            <v>0</v>
          </cell>
          <cell r="G309">
            <v>1130</v>
          </cell>
          <cell r="H309">
            <v>535</v>
          </cell>
          <cell r="I309">
            <v>1130</v>
          </cell>
          <cell r="J309">
            <v>477</v>
          </cell>
          <cell r="L309">
            <v>377</v>
          </cell>
        </row>
        <row r="310">
          <cell r="A310">
            <v>3171</v>
          </cell>
          <cell r="B310" t="str">
            <v>CM 아답타</v>
          </cell>
          <cell r="C310" t="str">
            <v>100Ø</v>
          </cell>
          <cell r="D310" t="str">
            <v>개</v>
          </cell>
          <cell r="E310">
            <v>26090</v>
          </cell>
          <cell r="F310">
            <v>0</v>
          </cell>
          <cell r="G310">
            <v>26090</v>
          </cell>
          <cell r="H310">
            <v>535</v>
          </cell>
          <cell r="I310">
            <v>26091</v>
          </cell>
          <cell r="J310">
            <v>489</v>
          </cell>
          <cell r="L310">
            <v>489</v>
          </cell>
        </row>
        <row r="311">
          <cell r="A311">
            <v>3172</v>
          </cell>
          <cell r="B311" t="str">
            <v>CM 아답타</v>
          </cell>
          <cell r="C311" t="str">
            <v>80Ø</v>
          </cell>
          <cell r="D311" t="str">
            <v>개</v>
          </cell>
          <cell r="E311">
            <v>13135</v>
          </cell>
          <cell r="F311">
            <v>0</v>
          </cell>
          <cell r="G311">
            <v>12490</v>
          </cell>
          <cell r="H311">
            <v>535</v>
          </cell>
          <cell r="I311">
            <v>12488</v>
          </cell>
          <cell r="J311">
            <v>489</v>
          </cell>
          <cell r="L311">
            <v>489</v>
          </cell>
        </row>
        <row r="312">
          <cell r="A312">
            <v>3173</v>
          </cell>
          <cell r="B312" t="str">
            <v>CM 아답타</v>
          </cell>
          <cell r="C312" t="str">
            <v>65Ø</v>
          </cell>
          <cell r="D312" t="str">
            <v>개</v>
          </cell>
          <cell r="E312">
            <v>7265</v>
          </cell>
          <cell r="F312">
            <v>0</v>
          </cell>
          <cell r="G312">
            <v>6906</v>
          </cell>
          <cell r="H312">
            <v>535</v>
          </cell>
          <cell r="I312">
            <v>6906</v>
          </cell>
          <cell r="J312">
            <v>489</v>
          </cell>
          <cell r="L312">
            <v>489</v>
          </cell>
        </row>
        <row r="313">
          <cell r="A313">
            <v>3174</v>
          </cell>
          <cell r="B313" t="str">
            <v>CM 아답타</v>
          </cell>
          <cell r="C313" t="str">
            <v>50Ø</v>
          </cell>
          <cell r="D313" t="str">
            <v>개</v>
          </cell>
          <cell r="E313">
            <v>3274</v>
          </cell>
          <cell r="F313">
            <v>0</v>
          </cell>
          <cell r="G313">
            <v>3223</v>
          </cell>
          <cell r="H313">
            <v>535</v>
          </cell>
          <cell r="I313">
            <v>3223</v>
          </cell>
          <cell r="J313">
            <v>489</v>
          </cell>
          <cell r="L313">
            <v>489</v>
          </cell>
        </row>
        <row r="314">
          <cell r="A314">
            <v>3175</v>
          </cell>
          <cell r="B314" t="str">
            <v>CM 아답타</v>
          </cell>
          <cell r="C314" t="str">
            <v>40Ø</v>
          </cell>
          <cell r="D314" t="str">
            <v>개</v>
          </cell>
          <cell r="E314">
            <v>2244</v>
          </cell>
          <cell r="F314">
            <v>0</v>
          </cell>
          <cell r="G314">
            <v>2300</v>
          </cell>
          <cell r="H314">
            <v>535</v>
          </cell>
          <cell r="I314">
            <v>2302</v>
          </cell>
          <cell r="J314">
            <v>477</v>
          </cell>
          <cell r="L314">
            <v>377</v>
          </cell>
        </row>
        <row r="315">
          <cell r="A315">
            <v>3176</v>
          </cell>
          <cell r="B315" t="str">
            <v>CM 아답타</v>
          </cell>
          <cell r="C315" t="str">
            <v>32Ø</v>
          </cell>
          <cell r="D315" t="str">
            <v>개</v>
          </cell>
          <cell r="E315">
            <v>1797</v>
          </cell>
          <cell r="F315">
            <v>0</v>
          </cell>
          <cell r="G315">
            <v>1565</v>
          </cell>
          <cell r="H315">
            <v>535</v>
          </cell>
          <cell r="I315">
            <v>1566</v>
          </cell>
          <cell r="J315">
            <v>477</v>
          </cell>
          <cell r="L315">
            <v>377</v>
          </cell>
        </row>
        <row r="316">
          <cell r="A316">
            <v>3177</v>
          </cell>
          <cell r="B316" t="str">
            <v>CM 아답타</v>
          </cell>
          <cell r="C316" t="str">
            <v>25Ø</v>
          </cell>
          <cell r="D316" t="str">
            <v>개</v>
          </cell>
          <cell r="E316">
            <v>1017</v>
          </cell>
          <cell r="F316">
            <v>0</v>
          </cell>
          <cell r="G316">
            <v>888</v>
          </cell>
          <cell r="H316">
            <v>535</v>
          </cell>
          <cell r="I316">
            <v>888</v>
          </cell>
          <cell r="J316">
            <v>477</v>
          </cell>
          <cell r="L316">
            <v>377</v>
          </cell>
        </row>
        <row r="317">
          <cell r="A317">
            <v>3178</v>
          </cell>
          <cell r="B317" t="str">
            <v>CM 아답타</v>
          </cell>
          <cell r="C317" t="str">
            <v>20Ø</v>
          </cell>
          <cell r="D317" t="str">
            <v>개</v>
          </cell>
          <cell r="E317">
            <v>558</v>
          </cell>
          <cell r="F317">
            <v>0</v>
          </cell>
          <cell r="G317">
            <v>556</v>
          </cell>
          <cell r="H317">
            <v>535</v>
          </cell>
          <cell r="I317">
            <v>556</v>
          </cell>
          <cell r="J317">
            <v>477</v>
          </cell>
          <cell r="L317">
            <v>377</v>
          </cell>
        </row>
        <row r="318">
          <cell r="A318">
            <v>3179</v>
          </cell>
          <cell r="B318" t="str">
            <v>CM 아답타</v>
          </cell>
          <cell r="C318" t="str">
            <v>15Ø</v>
          </cell>
          <cell r="D318" t="str">
            <v>개</v>
          </cell>
          <cell r="E318">
            <v>266</v>
          </cell>
          <cell r="F318">
            <v>0</v>
          </cell>
          <cell r="G318">
            <v>278</v>
          </cell>
          <cell r="H318">
            <v>535</v>
          </cell>
          <cell r="I318">
            <v>278</v>
          </cell>
          <cell r="J318">
            <v>477</v>
          </cell>
          <cell r="L318">
            <v>377</v>
          </cell>
        </row>
        <row r="319">
          <cell r="A319">
            <v>3181</v>
          </cell>
          <cell r="B319" t="str">
            <v>CF 아답타</v>
          </cell>
          <cell r="C319" t="str">
            <v>50Ø</v>
          </cell>
          <cell r="D319" t="str">
            <v>개</v>
          </cell>
          <cell r="E319">
            <v>5237</v>
          </cell>
          <cell r="F319">
            <v>0</v>
          </cell>
          <cell r="G319">
            <v>5469</v>
          </cell>
          <cell r="H319">
            <v>535</v>
          </cell>
          <cell r="I319">
            <v>5469</v>
          </cell>
          <cell r="J319">
            <v>489</v>
          </cell>
          <cell r="L319">
            <v>489</v>
          </cell>
        </row>
        <row r="320">
          <cell r="A320">
            <v>3182</v>
          </cell>
          <cell r="B320" t="str">
            <v>CF 아답타</v>
          </cell>
          <cell r="C320" t="str">
            <v>40Ø</v>
          </cell>
          <cell r="D320" t="str">
            <v>개</v>
          </cell>
          <cell r="E320">
            <v>3183</v>
          </cell>
          <cell r="F320">
            <v>0</v>
          </cell>
          <cell r="G320">
            <v>3322</v>
          </cell>
          <cell r="H320">
            <v>535</v>
          </cell>
          <cell r="I320">
            <v>3322</v>
          </cell>
          <cell r="J320">
            <v>477</v>
          </cell>
          <cell r="L320">
            <v>377</v>
          </cell>
        </row>
        <row r="321">
          <cell r="A321">
            <v>3183</v>
          </cell>
          <cell r="B321" t="str">
            <v>CF 아답타</v>
          </cell>
          <cell r="C321" t="str">
            <v>32Ø</v>
          </cell>
          <cell r="D321" t="str">
            <v>개</v>
          </cell>
          <cell r="E321">
            <v>2461</v>
          </cell>
          <cell r="F321">
            <v>0</v>
          </cell>
          <cell r="G321">
            <v>2566</v>
          </cell>
          <cell r="H321">
            <v>535</v>
          </cell>
          <cell r="I321">
            <v>2566</v>
          </cell>
          <cell r="J321">
            <v>477</v>
          </cell>
          <cell r="L321">
            <v>377</v>
          </cell>
        </row>
        <row r="322">
          <cell r="A322">
            <v>3184</v>
          </cell>
          <cell r="B322" t="str">
            <v>CF 아답타</v>
          </cell>
          <cell r="C322" t="str">
            <v>25Ø</v>
          </cell>
          <cell r="D322" t="str">
            <v>개</v>
          </cell>
          <cell r="E322">
            <v>1475</v>
          </cell>
          <cell r="F322">
            <v>0</v>
          </cell>
          <cell r="G322">
            <v>1535</v>
          </cell>
          <cell r="H322">
            <v>535</v>
          </cell>
          <cell r="I322">
            <v>1535</v>
          </cell>
          <cell r="J322">
            <v>477</v>
          </cell>
          <cell r="L322">
            <v>377</v>
          </cell>
        </row>
        <row r="323">
          <cell r="A323">
            <v>3185</v>
          </cell>
          <cell r="B323" t="str">
            <v>CF 아답타</v>
          </cell>
          <cell r="C323" t="str">
            <v>20Ø</v>
          </cell>
          <cell r="D323" t="str">
            <v>개</v>
          </cell>
          <cell r="E323">
            <v>659</v>
          </cell>
          <cell r="F323">
            <v>0</v>
          </cell>
          <cell r="G323">
            <v>681</v>
          </cell>
          <cell r="H323">
            <v>535</v>
          </cell>
          <cell r="I323">
            <v>682</v>
          </cell>
          <cell r="J323">
            <v>477</v>
          </cell>
          <cell r="L323">
            <v>377</v>
          </cell>
        </row>
        <row r="324">
          <cell r="A324">
            <v>3186</v>
          </cell>
          <cell r="B324" t="str">
            <v>CF 아답타</v>
          </cell>
          <cell r="C324" t="str">
            <v>15Ø</v>
          </cell>
          <cell r="D324" t="str">
            <v>개</v>
          </cell>
          <cell r="E324">
            <v>381</v>
          </cell>
          <cell r="F324">
            <v>0</v>
          </cell>
          <cell r="G324">
            <v>390</v>
          </cell>
          <cell r="H324">
            <v>535</v>
          </cell>
          <cell r="I324">
            <v>390</v>
          </cell>
          <cell r="J324">
            <v>477</v>
          </cell>
          <cell r="L324">
            <v>377</v>
          </cell>
        </row>
        <row r="325">
          <cell r="A325">
            <v>3191</v>
          </cell>
          <cell r="B325" t="str">
            <v>CF 엘보</v>
          </cell>
          <cell r="C325" t="str">
            <v>32Ø</v>
          </cell>
          <cell r="D325" t="str">
            <v>개</v>
          </cell>
          <cell r="E325">
            <v>3722</v>
          </cell>
          <cell r="F325">
            <v>0</v>
          </cell>
          <cell r="G325">
            <v>4911</v>
          </cell>
          <cell r="H325">
            <v>535</v>
          </cell>
          <cell r="I325">
            <v>4911</v>
          </cell>
          <cell r="J325">
            <v>477</v>
          </cell>
          <cell r="L325">
            <v>377</v>
          </cell>
        </row>
        <row r="326">
          <cell r="A326">
            <v>3192</v>
          </cell>
          <cell r="B326" t="str">
            <v>CF 엘보</v>
          </cell>
          <cell r="C326" t="str">
            <v>25Ø</v>
          </cell>
          <cell r="D326" t="str">
            <v>개</v>
          </cell>
          <cell r="E326">
            <v>2267</v>
          </cell>
          <cell r="F326">
            <v>0</v>
          </cell>
          <cell r="G326">
            <v>2766</v>
          </cell>
          <cell r="H326">
            <v>535</v>
          </cell>
          <cell r="I326">
            <v>2766</v>
          </cell>
          <cell r="J326">
            <v>477</v>
          </cell>
          <cell r="L326">
            <v>377</v>
          </cell>
        </row>
        <row r="327">
          <cell r="A327">
            <v>3193</v>
          </cell>
          <cell r="B327" t="str">
            <v>CF 엘보</v>
          </cell>
          <cell r="C327" t="str">
            <v>20Ø</v>
          </cell>
          <cell r="D327" t="str">
            <v>개</v>
          </cell>
          <cell r="E327">
            <v>1413</v>
          </cell>
          <cell r="F327">
            <v>0</v>
          </cell>
          <cell r="G327">
            <v>1316</v>
          </cell>
          <cell r="H327">
            <v>535</v>
          </cell>
          <cell r="I327">
            <v>1316</v>
          </cell>
          <cell r="J327">
            <v>477</v>
          </cell>
          <cell r="L327">
            <v>377</v>
          </cell>
        </row>
        <row r="328">
          <cell r="A328">
            <v>3194</v>
          </cell>
          <cell r="B328" t="str">
            <v>CF 엘보</v>
          </cell>
          <cell r="C328" t="str">
            <v>15Ø</v>
          </cell>
          <cell r="D328" t="str">
            <v>개</v>
          </cell>
          <cell r="E328">
            <v>1026</v>
          </cell>
          <cell r="F328">
            <v>0</v>
          </cell>
          <cell r="G328">
            <v>772</v>
          </cell>
          <cell r="H328">
            <v>535</v>
          </cell>
          <cell r="I328">
            <v>773</v>
          </cell>
          <cell r="J328">
            <v>477</v>
          </cell>
          <cell r="L328">
            <v>377</v>
          </cell>
        </row>
        <row r="329">
          <cell r="A329">
            <v>3195</v>
          </cell>
          <cell r="B329" t="str">
            <v>동에어챔버</v>
          </cell>
          <cell r="C329" t="str">
            <v>25Ø</v>
          </cell>
          <cell r="D329" t="str">
            <v>개</v>
          </cell>
          <cell r="E329">
            <v>1952</v>
          </cell>
          <cell r="F329">
            <v>0</v>
          </cell>
          <cell r="G329">
            <v>2187</v>
          </cell>
          <cell r="H329">
            <v>535</v>
          </cell>
          <cell r="I329">
            <v>2499</v>
          </cell>
          <cell r="J329">
            <v>477</v>
          </cell>
          <cell r="L329">
            <v>377</v>
          </cell>
        </row>
        <row r="330">
          <cell r="A330">
            <v>3196</v>
          </cell>
          <cell r="B330" t="str">
            <v>동에어챔버</v>
          </cell>
          <cell r="C330" t="str">
            <v>20Ø</v>
          </cell>
          <cell r="D330" t="str">
            <v>개</v>
          </cell>
          <cell r="E330">
            <v>1581</v>
          </cell>
          <cell r="F330">
            <v>0</v>
          </cell>
          <cell r="G330">
            <v>1770</v>
          </cell>
          <cell r="H330">
            <v>535</v>
          </cell>
          <cell r="I330">
            <v>2024</v>
          </cell>
          <cell r="J330">
            <v>477</v>
          </cell>
          <cell r="L330">
            <v>377</v>
          </cell>
        </row>
        <row r="331">
          <cell r="A331">
            <v>3197</v>
          </cell>
          <cell r="B331" t="str">
            <v>동에어챔버</v>
          </cell>
          <cell r="C331" t="str">
            <v>15Ø</v>
          </cell>
          <cell r="D331" t="str">
            <v>개</v>
          </cell>
          <cell r="E331">
            <v>1581</v>
          </cell>
          <cell r="F331">
            <v>0</v>
          </cell>
          <cell r="G331">
            <v>1770</v>
          </cell>
          <cell r="H331">
            <v>535</v>
          </cell>
          <cell r="I331">
            <v>2024</v>
          </cell>
          <cell r="J331">
            <v>477</v>
          </cell>
          <cell r="L331">
            <v>377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6">
          <cell r="A346">
            <v>3201</v>
          </cell>
          <cell r="B346" t="str">
            <v>스테인레스관 (3.0t)</v>
          </cell>
          <cell r="C346" t="str">
            <v>100Ø</v>
          </cell>
          <cell r="D346" t="str">
            <v>M</v>
          </cell>
          <cell r="E346">
            <v>22873</v>
          </cell>
          <cell r="F346">
            <v>0</v>
          </cell>
          <cell r="H346">
            <v>480</v>
          </cell>
          <cell r="I346">
            <v>22873</v>
          </cell>
          <cell r="J346">
            <v>480</v>
          </cell>
          <cell r="L346">
            <v>480</v>
          </cell>
        </row>
        <row r="347">
          <cell r="A347">
            <v>3202</v>
          </cell>
          <cell r="B347" t="str">
            <v>스테인레스관 (3.0t)</v>
          </cell>
          <cell r="C347" t="str">
            <v>80Ø</v>
          </cell>
          <cell r="D347" t="str">
            <v>M</v>
          </cell>
          <cell r="E347">
            <v>17695</v>
          </cell>
          <cell r="F347">
            <v>0</v>
          </cell>
          <cell r="H347">
            <v>480</v>
          </cell>
          <cell r="I347">
            <v>17695</v>
          </cell>
          <cell r="J347">
            <v>480</v>
          </cell>
          <cell r="L347">
            <v>480</v>
          </cell>
        </row>
        <row r="348">
          <cell r="A348">
            <v>3203</v>
          </cell>
          <cell r="B348" t="str">
            <v>스테인레스관 (K형)</v>
          </cell>
          <cell r="C348" t="str">
            <v>60Ø</v>
          </cell>
          <cell r="D348" t="str">
            <v>M</v>
          </cell>
          <cell r="E348">
            <v>7640</v>
          </cell>
          <cell r="F348">
            <v>0</v>
          </cell>
          <cell r="G348">
            <v>7640</v>
          </cell>
          <cell r="H348">
            <v>479</v>
          </cell>
          <cell r="I348">
            <v>7160</v>
          </cell>
          <cell r="J348">
            <v>479</v>
          </cell>
          <cell r="L348">
            <v>479</v>
          </cell>
        </row>
        <row r="349">
          <cell r="A349">
            <v>3204</v>
          </cell>
          <cell r="B349" t="str">
            <v>스테인레스관 (K형)</v>
          </cell>
          <cell r="C349" t="str">
            <v>50Ø</v>
          </cell>
          <cell r="D349" t="str">
            <v>M</v>
          </cell>
          <cell r="E349">
            <v>5040</v>
          </cell>
          <cell r="F349">
            <v>0</v>
          </cell>
          <cell r="G349">
            <v>5040</v>
          </cell>
          <cell r="H349">
            <v>479</v>
          </cell>
          <cell r="I349">
            <v>4730</v>
          </cell>
          <cell r="J349">
            <v>479</v>
          </cell>
          <cell r="L349">
            <v>479</v>
          </cell>
        </row>
        <row r="350">
          <cell r="A350">
            <v>3205</v>
          </cell>
          <cell r="B350" t="str">
            <v>스테인레스관 (K형)</v>
          </cell>
          <cell r="C350" t="str">
            <v>40Ø</v>
          </cell>
          <cell r="D350" t="str">
            <v>M</v>
          </cell>
          <cell r="E350">
            <v>4480</v>
          </cell>
          <cell r="F350">
            <v>0</v>
          </cell>
          <cell r="G350">
            <v>4480</v>
          </cell>
          <cell r="H350">
            <v>479</v>
          </cell>
          <cell r="I350">
            <v>4220</v>
          </cell>
          <cell r="J350">
            <v>479</v>
          </cell>
          <cell r="L350">
            <v>479</v>
          </cell>
        </row>
        <row r="351">
          <cell r="A351">
            <v>3206</v>
          </cell>
          <cell r="B351" t="str">
            <v>스테인레스관 (K형)</v>
          </cell>
          <cell r="C351" t="str">
            <v>30Ø</v>
          </cell>
          <cell r="D351" t="str">
            <v>M</v>
          </cell>
          <cell r="E351">
            <v>3700</v>
          </cell>
          <cell r="F351">
            <v>0</v>
          </cell>
          <cell r="G351">
            <v>3700</v>
          </cell>
          <cell r="H351">
            <v>479</v>
          </cell>
          <cell r="I351">
            <v>3470</v>
          </cell>
          <cell r="J351">
            <v>479</v>
          </cell>
          <cell r="L351">
            <v>479</v>
          </cell>
        </row>
        <row r="352">
          <cell r="A352">
            <v>3207</v>
          </cell>
          <cell r="B352" t="str">
            <v>스테인레스관 (K형)</v>
          </cell>
          <cell r="C352" t="str">
            <v>25Ø</v>
          </cell>
          <cell r="D352" t="str">
            <v>M</v>
          </cell>
          <cell r="E352">
            <v>2750</v>
          </cell>
          <cell r="F352">
            <v>0</v>
          </cell>
          <cell r="G352">
            <v>2750</v>
          </cell>
          <cell r="H352">
            <v>479</v>
          </cell>
          <cell r="I352">
            <v>2500</v>
          </cell>
          <cell r="J352">
            <v>479</v>
          </cell>
          <cell r="L352">
            <v>479</v>
          </cell>
        </row>
        <row r="353">
          <cell r="A353">
            <v>3208</v>
          </cell>
          <cell r="B353" t="str">
            <v>스테인레스관 (K형)</v>
          </cell>
          <cell r="C353" t="str">
            <v>20Ø</v>
          </cell>
          <cell r="D353" t="str">
            <v>M</v>
          </cell>
          <cell r="E353">
            <v>2200</v>
          </cell>
          <cell r="F353">
            <v>0</v>
          </cell>
          <cell r="G353">
            <v>2200</v>
          </cell>
          <cell r="H353">
            <v>479</v>
          </cell>
          <cell r="I353">
            <v>2000</v>
          </cell>
          <cell r="J353">
            <v>479</v>
          </cell>
          <cell r="L353">
            <v>479</v>
          </cell>
        </row>
        <row r="354">
          <cell r="A354">
            <v>3209</v>
          </cell>
          <cell r="B354" t="str">
            <v>스테인레스관 (K형)</v>
          </cell>
          <cell r="C354" t="str">
            <v>13Ø</v>
          </cell>
          <cell r="D354" t="str">
            <v>M</v>
          </cell>
          <cell r="E354">
            <v>1390</v>
          </cell>
          <cell r="F354">
            <v>0</v>
          </cell>
          <cell r="G354">
            <v>1390</v>
          </cell>
          <cell r="H354">
            <v>479</v>
          </cell>
          <cell r="I354">
            <v>1280</v>
          </cell>
          <cell r="J354">
            <v>479</v>
          </cell>
          <cell r="L354">
            <v>479</v>
          </cell>
        </row>
        <row r="355">
          <cell r="A355">
            <v>3211</v>
          </cell>
          <cell r="B355" t="str">
            <v>엘보 (용접식 S20S)</v>
          </cell>
          <cell r="C355" t="str">
            <v>100Ø</v>
          </cell>
          <cell r="D355" t="str">
            <v>개</v>
          </cell>
          <cell r="E355">
            <v>18400</v>
          </cell>
          <cell r="F355">
            <v>0</v>
          </cell>
          <cell r="H355">
            <v>482</v>
          </cell>
          <cell r="I355">
            <v>18400</v>
          </cell>
          <cell r="J355">
            <v>482</v>
          </cell>
          <cell r="L355">
            <v>482</v>
          </cell>
        </row>
        <row r="356">
          <cell r="A356">
            <v>3212</v>
          </cell>
          <cell r="B356" t="str">
            <v>엘보 (용접식 S20S)</v>
          </cell>
          <cell r="C356" t="str">
            <v>80Ø</v>
          </cell>
          <cell r="D356" t="str">
            <v>개</v>
          </cell>
          <cell r="E356">
            <v>11200</v>
          </cell>
          <cell r="F356">
            <v>0</v>
          </cell>
          <cell r="H356">
            <v>482</v>
          </cell>
          <cell r="I356">
            <v>11200</v>
          </cell>
          <cell r="J356">
            <v>482</v>
          </cell>
          <cell r="L356">
            <v>482</v>
          </cell>
        </row>
        <row r="357">
          <cell r="A357">
            <v>3213</v>
          </cell>
          <cell r="B357" t="str">
            <v>엘보 (SR죠인트)</v>
          </cell>
          <cell r="C357" t="str">
            <v>60Ø</v>
          </cell>
          <cell r="D357" t="str">
            <v>개</v>
          </cell>
          <cell r="E357">
            <v>11520</v>
          </cell>
          <cell r="F357">
            <v>0</v>
          </cell>
          <cell r="H357">
            <v>486</v>
          </cell>
          <cell r="I357">
            <v>11510</v>
          </cell>
          <cell r="J357">
            <v>486</v>
          </cell>
          <cell r="L357">
            <v>486</v>
          </cell>
        </row>
        <row r="358">
          <cell r="A358">
            <v>3214</v>
          </cell>
          <cell r="B358" t="str">
            <v>엘보 (SR죠인트)</v>
          </cell>
          <cell r="C358" t="str">
            <v>50Ø</v>
          </cell>
          <cell r="D358" t="str">
            <v>개</v>
          </cell>
          <cell r="E358">
            <v>9030</v>
          </cell>
          <cell r="F358">
            <v>0</v>
          </cell>
          <cell r="H358">
            <v>486</v>
          </cell>
          <cell r="I358">
            <v>9030</v>
          </cell>
          <cell r="J358">
            <v>486</v>
          </cell>
          <cell r="L358">
            <v>486</v>
          </cell>
        </row>
        <row r="359">
          <cell r="A359">
            <v>3215</v>
          </cell>
          <cell r="B359" t="str">
            <v>엘보 (SR죠인트)</v>
          </cell>
          <cell r="C359" t="str">
            <v>40Ø</v>
          </cell>
          <cell r="D359" t="str">
            <v>개</v>
          </cell>
          <cell r="E359">
            <v>6820</v>
          </cell>
          <cell r="F359">
            <v>0</v>
          </cell>
          <cell r="H359">
            <v>486</v>
          </cell>
          <cell r="I359">
            <v>6810</v>
          </cell>
          <cell r="J359">
            <v>486</v>
          </cell>
          <cell r="L359">
            <v>486</v>
          </cell>
        </row>
        <row r="360">
          <cell r="A360">
            <v>3216</v>
          </cell>
          <cell r="B360" t="str">
            <v>엘보 (SR죠인트)</v>
          </cell>
          <cell r="C360" t="str">
            <v>30Ø</v>
          </cell>
          <cell r="D360" t="str">
            <v>개</v>
          </cell>
          <cell r="E360">
            <v>5510</v>
          </cell>
          <cell r="F360">
            <v>0</v>
          </cell>
          <cell r="H360">
            <v>486</v>
          </cell>
          <cell r="I360">
            <v>5510</v>
          </cell>
          <cell r="J360">
            <v>486</v>
          </cell>
          <cell r="L360">
            <v>486</v>
          </cell>
        </row>
        <row r="361">
          <cell r="A361">
            <v>3217</v>
          </cell>
          <cell r="B361" t="str">
            <v>엘보 (SR죠인트)</v>
          </cell>
          <cell r="C361" t="str">
            <v>25Ø</v>
          </cell>
          <cell r="D361" t="str">
            <v>개</v>
          </cell>
          <cell r="E361">
            <v>2580</v>
          </cell>
          <cell r="F361">
            <v>0</v>
          </cell>
          <cell r="H361">
            <v>486</v>
          </cell>
          <cell r="I361">
            <v>2580</v>
          </cell>
          <cell r="J361">
            <v>486</v>
          </cell>
          <cell r="L361">
            <v>486</v>
          </cell>
        </row>
        <row r="362">
          <cell r="A362">
            <v>3218</v>
          </cell>
          <cell r="B362" t="str">
            <v>엘보 (SR죠인트)</v>
          </cell>
          <cell r="C362" t="str">
            <v>20Ø</v>
          </cell>
          <cell r="D362" t="str">
            <v>개</v>
          </cell>
          <cell r="E362">
            <v>1980</v>
          </cell>
          <cell r="F362">
            <v>0</v>
          </cell>
          <cell r="H362">
            <v>486</v>
          </cell>
          <cell r="I362">
            <v>1980</v>
          </cell>
          <cell r="J362">
            <v>486</v>
          </cell>
          <cell r="L362">
            <v>486</v>
          </cell>
        </row>
        <row r="363">
          <cell r="A363">
            <v>3219</v>
          </cell>
          <cell r="B363" t="str">
            <v>엘보 (SR죠인트)</v>
          </cell>
          <cell r="C363" t="str">
            <v>13Ø</v>
          </cell>
          <cell r="D363" t="str">
            <v>개</v>
          </cell>
          <cell r="E363">
            <v>1370</v>
          </cell>
          <cell r="F363">
            <v>0</v>
          </cell>
          <cell r="H363">
            <v>486</v>
          </cell>
          <cell r="I363">
            <v>1370</v>
          </cell>
          <cell r="J363">
            <v>486</v>
          </cell>
          <cell r="L363">
            <v>486</v>
          </cell>
        </row>
        <row r="364">
          <cell r="A364">
            <v>3221</v>
          </cell>
          <cell r="B364" t="str">
            <v>티 (용접식 S20S)</v>
          </cell>
          <cell r="C364" t="str">
            <v>100Ø</v>
          </cell>
          <cell r="D364" t="str">
            <v>개</v>
          </cell>
          <cell r="E364">
            <v>26720</v>
          </cell>
          <cell r="F364">
            <v>0</v>
          </cell>
          <cell r="H364">
            <v>482</v>
          </cell>
          <cell r="I364">
            <v>26720</v>
          </cell>
          <cell r="J364">
            <v>482</v>
          </cell>
          <cell r="L364">
            <v>482</v>
          </cell>
        </row>
        <row r="365">
          <cell r="A365">
            <v>3222</v>
          </cell>
          <cell r="B365" t="str">
            <v>티 (용접식 S20S)</v>
          </cell>
          <cell r="C365" t="str">
            <v>80Ø</v>
          </cell>
          <cell r="D365" t="str">
            <v>개</v>
          </cell>
          <cell r="E365">
            <v>17760</v>
          </cell>
          <cell r="F365">
            <v>0</v>
          </cell>
          <cell r="H365">
            <v>482</v>
          </cell>
          <cell r="I365">
            <v>17760</v>
          </cell>
          <cell r="J365">
            <v>482</v>
          </cell>
          <cell r="L365">
            <v>482</v>
          </cell>
        </row>
        <row r="366">
          <cell r="A366">
            <v>3223</v>
          </cell>
          <cell r="B366" t="str">
            <v>티 (SR죠인트)</v>
          </cell>
          <cell r="C366" t="str">
            <v>60Ø</v>
          </cell>
          <cell r="D366" t="str">
            <v>개</v>
          </cell>
          <cell r="E366">
            <v>23310</v>
          </cell>
          <cell r="F366">
            <v>0</v>
          </cell>
          <cell r="H366">
            <v>486</v>
          </cell>
          <cell r="I366">
            <v>23310</v>
          </cell>
          <cell r="J366">
            <v>486</v>
          </cell>
          <cell r="L366">
            <v>486</v>
          </cell>
        </row>
        <row r="367">
          <cell r="A367">
            <v>3224</v>
          </cell>
          <cell r="B367" t="str">
            <v>티 (SR죠인트)</v>
          </cell>
          <cell r="C367" t="str">
            <v>50Ø</v>
          </cell>
          <cell r="D367" t="str">
            <v>개</v>
          </cell>
          <cell r="E367">
            <v>20850</v>
          </cell>
          <cell r="F367">
            <v>0</v>
          </cell>
          <cell r="H367">
            <v>486</v>
          </cell>
          <cell r="I367">
            <v>20850</v>
          </cell>
          <cell r="J367">
            <v>486</v>
          </cell>
          <cell r="L367">
            <v>486</v>
          </cell>
        </row>
        <row r="368">
          <cell r="A368">
            <v>3225</v>
          </cell>
          <cell r="B368" t="str">
            <v>티 (SR죠인트)</v>
          </cell>
          <cell r="C368" t="str">
            <v>40Ø</v>
          </cell>
          <cell r="D368" t="str">
            <v>개</v>
          </cell>
          <cell r="E368">
            <v>15610</v>
          </cell>
          <cell r="F368">
            <v>0</v>
          </cell>
          <cell r="H368">
            <v>486</v>
          </cell>
          <cell r="I368">
            <v>15610</v>
          </cell>
          <cell r="J368">
            <v>486</v>
          </cell>
          <cell r="L368">
            <v>486</v>
          </cell>
        </row>
        <row r="369">
          <cell r="A369">
            <v>3226</v>
          </cell>
          <cell r="B369" t="str">
            <v>티 (SR죠인트)</v>
          </cell>
          <cell r="C369" t="str">
            <v>30Ø</v>
          </cell>
          <cell r="D369" t="str">
            <v>개</v>
          </cell>
          <cell r="E369">
            <v>12120</v>
          </cell>
          <cell r="F369">
            <v>0</v>
          </cell>
          <cell r="H369">
            <v>486</v>
          </cell>
          <cell r="I369">
            <v>12120</v>
          </cell>
          <cell r="J369">
            <v>486</v>
          </cell>
          <cell r="L369">
            <v>486</v>
          </cell>
        </row>
        <row r="370">
          <cell r="A370">
            <v>3227</v>
          </cell>
          <cell r="B370" t="str">
            <v>티 (SR죠인트)</v>
          </cell>
          <cell r="C370" t="str">
            <v>25Ø</v>
          </cell>
          <cell r="D370" t="str">
            <v>개</v>
          </cell>
          <cell r="E370">
            <v>7620</v>
          </cell>
          <cell r="F370">
            <v>0</v>
          </cell>
          <cell r="H370">
            <v>486</v>
          </cell>
          <cell r="I370">
            <v>7620</v>
          </cell>
          <cell r="J370">
            <v>486</v>
          </cell>
          <cell r="L370">
            <v>486</v>
          </cell>
        </row>
        <row r="371">
          <cell r="A371">
            <v>3228</v>
          </cell>
          <cell r="B371" t="str">
            <v>티 (SR죠인트)</v>
          </cell>
          <cell r="C371" t="str">
            <v>20Ø</v>
          </cell>
          <cell r="D371" t="str">
            <v>개</v>
          </cell>
          <cell r="E371">
            <v>5070</v>
          </cell>
          <cell r="F371">
            <v>0</v>
          </cell>
          <cell r="H371">
            <v>486</v>
          </cell>
          <cell r="I371">
            <v>5070</v>
          </cell>
          <cell r="J371">
            <v>486</v>
          </cell>
          <cell r="L371">
            <v>486</v>
          </cell>
        </row>
        <row r="372">
          <cell r="A372">
            <v>3229</v>
          </cell>
          <cell r="B372" t="str">
            <v>티 (SR죠인트)</v>
          </cell>
          <cell r="C372" t="str">
            <v>13Ø</v>
          </cell>
          <cell r="D372" t="str">
            <v>개</v>
          </cell>
          <cell r="E372">
            <v>3470</v>
          </cell>
          <cell r="F372">
            <v>0</v>
          </cell>
          <cell r="H372">
            <v>486</v>
          </cell>
          <cell r="I372">
            <v>3470</v>
          </cell>
          <cell r="J372">
            <v>486</v>
          </cell>
          <cell r="L372">
            <v>486</v>
          </cell>
        </row>
        <row r="373">
          <cell r="A373">
            <v>3232</v>
          </cell>
          <cell r="B373" t="str">
            <v>레듀샤 (용접식 S20S)</v>
          </cell>
          <cell r="C373" t="str">
            <v>100Ø</v>
          </cell>
          <cell r="D373" t="str">
            <v>개</v>
          </cell>
          <cell r="E373">
            <v>15200</v>
          </cell>
          <cell r="F373">
            <v>0</v>
          </cell>
          <cell r="H373">
            <v>482</v>
          </cell>
          <cell r="I373">
            <v>15200</v>
          </cell>
          <cell r="J373">
            <v>482</v>
          </cell>
          <cell r="L373">
            <v>482</v>
          </cell>
        </row>
        <row r="374">
          <cell r="A374">
            <v>3232</v>
          </cell>
          <cell r="B374" t="str">
            <v>레듀샤 (용접식 S20S)</v>
          </cell>
          <cell r="C374" t="str">
            <v>80Ø</v>
          </cell>
          <cell r="D374" t="str">
            <v>개</v>
          </cell>
          <cell r="E374">
            <v>10640</v>
          </cell>
          <cell r="F374">
            <v>0</v>
          </cell>
          <cell r="H374">
            <v>482</v>
          </cell>
          <cell r="I374">
            <v>10640</v>
          </cell>
          <cell r="J374">
            <v>482</v>
          </cell>
          <cell r="L374">
            <v>482</v>
          </cell>
        </row>
        <row r="375">
          <cell r="A375">
            <v>3233</v>
          </cell>
          <cell r="B375" t="str">
            <v>레듀샤 (SR죠인트)</v>
          </cell>
          <cell r="C375" t="str">
            <v>60Ø</v>
          </cell>
          <cell r="D375" t="str">
            <v>개</v>
          </cell>
          <cell r="E375">
            <v>13000</v>
          </cell>
          <cell r="F375">
            <v>0</v>
          </cell>
          <cell r="H375">
            <v>486</v>
          </cell>
          <cell r="I375">
            <v>13000</v>
          </cell>
          <cell r="J375">
            <v>486</v>
          </cell>
          <cell r="L375">
            <v>486</v>
          </cell>
        </row>
        <row r="376">
          <cell r="A376">
            <v>3234</v>
          </cell>
          <cell r="B376" t="str">
            <v>레듀샤 (SR죠인트)</v>
          </cell>
          <cell r="C376" t="str">
            <v>50Ø</v>
          </cell>
          <cell r="D376" t="str">
            <v>개</v>
          </cell>
          <cell r="E376">
            <v>11150</v>
          </cell>
          <cell r="F376">
            <v>0</v>
          </cell>
          <cell r="H376">
            <v>486</v>
          </cell>
          <cell r="I376">
            <v>11150</v>
          </cell>
          <cell r="J376">
            <v>486</v>
          </cell>
          <cell r="L376">
            <v>486</v>
          </cell>
        </row>
        <row r="377">
          <cell r="A377">
            <v>3235</v>
          </cell>
          <cell r="B377" t="str">
            <v>레듀샤 (SR죠인트)</v>
          </cell>
          <cell r="C377" t="str">
            <v>40Ø</v>
          </cell>
          <cell r="D377" t="str">
            <v>개</v>
          </cell>
          <cell r="E377">
            <v>9170</v>
          </cell>
          <cell r="F377">
            <v>0</v>
          </cell>
          <cell r="H377">
            <v>486</v>
          </cell>
          <cell r="I377">
            <v>9170</v>
          </cell>
          <cell r="J377">
            <v>486</v>
          </cell>
          <cell r="L377">
            <v>486</v>
          </cell>
        </row>
        <row r="378">
          <cell r="A378">
            <v>3236</v>
          </cell>
          <cell r="B378" t="str">
            <v>레듀샤 (SR죠인트)</v>
          </cell>
          <cell r="C378" t="str">
            <v>30Ø</v>
          </cell>
          <cell r="D378" t="str">
            <v>개</v>
          </cell>
          <cell r="E378">
            <v>7080</v>
          </cell>
          <cell r="F378">
            <v>0</v>
          </cell>
          <cell r="H378">
            <v>486</v>
          </cell>
          <cell r="I378">
            <v>7080</v>
          </cell>
          <cell r="J378">
            <v>486</v>
          </cell>
          <cell r="L378">
            <v>486</v>
          </cell>
        </row>
        <row r="379">
          <cell r="A379">
            <v>3237</v>
          </cell>
          <cell r="B379" t="str">
            <v>레듀샤 (SR죠인트)</v>
          </cell>
          <cell r="C379" t="str">
            <v>25Ø</v>
          </cell>
          <cell r="D379" t="str">
            <v>개</v>
          </cell>
          <cell r="E379">
            <v>3830</v>
          </cell>
          <cell r="F379">
            <v>0</v>
          </cell>
          <cell r="H379">
            <v>486</v>
          </cell>
          <cell r="I379">
            <v>3830</v>
          </cell>
          <cell r="J379">
            <v>486</v>
          </cell>
          <cell r="L379">
            <v>486</v>
          </cell>
        </row>
        <row r="380">
          <cell r="A380">
            <v>3238</v>
          </cell>
          <cell r="B380" t="str">
            <v>레듀샤 (SR죠인트)</v>
          </cell>
          <cell r="C380" t="str">
            <v>20Ø</v>
          </cell>
          <cell r="D380" t="str">
            <v>개</v>
          </cell>
          <cell r="E380">
            <v>2210</v>
          </cell>
          <cell r="F380">
            <v>0</v>
          </cell>
          <cell r="H380">
            <v>486</v>
          </cell>
          <cell r="I380">
            <v>2210</v>
          </cell>
          <cell r="J380">
            <v>486</v>
          </cell>
          <cell r="L380">
            <v>486</v>
          </cell>
        </row>
        <row r="381">
          <cell r="A381">
            <v>3241</v>
          </cell>
          <cell r="B381" t="str">
            <v>소켓 (SR죠인트)</v>
          </cell>
          <cell r="C381" t="str">
            <v>60Ø</v>
          </cell>
          <cell r="D381" t="str">
            <v>개</v>
          </cell>
          <cell r="E381">
            <v>8820</v>
          </cell>
          <cell r="F381">
            <v>0</v>
          </cell>
          <cell r="H381">
            <v>486</v>
          </cell>
          <cell r="I381">
            <v>8820</v>
          </cell>
          <cell r="J381">
            <v>486</v>
          </cell>
          <cell r="L381">
            <v>486</v>
          </cell>
        </row>
        <row r="382">
          <cell r="A382">
            <v>3242</v>
          </cell>
          <cell r="B382" t="str">
            <v>소켓 (SR죠인트)</v>
          </cell>
          <cell r="C382" t="str">
            <v>50Ø</v>
          </cell>
          <cell r="D382" t="str">
            <v>개</v>
          </cell>
          <cell r="E382">
            <v>7660</v>
          </cell>
          <cell r="F382">
            <v>0</v>
          </cell>
          <cell r="H382">
            <v>486</v>
          </cell>
          <cell r="I382">
            <v>7660</v>
          </cell>
          <cell r="J382">
            <v>486</v>
          </cell>
          <cell r="L382">
            <v>486</v>
          </cell>
        </row>
        <row r="383">
          <cell r="A383">
            <v>3243</v>
          </cell>
          <cell r="B383" t="str">
            <v>소켓 (SR죠인트)</v>
          </cell>
          <cell r="C383" t="str">
            <v>40Ø</v>
          </cell>
          <cell r="D383" t="str">
            <v>개</v>
          </cell>
          <cell r="E383">
            <v>5140</v>
          </cell>
          <cell r="F383">
            <v>0</v>
          </cell>
          <cell r="H383">
            <v>486</v>
          </cell>
          <cell r="I383">
            <v>5140</v>
          </cell>
          <cell r="J383">
            <v>486</v>
          </cell>
          <cell r="L383">
            <v>486</v>
          </cell>
        </row>
        <row r="384">
          <cell r="A384">
            <v>3244</v>
          </cell>
          <cell r="B384" t="str">
            <v>소켓 (SR죠인트)</v>
          </cell>
          <cell r="C384" t="str">
            <v>30Ø</v>
          </cell>
          <cell r="D384" t="str">
            <v>개</v>
          </cell>
          <cell r="E384">
            <v>3960</v>
          </cell>
          <cell r="F384">
            <v>0</v>
          </cell>
          <cell r="H384">
            <v>486</v>
          </cell>
          <cell r="I384">
            <v>3960</v>
          </cell>
          <cell r="J384">
            <v>486</v>
          </cell>
          <cell r="L384">
            <v>486</v>
          </cell>
        </row>
        <row r="385">
          <cell r="A385">
            <v>3245</v>
          </cell>
          <cell r="B385" t="str">
            <v>소켓 (SR죠인트)</v>
          </cell>
          <cell r="C385" t="str">
            <v>25Ø</v>
          </cell>
          <cell r="D385" t="str">
            <v>개</v>
          </cell>
          <cell r="E385">
            <v>2130</v>
          </cell>
          <cell r="F385">
            <v>0</v>
          </cell>
          <cell r="H385">
            <v>486</v>
          </cell>
          <cell r="I385">
            <v>2130</v>
          </cell>
          <cell r="J385">
            <v>486</v>
          </cell>
          <cell r="L385">
            <v>486</v>
          </cell>
        </row>
        <row r="386">
          <cell r="A386">
            <v>3246</v>
          </cell>
          <cell r="B386" t="str">
            <v>소켓 (SR죠인트)</v>
          </cell>
          <cell r="C386" t="str">
            <v>20Ø</v>
          </cell>
          <cell r="D386" t="str">
            <v>개</v>
          </cell>
          <cell r="E386">
            <v>1570</v>
          </cell>
          <cell r="F386">
            <v>0</v>
          </cell>
          <cell r="H386">
            <v>486</v>
          </cell>
          <cell r="I386">
            <v>1570</v>
          </cell>
          <cell r="J386">
            <v>486</v>
          </cell>
          <cell r="L386">
            <v>486</v>
          </cell>
        </row>
        <row r="387">
          <cell r="A387">
            <v>3247</v>
          </cell>
          <cell r="B387" t="str">
            <v>소켓 (SR죠인트)</v>
          </cell>
          <cell r="C387" t="str">
            <v>13Ø</v>
          </cell>
          <cell r="D387" t="str">
            <v>개</v>
          </cell>
          <cell r="E387">
            <v>1250</v>
          </cell>
          <cell r="F387">
            <v>0</v>
          </cell>
          <cell r="H387">
            <v>486</v>
          </cell>
          <cell r="I387">
            <v>1250</v>
          </cell>
          <cell r="J387">
            <v>486</v>
          </cell>
          <cell r="L387">
            <v>486</v>
          </cell>
        </row>
        <row r="388">
          <cell r="A388">
            <v>3251</v>
          </cell>
          <cell r="B388" t="str">
            <v>캡 (용접식 S20S)</v>
          </cell>
          <cell r="C388" t="str">
            <v>100Ø</v>
          </cell>
          <cell r="D388" t="str">
            <v>개</v>
          </cell>
          <cell r="E388">
            <v>8960</v>
          </cell>
          <cell r="F388">
            <v>0</v>
          </cell>
          <cell r="H388">
            <v>482</v>
          </cell>
          <cell r="I388">
            <v>8960</v>
          </cell>
          <cell r="J388">
            <v>482</v>
          </cell>
          <cell r="L388">
            <v>482</v>
          </cell>
        </row>
        <row r="389">
          <cell r="A389">
            <v>3252</v>
          </cell>
          <cell r="B389" t="str">
            <v>캡 (용접식 S20S)</v>
          </cell>
          <cell r="C389" t="str">
            <v>80Ø</v>
          </cell>
          <cell r="D389" t="str">
            <v>개</v>
          </cell>
          <cell r="E389">
            <v>6110</v>
          </cell>
          <cell r="F389">
            <v>0</v>
          </cell>
          <cell r="H389">
            <v>482</v>
          </cell>
          <cell r="I389">
            <v>6110</v>
          </cell>
          <cell r="J389">
            <v>482</v>
          </cell>
          <cell r="L389">
            <v>482</v>
          </cell>
        </row>
        <row r="390">
          <cell r="A390">
            <v>3253</v>
          </cell>
          <cell r="B390" t="str">
            <v>캡 (SR죠인트)</v>
          </cell>
          <cell r="C390" t="str">
            <v>60Ø</v>
          </cell>
          <cell r="D390" t="str">
            <v>개</v>
          </cell>
          <cell r="E390">
            <v>10600</v>
          </cell>
          <cell r="F390">
            <v>0</v>
          </cell>
          <cell r="H390">
            <v>486</v>
          </cell>
          <cell r="I390">
            <v>10600</v>
          </cell>
          <cell r="J390">
            <v>486</v>
          </cell>
          <cell r="L390">
            <v>486</v>
          </cell>
        </row>
        <row r="391">
          <cell r="A391">
            <v>3254</v>
          </cell>
          <cell r="B391" t="str">
            <v>캡 (SR죠인트)</v>
          </cell>
          <cell r="C391" t="str">
            <v>50Ø</v>
          </cell>
          <cell r="D391" t="str">
            <v>개</v>
          </cell>
          <cell r="E391">
            <v>8430</v>
          </cell>
          <cell r="F391">
            <v>0</v>
          </cell>
          <cell r="H391">
            <v>486</v>
          </cell>
          <cell r="I391">
            <v>8430</v>
          </cell>
          <cell r="J391">
            <v>486</v>
          </cell>
          <cell r="L391">
            <v>486</v>
          </cell>
        </row>
        <row r="392">
          <cell r="A392">
            <v>3255</v>
          </cell>
          <cell r="B392" t="str">
            <v>캡 (SR죠인트)</v>
          </cell>
          <cell r="C392" t="str">
            <v>40Ø</v>
          </cell>
          <cell r="D392" t="str">
            <v>개</v>
          </cell>
          <cell r="E392">
            <v>7610</v>
          </cell>
          <cell r="F392">
            <v>0</v>
          </cell>
          <cell r="H392">
            <v>486</v>
          </cell>
          <cell r="I392">
            <v>7610</v>
          </cell>
          <cell r="J392">
            <v>486</v>
          </cell>
          <cell r="L392">
            <v>486</v>
          </cell>
        </row>
        <row r="393">
          <cell r="A393">
            <v>3256</v>
          </cell>
          <cell r="B393" t="str">
            <v>캡 (SR죠인트)</v>
          </cell>
          <cell r="C393" t="str">
            <v>30Ø</v>
          </cell>
          <cell r="D393" t="str">
            <v>개</v>
          </cell>
          <cell r="E393">
            <v>5430</v>
          </cell>
          <cell r="F393">
            <v>0</v>
          </cell>
          <cell r="H393">
            <v>486</v>
          </cell>
          <cell r="I393">
            <v>5430</v>
          </cell>
          <cell r="J393">
            <v>486</v>
          </cell>
          <cell r="L393">
            <v>486</v>
          </cell>
        </row>
        <row r="394">
          <cell r="A394">
            <v>3257</v>
          </cell>
          <cell r="B394" t="str">
            <v>캡 (SR죠인트)</v>
          </cell>
          <cell r="C394" t="str">
            <v>25Ø</v>
          </cell>
          <cell r="D394" t="str">
            <v>개</v>
          </cell>
          <cell r="E394">
            <v>3050</v>
          </cell>
          <cell r="F394">
            <v>0</v>
          </cell>
          <cell r="H394">
            <v>486</v>
          </cell>
          <cell r="I394">
            <v>3050</v>
          </cell>
          <cell r="J394">
            <v>486</v>
          </cell>
          <cell r="L394">
            <v>486</v>
          </cell>
        </row>
        <row r="395">
          <cell r="A395">
            <v>3258</v>
          </cell>
          <cell r="B395" t="str">
            <v>캡 (SR죠인트)</v>
          </cell>
          <cell r="C395" t="str">
            <v>20Ø</v>
          </cell>
          <cell r="D395" t="str">
            <v>개</v>
          </cell>
          <cell r="E395">
            <v>2340</v>
          </cell>
          <cell r="F395">
            <v>0</v>
          </cell>
          <cell r="H395">
            <v>486</v>
          </cell>
          <cell r="I395">
            <v>2340</v>
          </cell>
          <cell r="J395">
            <v>486</v>
          </cell>
          <cell r="L395">
            <v>486</v>
          </cell>
        </row>
        <row r="396">
          <cell r="A396">
            <v>3259</v>
          </cell>
          <cell r="B396" t="str">
            <v>캡 (SR죠인트)</v>
          </cell>
          <cell r="C396" t="str">
            <v>13Ø</v>
          </cell>
          <cell r="D396" t="str">
            <v>개</v>
          </cell>
          <cell r="E396">
            <v>1920</v>
          </cell>
          <cell r="F396">
            <v>0</v>
          </cell>
          <cell r="H396">
            <v>486</v>
          </cell>
          <cell r="I396">
            <v>1920</v>
          </cell>
          <cell r="J396">
            <v>486</v>
          </cell>
          <cell r="L396">
            <v>486</v>
          </cell>
        </row>
        <row r="397">
          <cell r="A397">
            <v>3261</v>
          </cell>
          <cell r="B397" t="str">
            <v>SUS용접 합 후렌지</v>
          </cell>
          <cell r="C397" t="str">
            <v>100Ø</v>
          </cell>
          <cell r="D397" t="str">
            <v>개</v>
          </cell>
          <cell r="E397">
            <v>12300</v>
          </cell>
          <cell r="F397">
            <v>0</v>
          </cell>
          <cell r="H397">
            <v>0</v>
          </cell>
          <cell r="I397">
            <v>12300</v>
          </cell>
          <cell r="J397">
            <v>0</v>
          </cell>
          <cell r="L397">
            <v>0</v>
          </cell>
        </row>
        <row r="398">
          <cell r="A398">
            <v>3262</v>
          </cell>
          <cell r="B398" t="str">
            <v>SUS용접 합 후렌지</v>
          </cell>
          <cell r="C398" t="str">
            <v>80Ø</v>
          </cell>
          <cell r="D398" t="str">
            <v>개</v>
          </cell>
          <cell r="E398">
            <v>10300</v>
          </cell>
          <cell r="F398">
            <v>0</v>
          </cell>
          <cell r="H398">
            <v>0</v>
          </cell>
          <cell r="I398">
            <v>10300</v>
          </cell>
          <cell r="J398">
            <v>0</v>
          </cell>
          <cell r="L398">
            <v>0</v>
          </cell>
        </row>
        <row r="399">
          <cell r="A399">
            <v>3263</v>
          </cell>
          <cell r="B399" t="str">
            <v>유니온 (SR죠인트)</v>
          </cell>
          <cell r="C399" t="str">
            <v>60Ø</v>
          </cell>
          <cell r="D399" t="str">
            <v>개</v>
          </cell>
          <cell r="E399">
            <v>17460</v>
          </cell>
          <cell r="F399">
            <v>0</v>
          </cell>
          <cell r="H399">
            <v>486</v>
          </cell>
          <cell r="I399">
            <v>17460</v>
          </cell>
          <cell r="J399">
            <v>486</v>
          </cell>
          <cell r="L399">
            <v>486</v>
          </cell>
        </row>
        <row r="400">
          <cell r="A400">
            <v>3264</v>
          </cell>
          <cell r="B400" t="str">
            <v>유니온 (SR죠인트)</v>
          </cell>
          <cell r="C400" t="str">
            <v>50Ø</v>
          </cell>
          <cell r="D400" t="str">
            <v>개</v>
          </cell>
          <cell r="E400">
            <v>14000</v>
          </cell>
          <cell r="F400">
            <v>0</v>
          </cell>
          <cell r="H400">
            <v>486</v>
          </cell>
          <cell r="I400">
            <v>14000</v>
          </cell>
          <cell r="J400">
            <v>486</v>
          </cell>
          <cell r="L400">
            <v>486</v>
          </cell>
        </row>
        <row r="401">
          <cell r="A401">
            <v>3265</v>
          </cell>
          <cell r="B401" t="str">
            <v>유니온 (SR죠인트)</v>
          </cell>
          <cell r="C401" t="str">
            <v>40Ø</v>
          </cell>
          <cell r="D401" t="str">
            <v>개</v>
          </cell>
          <cell r="E401">
            <v>10470</v>
          </cell>
          <cell r="F401">
            <v>0</v>
          </cell>
          <cell r="H401">
            <v>486</v>
          </cell>
          <cell r="I401">
            <v>10470</v>
          </cell>
          <cell r="J401">
            <v>486</v>
          </cell>
          <cell r="L401">
            <v>486</v>
          </cell>
        </row>
        <row r="402">
          <cell r="A402">
            <v>3266</v>
          </cell>
          <cell r="B402" t="str">
            <v>유니온 (SR죠인트)</v>
          </cell>
          <cell r="C402" t="str">
            <v>30Ø</v>
          </cell>
          <cell r="D402" t="str">
            <v>개</v>
          </cell>
          <cell r="E402">
            <v>6980</v>
          </cell>
          <cell r="F402">
            <v>0</v>
          </cell>
          <cell r="H402">
            <v>486</v>
          </cell>
          <cell r="I402">
            <v>6980</v>
          </cell>
          <cell r="J402">
            <v>486</v>
          </cell>
          <cell r="L402">
            <v>486</v>
          </cell>
        </row>
        <row r="403">
          <cell r="A403">
            <v>3267</v>
          </cell>
          <cell r="B403" t="str">
            <v>유니온 (SR죠인트)</v>
          </cell>
          <cell r="C403" t="str">
            <v>25Ø</v>
          </cell>
          <cell r="D403" t="str">
            <v>개</v>
          </cell>
          <cell r="E403">
            <v>4660</v>
          </cell>
          <cell r="F403">
            <v>0</v>
          </cell>
          <cell r="H403">
            <v>486</v>
          </cell>
          <cell r="I403">
            <v>4660</v>
          </cell>
          <cell r="J403">
            <v>486</v>
          </cell>
          <cell r="L403">
            <v>486</v>
          </cell>
        </row>
        <row r="404">
          <cell r="A404">
            <v>3268</v>
          </cell>
          <cell r="B404" t="str">
            <v>유니온 (SR죠인트)</v>
          </cell>
          <cell r="C404" t="str">
            <v>20Ø</v>
          </cell>
          <cell r="D404" t="str">
            <v>개</v>
          </cell>
          <cell r="E404">
            <v>3490</v>
          </cell>
          <cell r="F404">
            <v>0</v>
          </cell>
          <cell r="H404">
            <v>486</v>
          </cell>
          <cell r="I404">
            <v>3490</v>
          </cell>
          <cell r="J404">
            <v>486</v>
          </cell>
          <cell r="L404">
            <v>486</v>
          </cell>
        </row>
        <row r="405">
          <cell r="A405">
            <v>3269</v>
          </cell>
          <cell r="B405" t="str">
            <v>유니온 (SR죠인트)</v>
          </cell>
          <cell r="C405" t="str">
            <v>13Ø</v>
          </cell>
          <cell r="D405" t="str">
            <v>개</v>
          </cell>
          <cell r="E405">
            <v>2330</v>
          </cell>
          <cell r="F405">
            <v>0</v>
          </cell>
          <cell r="H405">
            <v>486</v>
          </cell>
          <cell r="I405">
            <v>2330</v>
          </cell>
          <cell r="J405">
            <v>486</v>
          </cell>
          <cell r="L405">
            <v>486</v>
          </cell>
        </row>
        <row r="406">
          <cell r="A406">
            <v>3271</v>
          </cell>
          <cell r="B406" t="str">
            <v>밸브소켓 (SR죠인트)</v>
          </cell>
          <cell r="C406" t="str">
            <v>60Ø</v>
          </cell>
          <cell r="D406" t="str">
            <v>개</v>
          </cell>
          <cell r="E406">
            <v>9200</v>
          </cell>
          <cell r="F406">
            <v>0</v>
          </cell>
          <cell r="H406">
            <v>486</v>
          </cell>
          <cell r="I406">
            <v>9200</v>
          </cell>
          <cell r="J406">
            <v>486</v>
          </cell>
          <cell r="L406">
            <v>486</v>
          </cell>
        </row>
        <row r="407">
          <cell r="A407">
            <v>3272</v>
          </cell>
          <cell r="B407" t="str">
            <v>밸브소켓 (SR죠인트)</v>
          </cell>
          <cell r="C407" t="str">
            <v>50Ø</v>
          </cell>
          <cell r="D407" t="str">
            <v>개</v>
          </cell>
          <cell r="E407">
            <v>7850</v>
          </cell>
          <cell r="F407">
            <v>0</v>
          </cell>
          <cell r="H407">
            <v>486</v>
          </cell>
          <cell r="I407">
            <v>7850</v>
          </cell>
          <cell r="J407">
            <v>486</v>
          </cell>
          <cell r="L407">
            <v>486</v>
          </cell>
        </row>
        <row r="408">
          <cell r="A408">
            <v>3273</v>
          </cell>
          <cell r="B408" t="str">
            <v>밸브소켓 (SR죠인트)</v>
          </cell>
          <cell r="C408" t="str">
            <v>40Ø</v>
          </cell>
          <cell r="D408" t="str">
            <v>개</v>
          </cell>
          <cell r="E408">
            <v>6770</v>
          </cell>
          <cell r="F408">
            <v>0</v>
          </cell>
          <cell r="H408">
            <v>486</v>
          </cell>
          <cell r="I408">
            <v>6770</v>
          </cell>
          <cell r="J408">
            <v>486</v>
          </cell>
          <cell r="L408">
            <v>486</v>
          </cell>
        </row>
        <row r="409">
          <cell r="A409">
            <v>3274</v>
          </cell>
          <cell r="B409" t="str">
            <v>밸브소켓 (SR죠인트)</v>
          </cell>
          <cell r="C409" t="str">
            <v>30Ø</v>
          </cell>
          <cell r="D409" t="str">
            <v>개</v>
          </cell>
          <cell r="E409">
            <v>4630</v>
          </cell>
          <cell r="F409">
            <v>0</v>
          </cell>
          <cell r="H409">
            <v>486</v>
          </cell>
          <cell r="I409">
            <v>4630</v>
          </cell>
          <cell r="J409">
            <v>486</v>
          </cell>
          <cell r="L409">
            <v>486</v>
          </cell>
        </row>
        <row r="410">
          <cell r="A410">
            <v>3275</v>
          </cell>
          <cell r="B410" t="str">
            <v>밸브소켓 (SR죠인트)</v>
          </cell>
          <cell r="C410" t="str">
            <v>25Ø</v>
          </cell>
          <cell r="D410" t="str">
            <v>개</v>
          </cell>
          <cell r="E410">
            <v>2860</v>
          </cell>
          <cell r="F410">
            <v>0</v>
          </cell>
          <cell r="H410">
            <v>486</v>
          </cell>
          <cell r="I410">
            <v>2860</v>
          </cell>
          <cell r="J410">
            <v>486</v>
          </cell>
          <cell r="L410">
            <v>486</v>
          </cell>
        </row>
        <row r="411">
          <cell r="A411">
            <v>3276</v>
          </cell>
          <cell r="B411" t="str">
            <v>밸브소켓 (SR죠인트)</v>
          </cell>
          <cell r="C411" t="str">
            <v>20Ø</v>
          </cell>
          <cell r="D411" t="str">
            <v>개</v>
          </cell>
          <cell r="E411">
            <v>1980</v>
          </cell>
          <cell r="F411">
            <v>0</v>
          </cell>
          <cell r="H411">
            <v>486</v>
          </cell>
          <cell r="I411">
            <v>1980</v>
          </cell>
          <cell r="J411">
            <v>486</v>
          </cell>
          <cell r="L411">
            <v>486</v>
          </cell>
        </row>
        <row r="412">
          <cell r="A412">
            <v>3277</v>
          </cell>
          <cell r="B412" t="str">
            <v>밸브소켓 (SR죠인트)</v>
          </cell>
          <cell r="C412" t="str">
            <v>13Ø</v>
          </cell>
          <cell r="D412" t="str">
            <v>개</v>
          </cell>
          <cell r="E412">
            <v>1260</v>
          </cell>
          <cell r="F412">
            <v>0</v>
          </cell>
          <cell r="H412">
            <v>486</v>
          </cell>
          <cell r="I412">
            <v>1260</v>
          </cell>
          <cell r="J412">
            <v>486</v>
          </cell>
          <cell r="L412">
            <v>486</v>
          </cell>
        </row>
        <row r="413">
          <cell r="A413">
            <v>3281</v>
          </cell>
          <cell r="B413" t="str">
            <v>수전소켓 (SR죠인트)</v>
          </cell>
          <cell r="C413" t="str">
            <v>25Ø</v>
          </cell>
          <cell r="D413" t="str">
            <v>개</v>
          </cell>
          <cell r="E413">
            <v>4220</v>
          </cell>
          <cell r="F413">
            <v>0</v>
          </cell>
          <cell r="H413">
            <v>486</v>
          </cell>
          <cell r="I413">
            <v>4220</v>
          </cell>
          <cell r="J413">
            <v>486</v>
          </cell>
          <cell r="L413">
            <v>486</v>
          </cell>
        </row>
        <row r="414">
          <cell r="A414">
            <v>3282</v>
          </cell>
          <cell r="B414" t="str">
            <v>수전소켓 (SR죠인트)</v>
          </cell>
          <cell r="C414" t="str">
            <v>20Ø</v>
          </cell>
          <cell r="D414" t="str">
            <v>개</v>
          </cell>
          <cell r="E414">
            <v>3390</v>
          </cell>
          <cell r="F414">
            <v>0</v>
          </cell>
          <cell r="H414">
            <v>486</v>
          </cell>
          <cell r="I414">
            <v>3390</v>
          </cell>
          <cell r="J414">
            <v>486</v>
          </cell>
          <cell r="L414">
            <v>486</v>
          </cell>
        </row>
        <row r="415">
          <cell r="A415">
            <v>3283</v>
          </cell>
          <cell r="B415" t="str">
            <v>수전소켓 (SR죠인트)</v>
          </cell>
          <cell r="C415" t="str">
            <v>13Ø</v>
          </cell>
          <cell r="D415" t="str">
            <v>개</v>
          </cell>
          <cell r="E415">
            <v>2860</v>
          </cell>
          <cell r="F415">
            <v>0</v>
          </cell>
          <cell r="H415">
            <v>486</v>
          </cell>
          <cell r="I415">
            <v>2860</v>
          </cell>
          <cell r="J415">
            <v>486</v>
          </cell>
          <cell r="L415">
            <v>486</v>
          </cell>
        </row>
        <row r="416">
          <cell r="A416">
            <v>3291</v>
          </cell>
          <cell r="B416" t="str">
            <v>아답타엘보(SR죠인트)</v>
          </cell>
          <cell r="C416" t="str">
            <v>25Ø</v>
          </cell>
          <cell r="D416" t="str">
            <v>개</v>
          </cell>
          <cell r="E416">
            <v>5710</v>
          </cell>
          <cell r="F416">
            <v>0</v>
          </cell>
          <cell r="H416">
            <v>486</v>
          </cell>
          <cell r="I416">
            <v>5710</v>
          </cell>
          <cell r="J416">
            <v>486</v>
          </cell>
          <cell r="L416">
            <v>486</v>
          </cell>
        </row>
        <row r="417">
          <cell r="A417">
            <v>3292</v>
          </cell>
          <cell r="B417" t="str">
            <v>아답타엘보(SR죠인트)</v>
          </cell>
          <cell r="C417" t="str">
            <v>20Ø</v>
          </cell>
          <cell r="D417" t="str">
            <v>개</v>
          </cell>
          <cell r="E417">
            <v>4010</v>
          </cell>
          <cell r="F417">
            <v>0</v>
          </cell>
          <cell r="H417">
            <v>486</v>
          </cell>
          <cell r="I417">
            <v>4010</v>
          </cell>
          <cell r="J417">
            <v>486</v>
          </cell>
          <cell r="L417">
            <v>486</v>
          </cell>
        </row>
        <row r="418">
          <cell r="A418">
            <v>3293</v>
          </cell>
          <cell r="B418" t="str">
            <v>아답타엘보(SR죠인트)</v>
          </cell>
          <cell r="C418" t="str">
            <v>13Ø</v>
          </cell>
          <cell r="D418" t="str">
            <v>개</v>
          </cell>
          <cell r="E418">
            <v>3440</v>
          </cell>
          <cell r="F418">
            <v>0</v>
          </cell>
          <cell r="H418">
            <v>486</v>
          </cell>
          <cell r="I418">
            <v>3440</v>
          </cell>
          <cell r="J418">
            <v>486</v>
          </cell>
          <cell r="L418">
            <v>486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44">
          <cell r="A444">
            <v>3299</v>
          </cell>
          <cell r="B444" t="str">
            <v>백강관</v>
          </cell>
          <cell r="C444" t="str">
            <v>150Ø</v>
          </cell>
          <cell r="D444" t="str">
            <v>M</v>
          </cell>
          <cell r="E444">
            <v>12628</v>
          </cell>
          <cell r="F444">
            <v>0</v>
          </cell>
          <cell r="H444">
            <v>457</v>
          </cell>
          <cell r="I444">
            <v>12628</v>
          </cell>
          <cell r="J444">
            <v>457</v>
          </cell>
          <cell r="L444">
            <v>457</v>
          </cell>
        </row>
        <row r="445">
          <cell r="A445">
            <v>3300</v>
          </cell>
          <cell r="B445" t="str">
            <v>백강관</v>
          </cell>
          <cell r="C445" t="str">
            <v>125Ø</v>
          </cell>
          <cell r="D445" t="str">
            <v>M</v>
          </cell>
          <cell r="E445">
            <v>10605</v>
          </cell>
          <cell r="F445">
            <v>0</v>
          </cell>
          <cell r="H445">
            <v>457</v>
          </cell>
          <cell r="I445">
            <v>10605</v>
          </cell>
          <cell r="J445">
            <v>457</v>
          </cell>
          <cell r="L445">
            <v>457</v>
          </cell>
        </row>
        <row r="446">
          <cell r="A446">
            <v>3301</v>
          </cell>
          <cell r="B446" t="str">
            <v>백강관</v>
          </cell>
          <cell r="C446" t="str">
            <v>100Ø</v>
          </cell>
          <cell r="D446" t="str">
            <v>M</v>
          </cell>
          <cell r="E446">
            <v>7822</v>
          </cell>
          <cell r="F446">
            <v>0</v>
          </cell>
          <cell r="H446">
            <v>457</v>
          </cell>
          <cell r="I446">
            <v>7822</v>
          </cell>
          <cell r="J446">
            <v>457</v>
          </cell>
          <cell r="L446">
            <v>457</v>
          </cell>
        </row>
        <row r="447">
          <cell r="A447">
            <v>3302</v>
          </cell>
          <cell r="B447" t="str">
            <v>백강관</v>
          </cell>
          <cell r="C447" t="str">
            <v>80Ø</v>
          </cell>
          <cell r="D447" t="str">
            <v>M</v>
          </cell>
          <cell r="E447">
            <v>5487</v>
          </cell>
          <cell r="F447">
            <v>0</v>
          </cell>
          <cell r="H447">
            <v>457</v>
          </cell>
          <cell r="I447">
            <v>5487</v>
          </cell>
          <cell r="J447">
            <v>457</v>
          </cell>
          <cell r="L447">
            <v>457</v>
          </cell>
        </row>
        <row r="448">
          <cell r="A448">
            <v>3303</v>
          </cell>
          <cell r="B448" t="str">
            <v>백강관</v>
          </cell>
          <cell r="C448" t="str">
            <v>65Ø</v>
          </cell>
          <cell r="D448" t="str">
            <v>M</v>
          </cell>
          <cell r="E448">
            <v>4402</v>
          </cell>
          <cell r="F448">
            <v>0</v>
          </cell>
          <cell r="H448">
            <v>457</v>
          </cell>
          <cell r="I448">
            <v>4402</v>
          </cell>
          <cell r="J448">
            <v>457</v>
          </cell>
          <cell r="L448">
            <v>457</v>
          </cell>
        </row>
        <row r="449">
          <cell r="A449">
            <v>3304</v>
          </cell>
          <cell r="B449" t="str">
            <v>백강관</v>
          </cell>
          <cell r="C449" t="str">
            <v>50Ø</v>
          </cell>
          <cell r="D449" t="str">
            <v>M</v>
          </cell>
          <cell r="E449">
            <v>3450</v>
          </cell>
          <cell r="F449">
            <v>0</v>
          </cell>
          <cell r="H449">
            <v>457</v>
          </cell>
          <cell r="I449">
            <v>3450</v>
          </cell>
          <cell r="J449">
            <v>457</v>
          </cell>
          <cell r="L449">
            <v>457</v>
          </cell>
        </row>
        <row r="450">
          <cell r="A450">
            <v>3305</v>
          </cell>
          <cell r="B450" t="str">
            <v>백강관</v>
          </cell>
          <cell r="C450" t="str">
            <v>40Ø</v>
          </cell>
          <cell r="D450" t="str">
            <v>M</v>
          </cell>
          <cell r="E450">
            <v>2513</v>
          </cell>
          <cell r="F450">
            <v>0</v>
          </cell>
          <cell r="H450">
            <v>457</v>
          </cell>
          <cell r="I450">
            <v>2513</v>
          </cell>
          <cell r="J450">
            <v>457</v>
          </cell>
          <cell r="L450">
            <v>457</v>
          </cell>
        </row>
        <row r="451">
          <cell r="A451">
            <v>3306</v>
          </cell>
          <cell r="B451" t="str">
            <v>백강관</v>
          </cell>
          <cell r="C451" t="str">
            <v>32Ø</v>
          </cell>
          <cell r="D451" t="str">
            <v>M</v>
          </cell>
          <cell r="E451">
            <v>2187</v>
          </cell>
          <cell r="F451">
            <v>0</v>
          </cell>
          <cell r="H451">
            <v>457</v>
          </cell>
          <cell r="I451">
            <v>2187</v>
          </cell>
          <cell r="J451">
            <v>457</v>
          </cell>
          <cell r="L451">
            <v>457</v>
          </cell>
        </row>
        <row r="452">
          <cell r="A452">
            <v>3307</v>
          </cell>
          <cell r="B452" t="str">
            <v>백강관</v>
          </cell>
          <cell r="C452" t="str">
            <v>25Ø</v>
          </cell>
          <cell r="D452" t="str">
            <v>M</v>
          </cell>
          <cell r="E452">
            <v>1782</v>
          </cell>
          <cell r="F452">
            <v>0</v>
          </cell>
          <cell r="H452">
            <v>457</v>
          </cell>
          <cell r="I452">
            <v>1782</v>
          </cell>
          <cell r="J452">
            <v>457</v>
          </cell>
          <cell r="L452">
            <v>457</v>
          </cell>
        </row>
        <row r="453">
          <cell r="A453">
            <v>3308</v>
          </cell>
          <cell r="B453" t="str">
            <v>백강관</v>
          </cell>
          <cell r="C453" t="str">
            <v>20Ø</v>
          </cell>
          <cell r="D453" t="str">
            <v>M</v>
          </cell>
          <cell r="E453">
            <v>1252</v>
          </cell>
          <cell r="F453">
            <v>0</v>
          </cell>
          <cell r="H453">
            <v>457</v>
          </cell>
          <cell r="I453">
            <v>1252</v>
          </cell>
          <cell r="J453">
            <v>457</v>
          </cell>
          <cell r="L453">
            <v>457</v>
          </cell>
        </row>
        <row r="454">
          <cell r="A454">
            <v>3309</v>
          </cell>
          <cell r="B454" t="str">
            <v>백강관</v>
          </cell>
          <cell r="C454" t="str">
            <v>15Ø</v>
          </cell>
          <cell r="D454" t="str">
            <v>M</v>
          </cell>
          <cell r="E454">
            <v>993</v>
          </cell>
          <cell r="F454">
            <v>0</v>
          </cell>
          <cell r="H454">
            <v>457</v>
          </cell>
          <cell r="I454">
            <v>993</v>
          </cell>
          <cell r="J454">
            <v>457</v>
          </cell>
          <cell r="L454">
            <v>457</v>
          </cell>
        </row>
        <row r="455">
          <cell r="A455">
            <v>3310</v>
          </cell>
          <cell r="B455" t="str">
            <v>백엘보 (용접식)</v>
          </cell>
          <cell r="C455" t="str">
            <v>150Ø</v>
          </cell>
          <cell r="D455" t="str">
            <v>개</v>
          </cell>
          <cell r="E455">
            <v>16800</v>
          </cell>
          <cell r="F455">
            <v>0</v>
          </cell>
          <cell r="H455">
            <v>461</v>
          </cell>
          <cell r="I455">
            <v>16800</v>
          </cell>
          <cell r="J455">
            <v>461</v>
          </cell>
          <cell r="L455">
            <v>461</v>
          </cell>
        </row>
        <row r="456">
          <cell r="A456">
            <v>3311</v>
          </cell>
          <cell r="B456" t="str">
            <v>백엘보 (용접식)</v>
          </cell>
          <cell r="C456" t="str">
            <v>100Ø</v>
          </cell>
          <cell r="D456" t="str">
            <v>개</v>
          </cell>
          <cell r="E456">
            <v>6440</v>
          </cell>
          <cell r="F456">
            <v>0</v>
          </cell>
          <cell r="H456">
            <v>461</v>
          </cell>
          <cell r="I456">
            <v>6440</v>
          </cell>
          <cell r="J456">
            <v>461</v>
          </cell>
          <cell r="L456">
            <v>461</v>
          </cell>
        </row>
        <row r="457">
          <cell r="A457">
            <v>3312</v>
          </cell>
          <cell r="B457" t="str">
            <v>백엘보 (용접식)</v>
          </cell>
          <cell r="C457" t="str">
            <v>80Ø</v>
          </cell>
          <cell r="D457" t="str">
            <v>개</v>
          </cell>
          <cell r="E457">
            <v>3780</v>
          </cell>
          <cell r="F457">
            <v>0</v>
          </cell>
          <cell r="H457">
            <v>461</v>
          </cell>
          <cell r="I457">
            <v>3780</v>
          </cell>
          <cell r="J457">
            <v>461</v>
          </cell>
          <cell r="L457">
            <v>461</v>
          </cell>
        </row>
        <row r="458">
          <cell r="A458">
            <v>3313</v>
          </cell>
          <cell r="B458" t="str">
            <v>백엘보 (용접식)</v>
          </cell>
          <cell r="C458" t="str">
            <v>65Ø</v>
          </cell>
          <cell r="D458" t="str">
            <v>개</v>
          </cell>
          <cell r="E458">
            <v>2760</v>
          </cell>
          <cell r="F458">
            <v>0</v>
          </cell>
          <cell r="H458">
            <v>461</v>
          </cell>
          <cell r="I458">
            <v>2760</v>
          </cell>
          <cell r="J458">
            <v>461</v>
          </cell>
          <cell r="L458">
            <v>461</v>
          </cell>
        </row>
        <row r="459">
          <cell r="A459">
            <v>3314</v>
          </cell>
          <cell r="B459" t="str">
            <v>백엘보 (나사식)</v>
          </cell>
          <cell r="C459" t="str">
            <v>50Ø</v>
          </cell>
          <cell r="D459" t="str">
            <v>개</v>
          </cell>
          <cell r="E459">
            <v>1498</v>
          </cell>
          <cell r="F459">
            <v>0</v>
          </cell>
          <cell r="H459">
            <v>460</v>
          </cell>
          <cell r="I459">
            <v>1498</v>
          </cell>
          <cell r="J459">
            <v>460</v>
          </cell>
          <cell r="L459">
            <v>460</v>
          </cell>
        </row>
        <row r="460">
          <cell r="A460">
            <v>3315</v>
          </cell>
          <cell r="B460" t="str">
            <v>백엘보 (나사식)</v>
          </cell>
          <cell r="C460" t="str">
            <v>40Ø</v>
          </cell>
          <cell r="D460" t="str">
            <v>개</v>
          </cell>
          <cell r="E460">
            <v>957</v>
          </cell>
          <cell r="F460">
            <v>0</v>
          </cell>
          <cell r="H460">
            <v>460</v>
          </cell>
          <cell r="I460">
            <v>957</v>
          </cell>
          <cell r="J460">
            <v>460</v>
          </cell>
          <cell r="L460">
            <v>460</v>
          </cell>
        </row>
        <row r="461">
          <cell r="A461">
            <v>3316</v>
          </cell>
          <cell r="B461" t="str">
            <v>백엘보 (나사식)</v>
          </cell>
          <cell r="C461" t="str">
            <v>32Ø</v>
          </cell>
          <cell r="D461" t="str">
            <v>개</v>
          </cell>
          <cell r="E461">
            <v>805</v>
          </cell>
          <cell r="F461">
            <v>0</v>
          </cell>
          <cell r="H461">
            <v>460</v>
          </cell>
          <cell r="I461">
            <v>805</v>
          </cell>
          <cell r="J461">
            <v>460</v>
          </cell>
          <cell r="L461">
            <v>460</v>
          </cell>
        </row>
        <row r="462">
          <cell r="A462">
            <v>3317</v>
          </cell>
          <cell r="B462" t="str">
            <v>백엘보 (나사식)</v>
          </cell>
          <cell r="C462" t="str">
            <v>25Ø</v>
          </cell>
          <cell r="D462" t="str">
            <v>개</v>
          </cell>
          <cell r="E462">
            <v>523</v>
          </cell>
          <cell r="F462">
            <v>0</v>
          </cell>
          <cell r="H462">
            <v>460</v>
          </cell>
          <cell r="I462">
            <v>523</v>
          </cell>
          <cell r="J462">
            <v>460</v>
          </cell>
          <cell r="L462">
            <v>460</v>
          </cell>
        </row>
        <row r="463">
          <cell r="A463">
            <v>3318</v>
          </cell>
          <cell r="B463" t="str">
            <v>백엘보 (나사식)</v>
          </cell>
          <cell r="C463" t="str">
            <v>20Ø</v>
          </cell>
          <cell r="D463" t="str">
            <v>개</v>
          </cell>
          <cell r="E463">
            <v>326</v>
          </cell>
          <cell r="F463">
            <v>0</v>
          </cell>
          <cell r="H463">
            <v>460</v>
          </cell>
          <cell r="I463">
            <v>326</v>
          </cell>
          <cell r="J463">
            <v>460</v>
          </cell>
          <cell r="L463">
            <v>460</v>
          </cell>
        </row>
        <row r="464">
          <cell r="A464">
            <v>3319</v>
          </cell>
          <cell r="B464" t="str">
            <v>백엘보 (나사식)</v>
          </cell>
          <cell r="C464" t="str">
            <v>15Ø</v>
          </cell>
          <cell r="D464" t="str">
            <v>개</v>
          </cell>
          <cell r="E464">
            <v>221</v>
          </cell>
          <cell r="F464">
            <v>0</v>
          </cell>
          <cell r="H464">
            <v>460</v>
          </cell>
          <cell r="I464">
            <v>221</v>
          </cell>
          <cell r="J464">
            <v>460</v>
          </cell>
          <cell r="L464">
            <v>460</v>
          </cell>
        </row>
        <row r="465">
          <cell r="A465">
            <v>3320</v>
          </cell>
          <cell r="B465" t="str">
            <v>백티 (용접식)</v>
          </cell>
          <cell r="C465" t="str">
            <v>150Ø</v>
          </cell>
          <cell r="D465" t="str">
            <v>개</v>
          </cell>
          <cell r="E465">
            <v>21000</v>
          </cell>
          <cell r="F465">
            <v>0</v>
          </cell>
          <cell r="H465">
            <v>461</v>
          </cell>
          <cell r="I465">
            <v>21000</v>
          </cell>
          <cell r="J465">
            <v>461</v>
          </cell>
          <cell r="L465">
            <v>461</v>
          </cell>
        </row>
        <row r="466">
          <cell r="A466">
            <v>3321</v>
          </cell>
          <cell r="B466" t="str">
            <v>백티 (용접식)</v>
          </cell>
          <cell r="C466" t="str">
            <v>100Ø</v>
          </cell>
          <cell r="D466" t="str">
            <v>개</v>
          </cell>
          <cell r="E466">
            <v>9030</v>
          </cell>
          <cell r="F466">
            <v>0</v>
          </cell>
          <cell r="H466">
            <v>461</v>
          </cell>
          <cell r="I466">
            <v>9030</v>
          </cell>
          <cell r="J466">
            <v>461</v>
          </cell>
          <cell r="L466">
            <v>461</v>
          </cell>
        </row>
        <row r="467">
          <cell r="A467">
            <v>3322</v>
          </cell>
          <cell r="B467" t="str">
            <v>백티 (용접식)</v>
          </cell>
          <cell r="C467" t="str">
            <v>80Ø</v>
          </cell>
          <cell r="D467" t="str">
            <v>개</v>
          </cell>
          <cell r="E467">
            <v>5480</v>
          </cell>
          <cell r="F467">
            <v>0</v>
          </cell>
          <cell r="H467">
            <v>461</v>
          </cell>
          <cell r="I467">
            <v>5480</v>
          </cell>
          <cell r="J467">
            <v>461</v>
          </cell>
          <cell r="L467">
            <v>461</v>
          </cell>
        </row>
        <row r="468">
          <cell r="A468">
            <v>3323</v>
          </cell>
          <cell r="B468" t="str">
            <v>백티 (용접식)</v>
          </cell>
          <cell r="C468" t="str">
            <v>65Ø</v>
          </cell>
          <cell r="D468" t="str">
            <v>개</v>
          </cell>
          <cell r="E468">
            <v>4060</v>
          </cell>
          <cell r="F468">
            <v>0</v>
          </cell>
          <cell r="H468">
            <v>461</v>
          </cell>
          <cell r="I468">
            <v>4060</v>
          </cell>
          <cell r="J468">
            <v>461</v>
          </cell>
          <cell r="L468">
            <v>461</v>
          </cell>
        </row>
        <row r="469">
          <cell r="A469">
            <v>3324</v>
          </cell>
          <cell r="B469" t="str">
            <v>백티 (나사식)</v>
          </cell>
          <cell r="C469" t="str">
            <v>50Ø</v>
          </cell>
          <cell r="D469" t="str">
            <v>개</v>
          </cell>
          <cell r="E469">
            <v>1957</v>
          </cell>
          <cell r="F469">
            <v>0</v>
          </cell>
          <cell r="H469">
            <v>460</v>
          </cell>
          <cell r="I469">
            <v>1957</v>
          </cell>
          <cell r="J469">
            <v>460</v>
          </cell>
          <cell r="L469">
            <v>460</v>
          </cell>
        </row>
        <row r="470">
          <cell r="A470">
            <v>3325</v>
          </cell>
          <cell r="B470" t="str">
            <v>백티 (나사식)</v>
          </cell>
          <cell r="C470" t="str">
            <v>40Ø</v>
          </cell>
          <cell r="D470" t="str">
            <v>개</v>
          </cell>
          <cell r="E470">
            <v>1338</v>
          </cell>
          <cell r="F470">
            <v>0</v>
          </cell>
          <cell r="H470">
            <v>460</v>
          </cell>
          <cell r="I470">
            <v>1338</v>
          </cell>
          <cell r="J470">
            <v>460</v>
          </cell>
          <cell r="L470">
            <v>460</v>
          </cell>
        </row>
        <row r="471">
          <cell r="A471">
            <v>3326</v>
          </cell>
          <cell r="B471" t="str">
            <v>백티 (나사식)</v>
          </cell>
          <cell r="C471" t="str">
            <v>32Ø</v>
          </cell>
          <cell r="D471" t="str">
            <v>개</v>
          </cell>
          <cell r="E471">
            <v>1000</v>
          </cell>
          <cell r="F471">
            <v>0</v>
          </cell>
          <cell r="H471">
            <v>460</v>
          </cell>
          <cell r="I471">
            <v>1000</v>
          </cell>
          <cell r="J471">
            <v>460</v>
          </cell>
          <cell r="L471">
            <v>460</v>
          </cell>
        </row>
        <row r="472">
          <cell r="A472">
            <v>3327</v>
          </cell>
          <cell r="B472" t="str">
            <v>백티 (나사식)</v>
          </cell>
          <cell r="C472" t="str">
            <v>25Ø</v>
          </cell>
          <cell r="D472" t="str">
            <v>개</v>
          </cell>
          <cell r="E472">
            <v>724</v>
          </cell>
          <cell r="F472">
            <v>0</v>
          </cell>
          <cell r="H472">
            <v>460</v>
          </cell>
          <cell r="I472">
            <v>724</v>
          </cell>
          <cell r="J472">
            <v>460</v>
          </cell>
          <cell r="L472">
            <v>460</v>
          </cell>
        </row>
        <row r="473">
          <cell r="A473">
            <v>3328</v>
          </cell>
          <cell r="B473" t="str">
            <v>백티 (나사식)</v>
          </cell>
          <cell r="C473" t="str">
            <v>20Ø</v>
          </cell>
          <cell r="D473" t="str">
            <v>개</v>
          </cell>
          <cell r="E473">
            <v>483</v>
          </cell>
          <cell r="F473">
            <v>0</v>
          </cell>
          <cell r="H473">
            <v>460</v>
          </cell>
          <cell r="I473">
            <v>483</v>
          </cell>
          <cell r="J473">
            <v>460</v>
          </cell>
          <cell r="L473">
            <v>460</v>
          </cell>
        </row>
        <row r="474">
          <cell r="A474">
            <v>3329</v>
          </cell>
          <cell r="B474" t="str">
            <v>백티 (나사식)</v>
          </cell>
          <cell r="C474" t="str">
            <v>15Ø</v>
          </cell>
          <cell r="D474" t="str">
            <v>개</v>
          </cell>
          <cell r="E474">
            <v>330</v>
          </cell>
          <cell r="F474">
            <v>0</v>
          </cell>
          <cell r="H474">
            <v>460</v>
          </cell>
          <cell r="I474">
            <v>330</v>
          </cell>
          <cell r="J474">
            <v>460</v>
          </cell>
          <cell r="L474">
            <v>460</v>
          </cell>
        </row>
        <row r="475">
          <cell r="A475">
            <v>3330</v>
          </cell>
          <cell r="B475" t="str">
            <v>백레듀샤 (용접식)</v>
          </cell>
          <cell r="C475" t="str">
            <v>150Ø</v>
          </cell>
          <cell r="D475" t="str">
            <v>개</v>
          </cell>
          <cell r="E475">
            <v>11200</v>
          </cell>
          <cell r="F475">
            <v>0</v>
          </cell>
          <cell r="H475">
            <v>461</v>
          </cell>
          <cell r="I475">
            <v>11200</v>
          </cell>
          <cell r="J475">
            <v>461</v>
          </cell>
          <cell r="L475">
            <v>461</v>
          </cell>
        </row>
        <row r="476">
          <cell r="A476">
            <v>3331</v>
          </cell>
          <cell r="B476" t="str">
            <v>백레듀샤 (용접식)</v>
          </cell>
          <cell r="C476" t="str">
            <v>100Ø</v>
          </cell>
          <cell r="D476" t="str">
            <v>개</v>
          </cell>
          <cell r="E476">
            <v>5390</v>
          </cell>
          <cell r="F476">
            <v>0</v>
          </cell>
          <cell r="H476">
            <v>461</v>
          </cell>
          <cell r="I476">
            <v>5390</v>
          </cell>
          <cell r="J476">
            <v>461</v>
          </cell>
          <cell r="L476">
            <v>461</v>
          </cell>
        </row>
        <row r="477">
          <cell r="A477">
            <v>3332</v>
          </cell>
          <cell r="B477" t="str">
            <v>백레듀샤 (용접식)</v>
          </cell>
          <cell r="C477" t="str">
            <v>80Ø</v>
          </cell>
          <cell r="D477" t="str">
            <v>개</v>
          </cell>
          <cell r="E477">
            <v>3780</v>
          </cell>
          <cell r="F477">
            <v>0</v>
          </cell>
          <cell r="H477">
            <v>461</v>
          </cell>
          <cell r="I477">
            <v>3780</v>
          </cell>
          <cell r="J477">
            <v>461</v>
          </cell>
          <cell r="L477">
            <v>461</v>
          </cell>
        </row>
        <row r="478">
          <cell r="A478">
            <v>3333</v>
          </cell>
          <cell r="B478" t="str">
            <v>백레듀샤 (용접식)</v>
          </cell>
          <cell r="C478" t="str">
            <v>65Ø</v>
          </cell>
          <cell r="D478" t="str">
            <v>개</v>
          </cell>
          <cell r="E478">
            <v>3360</v>
          </cell>
          <cell r="F478">
            <v>0</v>
          </cell>
          <cell r="H478">
            <v>461</v>
          </cell>
          <cell r="I478">
            <v>3360</v>
          </cell>
          <cell r="J478">
            <v>461</v>
          </cell>
          <cell r="L478">
            <v>461</v>
          </cell>
        </row>
        <row r="479">
          <cell r="A479">
            <v>3334</v>
          </cell>
          <cell r="B479" t="str">
            <v>백레듀샤 (나사식)</v>
          </cell>
          <cell r="C479" t="str">
            <v>50Ø</v>
          </cell>
          <cell r="D479" t="str">
            <v>개</v>
          </cell>
          <cell r="E479">
            <v>884</v>
          </cell>
          <cell r="F479">
            <v>0</v>
          </cell>
          <cell r="H479">
            <v>460</v>
          </cell>
          <cell r="I479">
            <v>884</v>
          </cell>
          <cell r="J479">
            <v>460</v>
          </cell>
          <cell r="L479">
            <v>460</v>
          </cell>
        </row>
        <row r="480">
          <cell r="A480">
            <v>3335</v>
          </cell>
          <cell r="B480" t="str">
            <v>백레듀샤 (나사식)</v>
          </cell>
          <cell r="C480" t="str">
            <v>40Ø</v>
          </cell>
          <cell r="D480" t="str">
            <v>개</v>
          </cell>
          <cell r="E480">
            <v>685</v>
          </cell>
          <cell r="F480">
            <v>0</v>
          </cell>
          <cell r="H480">
            <v>460</v>
          </cell>
          <cell r="I480">
            <v>685</v>
          </cell>
          <cell r="J480">
            <v>460</v>
          </cell>
          <cell r="L480">
            <v>460</v>
          </cell>
        </row>
        <row r="481">
          <cell r="A481">
            <v>3336</v>
          </cell>
          <cell r="B481" t="str">
            <v>백레듀샤 (나사식)</v>
          </cell>
          <cell r="C481" t="str">
            <v>32Ø</v>
          </cell>
          <cell r="D481" t="str">
            <v>개</v>
          </cell>
          <cell r="E481">
            <v>530</v>
          </cell>
          <cell r="F481">
            <v>0</v>
          </cell>
          <cell r="H481">
            <v>460</v>
          </cell>
          <cell r="I481">
            <v>530</v>
          </cell>
          <cell r="J481">
            <v>460</v>
          </cell>
          <cell r="L481">
            <v>460</v>
          </cell>
        </row>
        <row r="482">
          <cell r="A482">
            <v>3337</v>
          </cell>
          <cell r="B482" t="str">
            <v>백레듀샤 (나사식)</v>
          </cell>
          <cell r="C482" t="str">
            <v>25Ø</v>
          </cell>
          <cell r="D482" t="str">
            <v>개</v>
          </cell>
          <cell r="E482">
            <v>400</v>
          </cell>
          <cell r="F482">
            <v>0</v>
          </cell>
          <cell r="H482">
            <v>460</v>
          </cell>
          <cell r="I482">
            <v>400</v>
          </cell>
          <cell r="J482">
            <v>460</v>
          </cell>
          <cell r="L482">
            <v>460</v>
          </cell>
        </row>
        <row r="483">
          <cell r="A483">
            <v>3338</v>
          </cell>
          <cell r="B483" t="str">
            <v>백레듀샤 (나사식)</v>
          </cell>
          <cell r="C483" t="str">
            <v>20Ø</v>
          </cell>
          <cell r="D483" t="str">
            <v>개</v>
          </cell>
          <cell r="E483">
            <v>277</v>
          </cell>
          <cell r="F483">
            <v>0</v>
          </cell>
          <cell r="H483">
            <v>460</v>
          </cell>
          <cell r="I483">
            <v>277</v>
          </cell>
          <cell r="J483">
            <v>460</v>
          </cell>
          <cell r="L483">
            <v>460</v>
          </cell>
        </row>
        <row r="484">
          <cell r="A484">
            <v>3341</v>
          </cell>
          <cell r="B484" t="str">
            <v>백소켓 (나사식)</v>
          </cell>
          <cell r="C484" t="str">
            <v>80Ø</v>
          </cell>
          <cell r="D484" t="str">
            <v>개</v>
          </cell>
          <cell r="E484">
            <v>2633</v>
          </cell>
          <cell r="F484">
            <v>0</v>
          </cell>
          <cell r="H484">
            <v>460</v>
          </cell>
          <cell r="I484">
            <v>2633</v>
          </cell>
          <cell r="J484">
            <v>460</v>
          </cell>
          <cell r="L484">
            <v>460</v>
          </cell>
        </row>
        <row r="485">
          <cell r="A485">
            <v>3342</v>
          </cell>
          <cell r="B485" t="str">
            <v>백소켓 (나사식)</v>
          </cell>
          <cell r="C485" t="str">
            <v>65Ø</v>
          </cell>
          <cell r="D485" t="str">
            <v>개</v>
          </cell>
          <cell r="E485">
            <v>2103</v>
          </cell>
          <cell r="F485">
            <v>0</v>
          </cell>
          <cell r="H485">
            <v>460</v>
          </cell>
          <cell r="I485">
            <v>2103</v>
          </cell>
          <cell r="J485">
            <v>460</v>
          </cell>
          <cell r="L485">
            <v>460</v>
          </cell>
        </row>
        <row r="486">
          <cell r="A486">
            <v>3343</v>
          </cell>
          <cell r="B486" t="str">
            <v>백소켓 (나사식)</v>
          </cell>
          <cell r="C486" t="str">
            <v>50Ø</v>
          </cell>
          <cell r="D486" t="str">
            <v>개</v>
          </cell>
          <cell r="E486">
            <v>1197</v>
          </cell>
          <cell r="F486">
            <v>0</v>
          </cell>
          <cell r="H486">
            <v>460</v>
          </cell>
          <cell r="I486">
            <v>1197</v>
          </cell>
          <cell r="J486">
            <v>460</v>
          </cell>
          <cell r="L486">
            <v>460</v>
          </cell>
        </row>
        <row r="487">
          <cell r="A487">
            <v>3344</v>
          </cell>
          <cell r="B487" t="str">
            <v>백소켓 (나사식)</v>
          </cell>
          <cell r="C487" t="str">
            <v>40Ø</v>
          </cell>
          <cell r="D487" t="str">
            <v>개</v>
          </cell>
          <cell r="E487">
            <v>748</v>
          </cell>
          <cell r="F487">
            <v>0</v>
          </cell>
          <cell r="H487">
            <v>460</v>
          </cell>
          <cell r="I487">
            <v>748</v>
          </cell>
          <cell r="J487">
            <v>460</v>
          </cell>
          <cell r="L487">
            <v>460</v>
          </cell>
        </row>
        <row r="488">
          <cell r="A488">
            <v>3345</v>
          </cell>
          <cell r="B488" t="str">
            <v>백소켓 (나사식)</v>
          </cell>
          <cell r="C488" t="str">
            <v>32Ø</v>
          </cell>
          <cell r="D488" t="str">
            <v>개</v>
          </cell>
          <cell r="E488">
            <v>627</v>
          </cell>
          <cell r="F488">
            <v>0</v>
          </cell>
          <cell r="H488">
            <v>460</v>
          </cell>
          <cell r="I488">
            <v>627</v>
          </cell>
          <cell r="J488">
            <v>460</v>
          </cell>
          <cell r="L488">
            <v>460</v>
          </cell>
        </row>
        <row r="489">
          <cell r="A489">
            <v>3346</v>
          </cell>
          <cell r="B489" t="str">
            <v>백소켓 (나사식)</v>
          </cell>
          <cell r="C489" t="str">
            <v>25Ø</v>
          </cell>
          <cell r="D489" t="str">
            <v>개</v>
          </cell>
          <cell r="E489">
            <v>490</v>
          </cell>
          <cell r="F489">
            <v>0</v>
          </cell>
          <cell r="H489">
            <v>460</v>
          </cell>
          <cell r="I489">
            <v>490</v>
          </cell>
          <cell r="J489">
            <v>460</v>
          </cell>
          <cell r="L489">
            <v>460</v>
          </cell>
        </row>
        <row r="490">
          <cell r="A490">
            <v>3347</v>
          </cell>
          <cell r="B490" t="str">
            <v>백소켓 (나사식)</v>
          </cell>
          <cell r="C490" t="str">
            <v>20Ø</v>
          </cell>
          <cell r="D490" t="str">
            <v>개</v>
          </cell>
          <cell r="E490">
            <v>303</v>
          </cell>
          <cell r="F490">
            <v>0</v>
          </cell>
          <cell r="H490">
            <v>460</v>
          </cell>
          <cell r="I490">
            <v>303</v>
          </cell>
          <cell r="J490">
            <v>460</v>
          </cell>
          <cell r="L490">
            <v>460</v>
          </cell>
        </row>
        <row r="491">
          <cell r="A491">
            <v>3348</v>
          </cell>
          <cell r="B491" t="str">
            <v>백소켓 (나사식)</v>
          </cell>
          <cell r="C491" t="str">
            <v>15Ø</v>
          </cell>
          <cell r="D491" t="str">
            <v>개</v>
          </cell>
          <cell r="E491">
            <v>249</v>
          </cell>
          <cell r="F491">
            <v>0</v>
          </cell>
          <cell r="H491">
            <v>460</v>
          </cell>
          <cell r="I491">
            <v>249</v>
          </cell>
          <cell r="J491">
            <v>460</v>
          </cell>
          <cell r="L491">
            <v>460</v>
          </cell>
        </row>
        <row r="492">
          <cell r="A492">
            <v>3350</v>
          </cell>
          <cell r="B492" t="str">
            <v>백캡 (용접식)</v>
          </cell>
          <cell r="C492" t="str">
            <v>150Ø</v>
          </cell>
          <cell r="D492" t="str">
            <v>개</v>
          </cell>
          <cell r="E492">
            <v>8120</v>
          </cell>
          <cell r="F492">
            <v>0</v>
          </cell>
          <cell r="H492">
            <v>461</v>
          </cell>
          <cell r="I492">
            <v>8120</v>
          </cell>
          <cell r="J492">
            <v>461</v>
          </cell>
          <cell r="L492">
            <v>461</v>
          </cell>
        </row>
        <row r="493">
          <cell r="A493">
            <v>3351</v>
          </cell>
          <cell r="B493" t="str">
            <v>백캡 (용접식)</v>
          </cell>
          <cell r="C493" t="str">
            <v>100Ø</v>
          </cell>
          <cell r="D493" t="str">
            <v>개</v>
          </cell>
          <cell r="E493">
            <v>5600</v>
          </cell>
          <cell r="F493">
            <v>0</v>
          </cell>
          <cell r="H493">
            <v>461</v>
          </cell>
          <cell r="I493">
            <v>5600</v>
          </cell>
          <cell r="J493">
            <v>461</v>
          </cell>
          <cell r="L493">
            <v>461</v>
          </cell>
        </row>
        <row r="494">
          <cell r="A494">
            <v>3352</v>
          </cell>
          <cell r="B494" t="str">
            <v>백캡 (용접식)</v>
          </cell>
          <cell r="C494" t="str">
            <v>80Ø</v>
          </cell>
          <cell r="D494" t="str">
            <v>개</v>
          </cell>
          <cell r="E494">
            <v>3360</v>
          </cell>
          <cell r="F494">
            <v>0</v>
          </cell>
          <cell r="H494">
            <v>461</v>
          </cell>
          <cell r="I494">
            <v>3360</v>
          </cell>
          <cell r="J494">
            <v>461</v>
          </cell>
          <cell r="L494">
            <v>461</v>
          </cell>
        </row>
        <row r="495">
          <cell r="A495">
            <v>3353</v>
          </cell>
          <cell r="B495" t="str">
            <v>백캡 (용접식)</v>
          </cell>
          <cell r="C495" t="str">
            <v>65Ø</v>
          </cell>
          <cell r="D495" t="str">
            <v>개</v>
          </cell>
          <cell r="E495">
            <v>2450</v>
          </cell>
          <cell r="F495">
            <v>0</v>
          </cell>
          <cell r="H495">
            <v>461</v>
          </cell>
          <cell r="I495">
            <v>2450</v>
          </cell>
          <cell r="J495">
            <v>461</v>
          </cell>
          <cell r="L495">
            <v>461</v>
          </cell>
        </row>
        <row r="496">
          <cell r="A496">
            <v>3354</v>
          </cell>
          <cell r="B496" t="str">
            <v>백캡 (나사식)</v>
          </cell>
          <cell r="C496" t="str">
            <v>50Ø</v>
          </cell>
          <cell r="D496" t="str">
            <v>개</v>
          </cell>
          <cell r="E496">
            <v>1132</v>
          </cell>
          <cell r="F496">
            <v>0</v>
          </cell>
          <cell r="H496">
            <v>460</v>
          </cell>
          <cell r="I496">
            <v>1132</v>
          </cell>
          <cell r="J496">
            <v>460</v>
          </cell>
          <cell r="L496">
            <v>460</v>
          </cell>
        </row>
        <row r="497">
          <cell r="A497">
            <v>3355</v>
          </cell>
          <cell r="B497" t="str">
            <v>백캡 (나사식)</v>
          </cell>
          <cell r="C497" t="str">
            <v>40Ø</v>
          </cell>
          <cell r="D497" t="str">
            <v>개</v>
          </cell>
          <cell r="E497">
            <v>757</v>
          </cell>
          <cell r="F497">
            <v>0</v>
          </cell>
          <cell r="H497">
            <v>460</v>
          </cell>
          <cell r="I497">
            <v>757</v>
          </cell>
          <cell r="J497">
            <v>460</v>
          </cell>
          <cell r="L497">
            <v>460</v>
          </cell>
        </row>
        <row r="498">
          <cell r="A498">
            <v>3356</v>
          </cell>
          <cell r="B498" t="str">
            <v>백캡 (나사식)</v>
          </cell>
          <cell r="C498" t="str">
            <v>32Ø</v>
          </cell>
          <cell r="D498" t="str">
            <v>개</v>
          </cell>
          <cell r="E498">
            <v>571</v>
          </cell>
          <cell r="F498">
            <v>0</v>
          </cell>
          <cell r="H498">
            <v>460</v>
          </cell>
          <cell r="I498">
            <v>571</v>
          </cell>
          <cell r="J498">
            <v>460</v>
          </cell>
          <cell r="L498">
            <v>460</v>
          </cell>
        </row>
        <row r="499">
          <cell r="A499">
            <v>3357</v>
          </cell>
          <cell r="B499" t="str">
            <v>백캡 (나사식)</v>
          </cell>
          <cell r="C499" t="str">
            <v>25Ø</v>
          </cell>
          <cell r="D499" t="str">
            <v>개</v>
          </cell>
          <cell r="E499">
            <v>364</v>
          </cell>
          <cell r="F499">
            <v>0</v>
          </cell>
          <cell r="H499">
            <v>460</v>
          </cell>
          <cell r="I499">
            <v>364</v>
          </cell>
          <cell r="J499">
            <v>460</v>
          </cell>
          <cell r="L499">
            <v>460</v>
          </cell>
        </row>
        <row r="500">
          <cell r="A500">
            <v>3358</v>
          </cell>
          <cell r="B500" t="str">
            <v>백캡 (나사식)</v>
          </cell>
          <cell r="C500" t="str">
            <v>20Ø</v>
          </cell>
          <cell r="D500" t="str">
            <v>개</v>
          </cell>
          <cell r="E500">
            <v>304</v>
          </cell>
          <cell r="F500">
            <v>0</v>
          </cell>
          <cell r="H500">
            <v>460</v>
          </cell>
          <cell r="I500">
            <v>304</v>
          </cell>
          <cell r="J500">
            <v>460</v>
          </cell>
          <cell r="L500">
            <v>460</v>
          </cell>
        </row>
        <row r="501">
          <cell r="A501">
            <v>3359</v>
          </cell>
          <cell r="B501" t="str">
            <v>백캡 (나사식)</v>
          </cell>
          <cell r="C501" t="str">
            <v>15Ø</v>
          </cell>
          <cell r="D501" t="str">
            <v>개</v>
          </cell>
          <cell r="E501">
            <v>198</v>
          </cell>
          <cell r="F501">
            <v>0</v>
          </cell>
          <cell r="H501">
            <v>460</v>
          </cell>
          <cell r="I501">
            <v>198</v>
          </cell>
          <cell r="J501">
            <v>460</v>
          </cell>
          <cell r="L501">
            <v>460</v>
          </cell>
        </row>
        <row r="502">
          <cell r="A502">
            <v>3360</v>
          </cell>
          <cell r="B502" t="str">
            <v>용접 합 후렌지</v>
          </cell>
          <cell r="C502" t="str">
            <v>150Ø</v>
          </cell>
          <cell r="D502" t="str">
            <v>개</v>
          </cell>
          <cell r="E502">
            <v>16559</v>
          </cell>
          <cell r="F502">
            <v>13583</v>
          </cell>
          <cell r="H502">
            <v>0</v>
          </cell>
          <cell r="I502">
            <v>16559</v>
          </cell>
          <cell r="J502">
            <v>0</v>
          </cell>
          <cell r="L502">
            <v>0</v>
          </cell>
        </row>
        <row r="503">
          <cell r="A503">
            <v>3361</v>
          </cell>
          <cell r="B503" t="str">
            <v>용접 합 후렌지</v>
          </cell>
          <cell r="C503" t="str">
            <v>100Ø</v>
          </cell>
          <cell r="D503" t="str">
            <v>개</v>
          </cell>
          <cell r="E503">
            <v>11296</v>
          </cell>
          <cell r="F503">
            <v>10564</v>
          </cell>
          <cell r="H503">
            <v>0</v>
          </cell>
          <cell r="I503">
            <v>11296</v>
          </cell>
          <cell r="J503">
            <v>0</v>
          </cell>
          <cell r="L503">
            <v>0</v>
          </cell>
        </row>
        <row r="504">
          <cell r="A504">
            <v>3362</v>
          </cell>
          <cell r="B504" t="str">
            <v>용접 합 후렌지</v>
          </cell>
          <cell r="C504" t="str">
            <v>80Ø</v>
          </cell>
          <cell r="D504" t="str">
            <v>개</v>
          </cell>
          <cell r="E504">
            <v>10455</v>
          </cell>
          <cell r="F504">
            <v>9055</v>
          </cell>
          <cell r="H504">
            <v>0</v>
          </cell>
          <cell r="I504">
            <v>10455</v>
          </cell>
          <cell r="J504">
            <v>0</v>
          </cell>
          <cell r="L504">
            <v>0</v>
          </cell>
        </row>
        <row r="505">
          <cell r="A505">
            <v>3363</v>
          </cell>
          <cell r="B505" t="str">
            <v>용접 합 후렌지</v>
          </cell>
          <cell r="C505" t="str">
            <v>65Ø</v>
          </cell>
          <cell r="D505" t="str">
            <v>개</v>
          </cell>
          <cell r="E505">
            <v>5909</v>
          </cell>
          <cell r="F505">
            <v>8331</v>
          </cell>
          <cell r="H505">
            <v>0</v>
          </cell>
          <cell r="I505">
            <v>5909</v>
          </cell>
          <cell r="J505">
            <v>0</v>
          </cell>
          <cell r="L505">
            <v>0</v>
          </cell>
        </row>
        <row r="506">
          <cell r="A506">
            <v>3364</v>
          </cell>
          <cell r="B506" t="str">
            <v>백유니온 (나사식)</v>
          </cell>
          <cell r="C506" t="str">
            <v>50Ø</v>
          </cell>
          <cell r="D506" t="str">
            <v>개</v>
          </cell>
          <cell r="E506">
            <v>3701</v>
          </cell>
          <cell r="F506">
            <v>0</v>
          </cell>
          <cell r="H506">
            <v>460</v>
          </cell>
          <cell r="I506">
            <v>3701</v>
          </cell>
          <cell r="J506">
            <v>460</v>
          </cell>
          <cell r="L506">
            <v>460</v>
          </cell>
        </row>
        <row r="507">
          <cell r="A507">
            <v>3365</v>
          </cell>
          <cell r="B507" t="str">
            <v>백유니온 (나사식)</v>
          </cell>
          <cell r="C507" t="str">
            <v>40Ø</v>
          </cell>
          <cell r="D507" t="str">
            <v>개</v>
          </cell>
          <cell r="E507">
            <v>2876</v>
          </cell>
          <cell r="F507">
            <v>0</v>
          </cell>
          <cell r="H507">
            <v>460</v>
          </cell>
          <cell r="I507">
            <v>2876</v>
          </cell>
          <cell r="J507">
            <v>460</v>
          </cell>
          <cell r="L507">
            <v>460</v>
          </cell>
        </row>
        <row r="508">
          <cell r="A508">
            <v>3366</v>
          </cell>
          <cell r="B508" t="str">
            <v>백유니온 (나사식)</v>
          </cell>
          <cell r="C508" t="str">
            <v>32Ø</v>
          </cell>
          <cell r="D508" t="str">
            <v>개</v>
          </cell>
          <cell r="E508">
            <v>2223</v>
          </cell>
          <cell r="F508">
            <v>0</v>
          </cell>
          <cell r="H508">
            <v>460</v>
          </cell>
          <cell r="I508">
            <v>2223</v>
          </cell>
          <cell r="J508">
            <v>460</v>
          </cell>
          <cell r="L508">
            <v>460</v>
          </cell>
        </row>
        <row r="509">
          <cell r="A509">
            <v>3367</v>
          </cell>
          <cell r="B509" t="str">
            <v>백유니온 (나사식)</v>
          </cell>
          <cell r="C509" t="str">
            <v>25Ø</v>
          </cell>
          <cell r="D509" t="str">
            <v>개</v>
          </cell>
          <cell r="E509">
            <v>1754</v>
          </cell>
          <cell r="F509">
            <v>0</v>
          </cell>
          <cell r="H509">
            <v>460</v>
          </cell>
          <cell r="I509">
            <v>1754</v>
          </cell>
          <cell r="J509">
            <v>460</v>
          </cell>
          <cell r="L509">
            <v>460</v>
          </cell>
        </row>
        <row r="510">
          <cell r="A510">
            <v>3368</v>
          </cell>
          <cell r="B510" t="str">
            <v>백유니온 (나사식)</v>
          </cell>
          <cell r="C510" t="str">
            <v>20Ø</v>
          </cell>
          <cell r="D510" t="str">
            <v>개</v>
          </cell>
          <cell r="E510">
            <v>1253</v>
          </cell>
          <cell r="F510">
            <v>0</v>
          </cell>
          <cell r="H510">
            <v>460</v>
          </cell>
          <cell r="I510">
            <v>1253</v>
          </cell>
          <cell r="J510">
            <v>460</v>
          </cell>
          <cell r="L510">
            <v>460</v>
          </cell>
        </row>
        <row r="511">
          <cell r="A511">
            <v>3369</v>
          </cell>
          <cell r="B511" t="str">
            <v>백유니온 (나사식)</v>
          </cell>
          <cell r="C511" t="str">
            <v>15Ø</v>
          </cell>
          <cell r="D511" t="str">
            <v>개</v>
          </cell>
          <cell r="E511">
            <v>1149</v>
          </cell>
          <cell r="F511">
            <v>0</v>
          </cell>
          <cell r="H511">
            <v>460</v>
          </cell>
          <cell r="I511">
            <v>1149</v>
          </cell>
          <cell r="J511">
            <v>460</v>
          </cell>
          <cell r="L511">
            <v>460</v>
          </cell>
        </row>
        <row r="512">
          <cell r="A512">
            <v>3371</v>
          </cell>
          <cell r="B512" t="str">
            <v>백니플 (나사식)</v>
          </cell>
          <cell r="C512" t="str">
            <v>80Ø</v>
          </cell>
          <cell r="D512" t="str">
            <v>개</v>
          </cell>
          <cell r="E512">
            <v>2542</v>
          </cell>
          <cell r="F512">
            <v>0</v>
          </cell>
          <cell r="H512">
            <v>460</v>
          </cell>
          <cell r="I512">
            <v>2542</v>
          </cell>
          <cell r="J512">
            <v>460</v>
          </cell>
          <cell r="L512">
            <v>460</v>
          </cell>
        </row>
        <row r="513">
          <cell r="A513">
            <v>3372</v>
          </cell>
          <cell r="B513" t="str">
            <v>백니플 (나사식)</v>
          </cell>
          <cell r="C513" t="str">
            <v>65Ø</v>
          </cell>
          <cell r="D513" t="str">
            <v>개</v>
          </cell>
          <cell r="E513">
            <v>1699</v>
          </cell>
          <cell r="F513">
            <v>0</v>
          </cell>
          <cell r="H513">
            <v>460</v>
          </cell>
          <cell r="I513">
            <v>1699</v>
          </cell>
          <cell r="J513">
            <v>460</v>
          </cell>
          <cell r="L513">
            <v>460</v>
          </cell>
        </row>
        <row r="514">
          <cell r="A514">
            <v>3373</v>
          </cell>
          <cell r="B514" t="str">
            <v>백니플 (나사식)</v>
          </cell>
          <cell r="C514" t="str">
            <v>50Ø</v>
          </cell>
          <cell r="D514" t="str">
            <v>개</v>
          </cell>
          <cell r="E514">
            <v>1099</v>
          </cell>
          <cell r="F514">
            <v>0</v>
          </cell>
          <cell r="H514">
            <v>460</v>
          </cell>
          <cell r="I514">
            <v>1099</v>
          </cell>
          <cell r="J514">
            <v>460</v>
          </cell>
          <cell r="L514">
            <v>460</v>
          </cell>
        </row>
        <row r="515">
          <cell r="A515">
            <v>3374</v>
          </cell>
          <cell r="B515" t="str">
            <v>백니플 (나사식)</v>
          </cell>
          <cell r="C515" t="str">
            <v>40Ø</v>
          </cell>
          <cell r="D515" t="str">
            <v>개</v>
          </cell>
          <cell r="E515">
            <v>913</v>
          </cell>
          <cell r="F515">
            <v>0</v>
          </cell>
          <cell r="H515">
            <v>460</v>
          </cell>
          <cell r="I515">
            <v>913</v>
          </cell>
          <cell r="J515">
            <v>460</v>
          </cell>
          <cell r="L515">
            <v>460</v>
          </cell>
        </row>
        <row r="516">
          <cell r="A516">
            <v>3375</v>
          </cell>
          <cell r="B516" t="str">
            <v>백니플 (나사식)</v>
          </cell>
          <cell r="C516" t="str">
            <v>32Ø</v>
          </cell>
          <cell r="D516" t="str">
            <v>개</v>
          </cell>
          <cell r="E516">
            <v>644</v>
          </cell>
          <cell r="F516">
            <v>0</v>
          </cell>
          <cell r="H516">
            <v>460</v>
          </cell>
          <cell r="I516">
            <v>644</v>
          </cell>
          <cell r="J516">
            <v>460</v>
          </cell>
          <cell r="L516">
            <v>460</v>
          </cell>
        </row>
        <row r="517">
          <cell r="A517">
            <v>3376</v>
          </cell>
          <cell r="B517" t="str">
            <v>백니플 (나사식)</v>
          </cell>
          <cell r="C517" t="str">
            <v>25Ø</v>
          </cell>
          <cell r="D517" t="str">
            <v>개</v>
          </cell>
          <cell r="E517">
            <v>505</v>
          </cell>
          <cell r="F517">
            <v>0</v>
          </cell>
          <cell r="H517">
            <v>460</v>
          </cell>
          <cell r="I517">
            <v>505</v>
          </cell>
          <cell r="J517">
            <v>460</v>
          </cell>
          <cell r="L517">
            <v>460</v>
          </cell>
        </row>
        <row r="518">
          <cell r="A518">
            <v>3377</v>
          </cell>
          <cell r="B518" t="str">
            <v>백니플 (나사식)</v>
          </cell>
          <cell r="C518" t="str">
            <v>20Ø</v>
          </cell>
          <cell r="D518" t="str">
            <v>개</v>
          </cell>
          <cell r="E518">
            <v>353</v>
          </cell>
          <cell r="F518">
            <v>0</v>
          </cell>
          <cell r="H518">
            <v>460</v>
          </cell>
          <cell r="I518">
            <v>353</v>
          </cell>
          <cell r="J518">
            <v>460</v>
          </cell>
          <cell r="L518">
            <v>460</v>
          </cell>
        </row>
        <row r="519">
          <cell r="A519">
            <v>3378</v>
          </cell>
          <cell r="B519" t="str">
            <v>백니플 (나사식)</v>
          </cell>
          <cell r="C519" t="str">
            <v>15Ø</v>
          </cell>
          <cell r="D519" t="str">
            <v>개</v>
          </cell>
          <cell r="E519">
            <v>305</v>
          </cell>
          <cell r="F519">
            <v>0</v>
          </cell>
          <cell r="H519">
            <v>460</v>
          </cell>
          <cell r="I519">
            <v>305</v>
          </cell>
          <cell r="J519">
            <v>460</v>
          </cell>
          <cell r="L519">
            <v>460</v>
          </cell>
        </row>
        <row r="542">
          <cell r="A542">
            <v>3400</v>
          </cell>
          <cell r="B542" t="str">
            <v>흑강관</v>
          </cell>
          <cell r="C542" t="str">
            <v>150Ø</v>
          </cell>
          <cell r="D542" t="str">
            <v>M</v>
          </cell>
          <cell r="E542">
            <v>9755</v>
          </cell>
          <cell r="F542">
            <v>0</v>
          </cell>
          <cell r="H542">
            <v>458</v>
          </cell>
          <cell r="I542">
            <v>9755</v>
          </cell>
          <cell r="J542">
            <v>458</v>
          </cell>
          <cell r="L542">
            <v>458</v>
          </cell>
        </row>
        <row r="543">
          <cell r="A543">
            <v>3401</v>
          </cell>
          <cell r="B543" t="str">
            <v>흑강관</v>
          </cell>
          <cell r="C543" t="str">
            <v>100Ø</v>
          </cell>
          <cell r="D543" t="str">
            <v>M</v>
          </cell>
          <cell r="E543">
            <v>5962</v>
          </cell>
          <cell r="F543">
            <v>0</v>
          </cell>
          <cell r="H543">
            <v>458</v>
          </cell>
          <cell r="I543">
            <v>5962</v>
          </cell>
          <cell r="J543">
            <v>458</v>
          </cell>
          <cell r="L543">
            <v>458</v>
          </cell>
        </row>
        <row r="544">
          <cell r="A544">
            <v>3402</v>
          </cell>
          <cell r="B544" t="str">
            <v>흑강관</v>
          </cell>
          <cell r="C544" t="str">
            <v>80Ø</v>
          </cell>
          <cell r="D544" t="str">
            <v>M</v>
          </cell>
          <cell r="E544">
            <v>4173</v>
          </cell>
          <cell r="F544">
            <v>0</v>
          </cell>
          <cell r="H544">
            <v>458</v>
          </cell>
          <cell r="I544">
            <v>4173</v>
          </cell>
          <cell r="J544">
            <v>458</v>
          </cell>
          <cell r="L544">
            <v>458</v>
          </cell>
        </row>
        <row r="545">
          <cell r="A545">
            <v>3403</v>
          </cell>
          <cell r="B545" t="str">
            <v>흑강관</v>
          </cell>
          <cell r="C545" t="str">
            <v>65Ø</v>
          </cell>
          <cell r="D545" t="str">
            <v>M</v>
          </cell>
          <cell r="E545">
            <v>3223</v>
          </cell>
          <cell r="F545">
            <v>0</v>
          </cell>
          <cell r="H545">
            <v>458</v>
          </cell>
          <cell r="I545">
            <v>3223</v>
          </cell>
          <cell r="J545">
            <v>458</v>
          </cell>
          <cell r="L545">
            <v>458</v>
          </cell>
        </row>
        <row r="546">
          <cell r="A546">
            <v>3404</v>
          </cell>
          <cell r="B546" t="str">
            <v>흑강관</v>
          </cell>
          <cell r="C546" t="str">
            <v>50Ø</v>
          </cell>
          <cell r="D546" t="str">
            <v>M</v>
          </cell>
          <cell r="E546">
            <v>2530</v>
          </cell>
          <cell r="F546">
            <v>0</v>
          </cell>
          <cell r="H546">
            <v>458</v>
          </cell>
          <cell r="I546">
            <v>2530</v>
          </cell>
          <cell r="J546">
            <v>458</v>
          </cell>
          <cell r="L546">
            <v>458</v>
          </cell>
        </row>
        <row r="547">
          <cell r="A547">
            <v>3405</v>
          </cell>
          <cell r="B547" t="str">
            <v>흑강관</v>
          </cell>
          <cell r="C547" t="str">
            <v>40Ø</v>
          </cell>
          <cell r="D547" t="str">
            <v>M</v>
          </cell>
          <cell r="E547">
            <v>1794</v>
          </cell>
          <cell r="F547">
            <v>0</v>
          </cell>
          <cell r="H547">
            <v>458</v>
          </cell>
          <cell r="I547">
            <v>1794</v>
          </cell>
          <cell r="J547">
            <v>458</v>
          </cell>
          <cell r="L547">
            <v>458</v>
          </cell>
        </row>
        <row r="548">
          <cell r="A548">
            <v>3406</v>
          </cell>
          <cell r="B548" t="str">
            <v>흑강관</v>
          </cell>
          <cell r="C548" t="str">
            <v>32Ø</v>
          </cell>
          <cell r="D548" t="str">
            <v>M</v>
          </cell>
          <cell r="E548">
            <v>1553</v>
          </cell>
          <cell r="F548">
            <v>0</v>
          </cell>
          <cell r="H548">
            <v>458</v>
          </cell>
          <cell r="I548">
            <v>1553</v>
          </cell>
          <cell r="J548">
            <v>458</v>
          </cell>
          <cell r="L548">
            <v>458</v>
          </cell>
        </row>
        <row r="549">
          <cell r="A549">
            <v>3407</v>
          </cell>
          <cell r="B549" t="str">
            <v>흑강관</v>
          </cell>
          <cell r="C549" t="str">
            <v>25Ø</v>
          </cell>
          <cell r="D549" t="str">
            <v>M</v>
          </cell>
          <cell r="E549">
            <v>1233</v>
          </cell>
          <cell r="F549">
            <v>0</v>
          </cell>
          <cell r="H549">
            <v>458</v>
          </cell>
          <cell r="I549">
            <v>1233</v>
          </cell>
          <cell r="J549">
            <v>458</v>
          </cell>
          <cell r="L549">
            <v>458</v>
          </cell>
        </row>
        <row r="550">
          <cell r="A550">
            <v>3408</v>
          </cell>
          <cell r="B550" t="str">
            <v>흑강관</v>
          </cell>
          <cell r="C550" t="str">
            <v>20Ø</v>
          </cell>
          <cell r="D550" t="str">
            <v>M</v>
          </cell>
          <cell r="E550">
            <v>821</v>
          </cell>
          <cell r="F550">
            <v>0</v>
          </cell>
          <cell r="H550">
            <v>458</v>
          </cell>
          <cell r="I550">
            <v>821</v>
          </cell>
          <cell r="J550">
            <v>458</v>
          </cell>
          <cell r="L550">
            <v>458</v>
          </cell>
        </row>
        <row r="551">
          <cell r="A551">
            <v>3409</v>
          </cell>
          <cell r="B551" t="str">
            <v>흑강관</v>
          </cell>
          <cell r="C551" t="str">
            <v>15Ø</v>
          </cell>
          <cell r="D551" t="str">
            <v>M</v>
          </cell>
          <cell r="E551">
            <v>672</v>
          </cell>
          <cell r="F551">
            <v>0</v>
          </cell>
          <cell r="H551">
            <v>458</v>
          </cell>
          <cell r="I551">
            <v>672</v>
          </cell>
          <cell r="J551">
            <v>458</v>
          </cell>
          <cell r="L551">
            <v>458</v>
          </cell>
        </row>
        <row r="552">
          <cell r="A552">
            <v>3410</v>
          </cell>
          <cell r="B552" t="str">
            <v>흑엘보 (용접식)</v>
          </cell>
          <cell r="C552" t="str">
            <v>150Ø</v>
          </cell>
          <cell r="D552" t="str">
            <v>개</v>
          </cell>
          <cell r="E552">
            <v>13300</v>
          </cell>
          <cell r="F552">
            <v>0</v>
          </cell>
          <cell r="H552">
            <v>465</v>
          </cell>
          <cell r="I552">
            <v>13300</v>
          </cell>
          <cell r="J552">
            <v>465</v>
          </cell>
          <cell r="L552">
            <v>465</v>
          </cell>
        </row>
        <row r="553">
          <cell r="A553">
            <v>3411</v>
          </cell>
          <cell r="B553" t="str">
            <v>흑엘보 (용접식)</v>
          </cell>
          <cell r="C553" t="str">
            <v>100Ø</v>
          </cell>
          <cell r="D553" t="str">
            <v>개</v>
          </cell>
          <cell r="E553">
            <v>5110</v>
          </cell>
          <cell r="F553">
            <v>0</v>
          </cell>
          <cell r="H553">
            <v>465</v>
          </cell>
          <cell r="I553">
            <v>5110</v>
          </cell>
          <cell r="J553">
            <v>465</v>
          </cell>
          <cell r="L553">
            <v>465</v>
          </cell>
        </row>
        <row r="554">
          <cell r="A554">
            <v>3412</v>
          </cell>
          <cell r="B554" t="str">
            <v>흑엘보 (용접식)</v>
          </cell>
          <cell r="C554" t="str">
            <v>80Ø</v>
          </cell>
          <cell r="D554" t="str">
            <v>개</v>
          </cell>
          <cell r="E554">
            <v>3080</v>
          </cell>
          <cell r="F554">
            <v>0</v>
          </cell>
          <cell r="H554">
            <v>463</v>
          </cell>
          <cell r="I554">
            <v>3080</v>
          </cell>
          <cell r="J554">
            <v>463</v>
          </cell>
          <cell r="L554">
            <v>463</v>
          </cell>
        </row>
        <row r="555">
          <cell r="A555">
            <v>3413</v>
          </cell>
          <cell r="B555" t="str">
            <v>흑엘보 (용접식)</v>
          </cell>
          <cell r="C555" t="str">
            <v>65Ø</v>
          </cell>
          <cell r="D555" t="str">
            <v>개</v>
          </cell>
          <cell r="E555">
            <v>2310</v>
          </cell>
          <cell r="F555">
            <v>0</v>
          </cell>
          <cell r="H555">
            <v>463</v>
          </cell>
          <cell r="I555">
            <v>2310</v>
          </cell>
          <cell r="J555">
            <v>463</v>
          </cell>
          <cell r="L555">
            <v>463</v>
          </cell>
        </row>
        <row r="556">
          <cell r="A556">
            <v>3414</v>
          </cell>
          <cell r="B556" t="str">
            <v>흑엘보 (나사식)</v>
          </cell>
          <cell r="C556" t="str">
            <v>50Ø</v>
          </cell>
          <cell r="D556" t="str">
            <v>개</v>
          </cell>
          <cell r="E556">
            <v>1363</v>
          </cell>
          <cell r="F556">
            <v>0</v>
          </cell>
          <cell r="H556">
            <v>463</v>
          </cell>
          <cell r="I556">
            <v>1363</v>
          </cell>
          <cell r="J556">
            <v>463</v>
          </cell>
          <cell r="L556">
            <v>463</v>
          </cell>
        </row>
        <row r="557">
          <cell r="A557">
            <v>3415</v>
          </cell>
          <cell r="B557" t="str">
            <v>흑엘보 (나사식)</v>
          </cell>
          <cell r="C557" t="str">
            <v>40Ø</v>
          </cell>
          <cell r="D557" t="str">
            <v>개</v>
          </cell>
          <cell r="E557">
            <v>868</v>
          </cell>
          <cell r="F557">
            <v>0</v>
          </cell>
          <cell r="H557">
            <v>463</v>
          </cell>
          <cell r="I557">
            <v>868</v>
          </cell>
          <cell r="J557">
            <v>463</v>
          </cell>
          <cell r="L557">
            <v>463</v>
          </cell>
        </row>
        <row r="558">
          <cell r="A558">
            <v>3416</v>
          </cell>
          <cell r="B558" t="str">
            <v>흑엘보 (나사식)</v>
          </cell>
          <cell r="C558" t="str">
            <v>32Ø</v>
          </cell>
          <cell r="D558" t="str">
            <v>개</v>
          </cell>
          <cell r="E558">
            <v>732</v>
          </cell>
          <cell r="F558">
            <v>0</v>
          </cell>
          <cell r="H558">
            <v>463</v>
          </cell>
          <cell r="I558">
            <v>732</v>
          </cell>
          <cell r="J558">
            <v>463</v>
          </cell>
          <cell r="L558">
            <v>463</v>
          </cell>
        </row>
        <row r="559">
          <cell r="A559">
            <v>3417</v>
          </cell>
          <cell r="B559" t="str">
            <v>흑엘보 (나사식)</v>
          </cell>
          <cell r="C559" t="str">
            <v>25Ø</v>
          </cell>
          <cell r="D559" t="str">
            <v>개</v>
          </cell>
          <cell r="E559">
            <v>475</v>
          </cell>
          <cell r="F559">
            <v>0</v>
          </cell>
          <cell r="H559">
            <v>463</v>
          </cell>
          <cell r="I559">
            <v>475</v>
          </cell>
          <cell r="J559">
            <v>463</v>
          </cell>
          <cell r="L559">
            <v>463</v>
          </cell>
        </row>
        <row r="560">
          <cell r="A560">
            <v>3418</v>
          </cell>
          <cell r="B560" t="str">
            <v>흑엘보 (나사식)</v>
          </cell>
          <cell r="C560" t="str">
            <v>20Ø</v>
          </cell>
          <cell r="D560" t="str">
            <v>개</v>
          </cell>
          <cell r="E560">
            <v>299</v>
          </cell>
          <cell r="F560">
            <v>0</v>
          </cell>
          <cell r="H560">
            <v>463</v>
          </cell>
          <cell r="I560">
            <v>299</v>
          </cell>
          <cell r="J560">
            <v>463</v>
          </cell>
          <cell r="L560">
            <v>463</v>
          </cell>
        </row>
        <row r="561">
          <cell r="A561">
            <v>3419</v>
          </cell>
          <cell r="B561" t="str">
            <v>흑엘보 (나사식)</v>
          </cell>
          <cell r="C561" t="str">
            <v>15Ø</v>
          </cell>
          <cell r="D561" t="str">
            <v>개</v>
          </cell>
          <cell r="E561">
            <v>200</v>
          </cell>
          <cell r="F561">
            <v>0</v>
          </cell>
          <cell r="H561">
            <v>463</v>
          </cell>
          <cell r="I561">
            <v>200</v>
          </cell>
          <cell r="J561">
            <v>463</v>
          </cell>
          <cell r="L561">
            <v>463</v>
          </cell>
        </row>
        <row r="562">
          <cell r="A562">
            <v>3420</v>
          </cell>
          <cell r="B562" t="str">
            <v>흑티 (용접식)</v>
          </cell>
          <cell r="C562" t="str">
            <v>150Ø</v>
          </cell>
          <cell r="D562" t="str">
            <v>개</v>
          </cell>
          <cell r="E562">
            <v>17500</v>
          </cell>
          <cell r="F562">
            <v>0</v>
          </cell>
          <cell r="H562">
            <v>465</v>
          </cell>
          <cell r="I562">
            <v>17500</v>
          </cell>
          <cell r="J562">
            <v>465</v>
          </cell>
          <cell r="L562">
            <v>465</v>
          </cell>
        </row>
        <row r="563">
          <cell r="A563">
            <v>3421</v>
          </cell>
          <cell r="B563" t="str">
            <v>흑티 (용접식)</v>
          </cell>
          <cell r="C563" t="str">
            <v>100Ø</v>
          </cell>
          <cell r="D563" t="str">
            <v>개</v>
          </cell>
          <cell r="E563">
            <v>7280</v>
          </cell>
          <cell r="F563">
            <v>0</v>
          </cell>
          <cell r="H563">
            <v>465</v>
          </cell>
          <cell r="I563">
            <v>7280</v>
          </cell>
          <cell r="J563">
            <v>465</v>
          </cell>
          <cell r="L563">
            <v>465</v>
          </cell>
        </row>
        <row r="564">
          <cell r="A564">
            <v>3422</v>
          </cell>
          <cell r="B564" t="str">
            <v>흑티 (용접식)</v>
          </cell>
          <cell r="C564" t="str">
            <v>80Ø</v>
          </cell>
          <cell r="D564" t="str">
            <v>개</v>
          </cell>
          <cell r="E564">
            <v>4620</v>
          </cell>
          <cell r="F564">
            <v>0</v>
          </cell>
          <cell r="H564">
            <v>463</v>
          </cell>
          <cell r="I564">
            <v>4620</v>
          </cell>
          <cell r="J564">
            <v>463</v>
          </cell>
          <cell r="L564">
            <v>463</v>
          </cell>
        </row>
        <row r="565">
          <cell r="A565">
            <v>3423</v>
          </cell>
          <cell r="B565" t="str">
            <v>흑티 (용접식)</v>
          </cell>
          <cell r="C565" t="str">
            <v>65Ø</v>
          </cell>
          <cell r="D565" t="str">
            <v>개</v>
          </cell>
          <cell r="E565">
            <v>3360</v>
          </cell>
          <cell r="F565">
            <v>0</v>
          </cell>
          <cell r="H565">
            <v>463</v>
          </cell>
          <cell r="I565">
            <v>3360</v>
          </cell>
          <cell r="J565">
            <v>463</v>
          </cell>
          <cell r="L565">
            <v>463</v>
          </cell>
        </row>
        <row r="566">
          <cell r="A566">
            <v>3424</v>
          </cell>
          <cell r="B566" t="str">
            <v>흑티 (나사식)</v>
          </cell>
          <cell r="C566" t="str">
            <v>50Ø</v>
          </cell>
          <cell r="D566" t="str">
            <v>개</v>
          </cell>
          <cell r="E566">
            <v>1778</v>
          </cell>
          <cell r="F566">
            <v>0</v>
          </cell>
          <cell r="H566">
            <v>463</v>
          </cell>
          <cell r="I566">
            <v>1778</v>
          </cell>
          <cell r="J566">
            <v>463</v>
          </cell>
          <cell r="L566">
            <v>463</v>
          </cell>
        </row>
        <row r="567">
          <cell r="A567">
            <v>3437</v>
          </cell>
          <cell r="B567" t="str">
            <v>흑티 (나사식)</v>
          </cell>
          <cell r="C567" t="str">
            <v>40Ø</v>
          </cell>
          <cell r="D567" t="str">
            <v>개</v>
          </cell>
          <cell r="E567">
            <v>1218</v>
          </cell>
          <cell r="F567">
            <v>0</v>
          </cell>
          <cell r="H567">
            <v>463</v>
          </cell>
          <cell r="I567">
            <v>1218</v>
          </cell>
          <cell r="J567">
            <v>463</v>
          </cell>
          <cell r="L567">
            <v>463</v>
          </cell>
        </row>
        <row r="568">
          <cell r="A568">
            <v>3426</v>
          </cell>
          <cell r="B568" t="str">
            <v>흑티 (나사식)</v>
          </cell>
          <cell r="C568" t="str">
            <v>32Ø</v>
          </cell>
          <cell r="D568" t="str">
            <v>개</v>
          </cell>
          <cell r="E568">
            <v>911</v>
          </cell>
          <cell r="F568">
            <v>0</v>
          </cell>
          <cell r="H568">
            <v>463</v>
          </cell>
          <cell r="I568">
            <v>911</v>
          </cell>
          <cell r="J568">
            <v>463</v>
          </cell>
          <cell r="L568">
            <v>463</v>
          </cell>
        </row>
        <row r="569">
          <cell r="A569">
            <v>3427</v>
          </cell>
          <cell r="B569" t="str">
            <v>흑티 (나사식)</v>
          </cell>
          <cell r="C569" t="str">
            <v>25Ø</v>
          </cell>
          <cell r="D569" t="str">
            <v>개</v>
          </cell>
          <cell r="E569">
            <v>661</v>
          </cell>
          <cell r="F569">
            <v>0</v>
          </cell>
          <cell r="H569">
            <v>463</v>
          </cell>
          <cell r="I569">
            <v>661</v>
          </cell>
          <cell r="J569">
            <v>463</v>
          </cell>
          <cell r="L569">
            <v>463</v>
          </cell>
        </row>
        <row r="570">
          <cell r="A570">
            <v>3428</v>
          </cell>
          <cell r="B570" t="str">
            <v>흑티 (나사식)</v>
          </cell>
          <cell r="C570" t="str">
            <v>20Ø</v>
          </cell>
          <cell r="D570" t="str">
            <v>개</v>
          </cell>
          <cell r="E570">
            <v>440</v>
          </cell>
          <cell r="F570">
            <v>0</v>
          </cell>
          <cell r="H570">
            <v>463</v>
          </cell>
          <cell r="I570">
            <v>440</v>
          </cell>
          <cell r="J570">
            <v>463</v>
          </cell>
          <cell r="L570">
            <v>463</v>
          </cell>
        </row>
        <row r="571">
          <cell r="A571">
            <v>3429</v>
          </cell>
          <cell r="B571" t="str">
            <v>흑티 (나사식)</v>
          </cell>
          <cell r="C571" t="str">
            <v>15Ø</v>
          </cell>
          <cell r="D571" t="str">
            <v>개</v>
          </cell>
          <cell r="E571">
            <v>302</v>
          </cell>
          <cell r="F571">
            <v>0</v>
          </cell>
          <cell r="H571">
            <v>463</v>
          </cell>
          <cell r="I571">
            <v>302</v>
          </cell>
          <cell r="J571">
            <v>463</v>
          </cell>
          <cell r="L571">
            <v>463</v>
          </cell>
        </row>
        <row r="572">
          <cell r="A572">
            <v>3430</v>
          </cell>
          <cell r="B572" t="str">
            <v>흑레듀샤 (용접식)</v>
          </cell>
          <cell r="C572" t="str">
            <v>150Ø</v>
          </cell>
          <cell r="D572" t="str">
            <v>개</v>
          </cell>
          <cell r="E572">
            <v>16100</v>
          </cell>
          <cell r="F572">
            <v>0</v>
          </cell>
          <cell r="H572">
            <v>465</v>
          </cell>
          <cell r="I572">
            <v>16100</v>
          </cell>
          <cell r="J572">
            <v>465</v>
          </cell>
          <cell r="L572">
            <v>465</v>
          </cell>
        </row>
        <row r="573">
          <cell r="A573">
            <v>3431</v>
          </cell>
          <cell r="B573" t="str">
            <v>흑레듀샤 (용접식)</v>
          </cell>
          <cell r="C573" t="str">
            <v>100Ø</v>
          </cell>
          <cell r="D573" t="str">
            <v>개</v>
          </cell>
          <cell r="E573">
            <v>6440</v>
          </cell>
          <cell r="F573">
            <v>0</v>
          </cell>
          <cell r="H573">
            <v>465</v>
          </cell>
          <cell r="I573">
            <v>6440</v>
          </cell>
          <cell r="J573">
            <v>465</v>
          </cell>
          <cell r="L573">
            <v>465</v>
          </cell>
        </row>
        <row r="574">
          <cell r="A574">
            <v>3432</v>
          </cell>
          <cell r="B574" t="str">
            <v>흑레듀샤 (용접식)</v>
          </cell>
          <cell r="C574" t="str">
            <v>80Ø</v>
          </cell>
          <cell r="D574" t="str">
            <v>개</v>
          </cell>
          <cell r="E574">
            <v>4200</v>
          </cell>
          <cell r="F574">
            <v>0</v>
          </cell>
          <cell r="H574">
            <v>463</v>
          </cell>
          <cell r="I574">
            <v>4200</v>
          </cell>
          <cell r="J574">
            <v>463</v>
          </cell>
          <cell r="L574">
            <v>463</v>
          </cell>
        </row>
        <row r="575">
          <cell r="A575">
            <v>3433</v>
          </cell>
          <cell r="B575" t="str">
            <v>흑레듀샤 (용접식)</v>
          </cell>
          <cell r="C575" t="str">
            <v>65Ø</v>
          </cell>
          <cell r="D575" t="str">
            <v>개</v>
          </cell>
          <cell r="E575">
            <v>3520</v>
          </cell>
          <cell r="F575">
            <v>0</v>
          </cell>
          <cell r="H575">
            <v>463</v>
          </cell>
          <cell r="I575">
            <v>3520</v>
          </cell>
          <cell r="J575">
            <v>463</v>
          </cell>
          <cell r="L575">
            <v>463</v>
          </cell>
        </row>
        <row r="576">
          <cell r="A576">
            <v>3434</v>
          </cell>
          <cell r="B576" t="str">
            <v>흑레듀샤 (나사식)</v>
          </cell>
          <cell r="C576" t="str">
            <v>50Ø</v>
          </cell>
          <cell r="D576" t="str">
            <v>개</v>
          </cell>
          <cell r="E576">
            <v>884</v>
          </cell>
          <cell r="F576">
            <v>0</v>
          </cell>
          <cell r="H576">
            <v>463</v>
          </cell>
          <cell r="I576">
            <v>884</v>
          </cell>
          <cell r="J576">
            <v>463</v>
          </cell>
          <cell r="L576">
            <v>463</v>
          </cell>
        </row>
        <row r="577">
          <cell r="A577">
            <v>3435</v>
          </cell>
          <cell r="B577" t="str">
            <v>흑레듀샤 (나사식)</v>
          </cell>
          <cell r="C577" t="str">
            <v>40Ø</v>
          </cell>
          <cell r="D577" t="str">
            <v>개</v>
          </cell>
          <cell r="E577">
            <v>685</v>
          </cell>
          <cell r="F577">
            <v>0</v>
          </cell>
          <cell r="H577">
            <v>463</v>
          </cell>
          <cell r="I577">
            <v>685</v>
          </cell>
          <cell r="J577">
            <v>463</v>
          </cell>
          <cell r="L577">
            <v>463</v>
          </cell>
        </row>
        <row r="578">
          <cell r="A578">
            <v>3436</v>
          </cell>
          <cell r="B578" t="str">
            <v>흑레듀샤 (나사식)</v>
          </cell>
          <cell r="C578" t="str">
            <v>32Ø</v>
          </cell>
          <cell r="D578" t="str">
            <v>개</v>
          </cell>
          <cell r="E578">
            <v>530</v>
          </cell>
          <cell r="F578">
            <v>0</v>
          </cell>
          <cell r="H578">
            <v>463</v>
          </cell>
          <cell r="I578">
            <v>530</v>
          </cell>
          <cell r="J578">
            <v>463</v>
          </cell>
          <cell r="L578">
            <v>463</v>
          </cell>
        </row>
        <row r="579">
          <cell r="A579">
            <v>3437</v>
          </cell>
          <cell r="B579" t="str">
            <v>흑레듀샤 (나사식)</v>
          </cell>
          <cell r="C579" t="str">
            <v>25Ø</v>
          </cell>
          <cell r="D579" t="str">
            <v>개</v>
          </cell>
          <cell r="E579">
            <v>400</v>
          </cell>
          <cell r="F579">
            <v>0</v>
          </cell>
          <cell r="H579">
            <v>463</v>
          </cell>
          <cell r="I579">
            <v>400</v>
          </cell>
          <cell r="J579">
            <v>463</v>
          </cell>
          <cell r="L579">
            <v>463</v>
          </cell>
        </row>
        <row r="580">
          <cell r="A580">
            <v>3438</v>
          </cell>
          <cell r="B580" t="str">
            <v>흑레듀샤 (나사식)</v>
          </cell>
          <cell r="C580" t="str">
            <v>20Ø</v>
          </cell>
          <cell r="D580" t="str">
            <v>개</v>
          </cell>
          <cell r="E580">
            <v>277</v>
          </cell>
          <cell r="F580">
            <v>0</v>
          </cell>
          <cell r="H580">
            <v>463</v>
          </cell>
          <cell r="I580">
            <v>277</v>
          </cell>
          <cell r="J580">
            <v>463</v>
          </cell>
          <cell r="L580">
            <v>463</v>
          </cell>
        </row>
        <row r="581">
          <cell r="A581">
            <v>3441</v>
          </cell>
          <cell r="B581" t="str">
            <v>흑소켓 (나사식)</v>
          </cell>
          <cell r="C581" t="str">
            <v>80Ø</v>
          </cell>
          <cell r="D581" t="str">
            <v>개</v>
          </cell>
          <cell r="E581">
            <v>2026</v>
          </cell>
          <cell r="F581">
            <v>0</v>
          </cell>
          <cell r="H581">
            <v>463</v>
          </cell>
          <cell r="I581">
            <v>2026</v>
          </cell>
          <cell r="J581">
            <v>463</v>
          </cell>
          <cell r="L581">
            <v>463</v>
          </cell>
        </row>
        <row r="582">
          <cell r="A582">
            <v>3442</v>
          </cell>
          <cell r="B582" t="str">
            <v>흑소켓 (나사식)</v>
          </cell>
          <cell r="C582" t="str">
            <v>65Ø</v>
          </cell>
          <cell r="D582" t="str">
            <v>개</v>
          </cell>
          <cell r="E582">
            <v>1617</v>
          </cell>
          <cell r="F582">
            <v>0</v>
          </cell>
          <cell r="H582">
            <v>463</v>
          </cell>
          <cell r="I582">
            <v>1617</v>
          </cell>
          <cell r="J582">
            <v>463</v>
          </cell>
          <cell r="L582">
            <v>463</v>
          </cell>
        </row>
        <row r="583">
          <cell r="A583">
            <v>3443</v>
          </cell>
          <cell r="B583" t="str">
            <v>흑소켓 (나사식)</v>
          </cell>
          <cell r="C583" t="str">
            <v>50Ø</v>
          </cell>
          <cell r="D583" t="str">
            <v>개</v>
          </cell>
          <cell r="E583">
            <v>917</v>
          </cell>
          <cell r="F583">
            <v>0</v>
          </cell>
          <cell r="H583">
            <v>463</v>
          </cell>
          <cell r="I583">
            <v>917</v>
          </cell>
          <cell r="J583">
            <v>463</v>
          </cell>
          <cell r="L583">
            <v>463</v>
          </cell>
        </row>
        <row r="584">
          <cell r="A584">
            <v>3444</v>
          </cell>
          <cell r="B584" t="str">
            <v>흑소켓 (나사식)</v>
          </cell>
          <cell r="C584" t="str">
            <v>40Ø</v>
          </cell>
          <cell r="D584" t="str">
            <v>개</v>
          </cell>
          <cell r="E584">
            <v>576</v>
          </cell>
          <cell r="F584">
            <v>0</v>
          </cell>
          <cell r="H584">
            <v>463</v>
          </cell>
          <cell r="I584">
            <v>576</v>
          </cell>
          <cell r="J584">
            <v>463</v>
          </cell>
          <cell r="L584">
            <v>463</v>
          </cell>
        </row>
        <row r="585">
          <cell r="A585">
            <v>3445</v>
          </cell>
          <cell r="B585" t="str">
            <v>흑소켓 (나사식)</v>
          </cell>
          <cell r="C585" t="str">
            <v>32Ø</v>
          </cell>
          <cell r="D585" t="str">
            <v>개</v>
          </cell>
          <cell r="E585">
            <v>483</v>
          </cell>
          <cell r="F585">
            <v>0</v>
          </cell>
          <cell r="H585">
            <v>463</v>
          </cell>
          <cell r="I585">
            <v>483</v>
          </cell>
          <cell r="J585">
            <v>463</v>
          </cell>
          <cell r="L585">
            <v>463</v>
          </cell>
        </row>
        <row r="586">
          <cell r="A586">
            <v>3446</v>
          </cell>
          <cell r="B586" t="str">
            <v>흑소켓 (나사식)</v>
          </cell>
          <cell r="C586" t="str">
            <v>25Ø</v>
          </cell>
          <cell r="D586" t="str">
            <v>개</v>
          </cell>
          <cell r="E586">
            <v>377</v>
          </cell>
          <cell r="F586">
            <v>0</v>
          </cell>
          <cell r="H586">
            <v>463</v>
          </cell>
          <cell r="I586">
            <v>377</v>
          </cell>
          <cell r="J586">
            <v>463</v>
          </cell>
          <cell r="L586">
            <v>463</v>
          </cell>
        </row>
        <row r="587">
          <cell r="A587">
            <v>3447</v>
          </cell>
          <cell r="B587" t="str">
            <v>흑소켓 (나사식)</v>
          </cell>
          <cell r="C587" t="str">
            <v>20Ø</v>
          </cell>
          <cell r="D587" t="str">
            <v>개</v>
          </cell>
          <cell r="E587">
            <v>232</v>
          </cell>
          <cell r="F587">
            <v>0</v>
          </cell>
          <cell r="H587">
            <v>463</v>
          </cell>
          <cell r="I587">
            <v>232</v>
          </cell>
          <cell r="J587">
            <v>463</v>
          </cell>
          <cell r="L587">
            <v>463</v>
          </cell>
        </row>
        <row r="588">
          <cell r="A588">
            <v>3448</v>
          </cell>
          <cell r="B588" t="str">
            <v>흑소켓 (나사식)</v>
          </cell>
          <cell r="C588" t="str">
            <v>15Ø</v>
          </cell>
          <cell r="D588" t="str">
            <v>개</v>
          </cell>
          <cell r="E588">
            <v>193</v>
          </cell>
          <cell r="F588">
            <v>0</v>
          </cell>
          <cell r="H588">
            <v>463</v>
          </cell>
          <cell r="I588">
            <v>193</v>
          </cell>
          <cell r="J588">
            <v>463</v>
          </cell>
          <cell r="L588">
            <v>463</v>
          </cell>
        </row>
        <row r="589">
          <cell r="A589">
            <v>3450</v>
          </cell>
          <cell r="B589" t="str">
            <v>흑캡 (용접식)</v>
          </cell>
          <cell r="C589" t="str">
            <v>150Ø</v>
          </cell>
          <cell r="D589" t="str">
            <v>개</v>
          </cell>
          <cell r="E589">
            <v>7000</v>
          </cell>
          <cell r="F589">
            <v>0</v>
          </cell>
          <cell r="H589">
            <v>465</v>
          </cell>
          <cell r="I589">
            <v>7000</v>
          </cell>
          <cell r="J589">
            <v>465</v>
          </cell>
          <cell r="L589">
            <v>465</v>
          </cell>
        </row>
        <row r="590">
          <cell r="A590">
            <v>3451</v>
          </cell>
          <cell r="B590" t="str">
            <v>흑캡 (용접식)</v>
          </cell>
          <cell r="C590" t="str">
            <v>100Ø</v>
          </cell>
          <cell r="D590" t="str">
            <v>개</v>
          </cell>
          <cell r="E590">
            <v>2940</v>
          </cell>
          <cell r="F590">
            <v>0</v>
          </cell>
          <cell r="H590">
            <v>465</v>
          </cell>
          <cell r="I590">
            <v>2940</v>
          </cell>
          <cell r="J590">
            <v>465</v>
          </cell>
          <cell r="L590">
            <v>465</v>
          </cell>
        </row>
        <row r="591">
          <cell r="A591">
            <v>3452</v>
          </cell>
          <cell r="B591" t="str">
            <v>흑캡 (용접식)</v>
          </cell>
          <cell r="C591" t="str">
            <v>80Ø</v>
          </cell>
          <cell r="D591" t="str">
            <v>개</v>
          </cell>
          <cell r="E591">
            <v>2070</v>
          </cell>
          <cell r="F591">
            <v>0</v>
          </cell>
          <cell r="H591">
            <v>463</v>
          </cell>
          <cell r="I591">
            <v>2070</v>
          </cell>
          <cell r="J591">
            <v>463</v>
          </cell>
          <cell r="L591">
            <v>463</v>
          </cell>
        </row>
        <row r="592">
          <cell r="A592">
            <v>3453</v>
          </cell>
          <cell r="B592" t="str">
            <v>흑캡 (용접식)</v>
          </cell>
          <cell r="C592" t="str">
            <v>65Ø</v>
          </cell>
          <cell r="D592" t="str">
            <v>개</v>
          </cell>
          <cell r="E592">
            <v>1490</v>
          </cell>
          <cell r="F592">
            <v>0</v>
          </cell>
          <cell r="H592">
            <v>463</v>
          </cell>
          <cell r="I592">
            <v>1490</v>
          </cell>
          <cell r="J592">
            <v>463</v>
          </cell>
          <cell r="L592">
            <v>463</v>
          </cell>
        </row>
        <row r="593">
          <cell r="A593">
            <v>3454</v>
          </cell>
          <cell r="B593" t="str">
            <v>흑캡 (나사식)</v>
          </cell>
          <cell r="C593" t="str">
            <v>50Ø</v>
          </cell>
          <cell r="D593" t="str">
            <v>개</v>
          </cell>
          <cell r="E593">
            <v>872</v>
          </cell>
          <cell r="F593">
            <v>0</v>
          </cell>
          <cell r="H593">
            <v>463</v>
          </cell>
          <cell r="I593">
            <v>872</v>
          </cell>
          <cell r="J593">
            <v>463</v>
          </cell>
          <cell r="L593">
            <v>463</v>
          </cell>
        </row>
        <row r="594">
          <cell r="A594">
            <v>3455</v>
          </cell>
          <cell r="B594" t="str">
            <v>흑캡 (나사식)</v>
          </cell>
          <cell r="C594" t="str">
            <v>40Ø</v>
          </cell>
          <cell r="D594" t="str">
            <v>개</v>
          </cell>
          <cell r="E594">
            <v>583</v>
          </cell>
          <cell r="F594">
            <v>0</v>
          </cell>
          <cell r="H594">
            <v>463</v>
          </cell>
          <cell r="I594">
            <v>583</v>
          </cell>
          <cell r="J594">
            <v>463</v>
          </cell>
          <cell r="L594">
            <v>463</v>
          </cell>
        </row>
        <row r="595">
          <cell r="A595">
            <v>3456</v>
          </cell>
          <cell r="B595" t="str">
            <v>흑캡 (나사식)</v>
          </cell>
          <cell r="C595" t="str">
            <v>32Ø</v>
          </cell>
          <cell r="D595" t="str">
            <v>개</v>
          </cell>
          <cell r="E595">
            <v>440</v>
          </cell>
          <cell r="F595">
            <v>0</v>
          </cell>
          <cell r="H595">
            <v>463</v>
          </cell>
          <cell r="I595">
            <v>440</v>
          </cell>
          <cell r="J595">
            <v>463</v>
          </cell>
          <cell r="L595">
            <v>463</v>
          </cell>
        </row>
        <row r="596">
          <cell r="A596">
            <v>3457</v>
          </cell>
          <cell r="B596" t="str">
            <v>흑캡 (나사식)</v>
          </cell>
          <cell r="C596" t="str">
            <v>25Ø</v>
          </cell>
          <cell r="D596" t="str">
            <v>개</v>
          </cell>
          <cell r="E596">
            <v>278</v>
          </cell>
          <cell r="F596">
            <v>0</v>
          </cell>
          <cell r="H596">
            <v>463</v>
          </cell>
          <cell r="I596">
            <v>278</v>
          </cell>
          <cell r="J596">
            <v>463</v>
          </cell>
          <cell r="L596">
            <v>463</v>
          </cell>
        </row>
        <row r="597">
          <cell r="A597">
            <v>3458</v>
          </cell>
          <cell r="B597" t="str">
            <v>흑캡 (나사식)</v>
          </cell>
          <cell r="C597" t="str">
            <v>20Ø</v>
          </cell>
          <cell r="D597" t="str">
            <v>개</v>
          </cell>
          <cell r="E597">
            <v>234</v>
          </cell>
          <cell r="F597">
            <v>0</v>
          </cell>
          <cell r="H597">
            <v>463</v>
          </cell>
          <cell r="I597">
            <v>234</v>
          </cell>
          <cell r="J597">
            <v>463</v>
          </cell>
          <cell r="L597">
            <v>463</v>
          </cell>
        </row>
        <row r="598">
          <cell r="A598">
            <v>3459</v>
          </cell>
          <cell r="B598" t="str">
            <v>흑캡 (나사식)</v>
          </cell>
          <cell r="C598" t="str">
            <v>15Ø</v>
          </cell>
          <cell r="D598" t="str">
            <v>개</v>
          </cell>
          <cell r="E598">
            <v>151</v>
          </cell>
          <cell r="F598">
            <v>0</v>
          </cell>
          <cell r="H598">
            <v>463</v>
          </cell>
          <cell r="I598">
            <v>151</v>
          </cell>
          <cell r="J598">
            <v>463</v>
          </cell>
          <cell r="L598">
            <v>463</v>
          </cell>
        </row>
        <row r="599">
          <cell r="A599">
            <v>3461</v>
          </cell>
          <cell r="B599" t="str">
            <v>흑유니온 (나사식)</v>
          </cell>
          <cell r="C599" t="str">
            <v>80Ø</v>
          </cell>
          <cell r="D599" t="str">
            <v>개</v>
          </cell>
          <cell r="E599">
            <v>6843</v>
          </cell>
          <cell r="F599">
            <v>0</v>
          </cell>
          <cell r="H599">
            <v>463</v>
          </cell>
          <cell r="I599">
            <v>6843</v>
          </cell>
          <cell r="J599">
            <v>463</v>
          </cell>
          <cell r="L599">
            <v>463</v>
          </cell>
        </row>
        <row r="600">
          <cell r="A600">
            <v>3462</v>
          </cell>
          <cell r="B600" t="str">
            <v>흑유니온 (나사식)</v>
          </cell>
          <cell r="C600" t="str">
            <v>65Ø</v>
          </cell>
          <cell r="D600" t="str">
            <v>개</v>
          </cell>
          <cell r="E600">
            <v>5353</v>
          </cell>
          <cell r="F600">
            <v>0</v>
          </cell>
          <cell r="H600">
            <v>463</v>
          </cell>
          <cell r="I600">
            <v>5353</v>
          </cell>
          <cell r="J600">
            <v>463</v>
          </cell>
          <cell r="L600">
            <v>463</v>
          </cell>
        </row>
        <row r="601">
          <cell r="A601">
            <v>3463</v>
          </cell>
          <cell r="B601" t="str">
            <v>흑유니온 (나사식)</v>
          </cell>
          <cell r="C601" t="str">
            <v>50Ø</v>
          </cell>
          <cell r="D601" t="str">
            <v>개</v>
          </cell>
          <cell r="E601">
            <v>2848</v>
          </cell>
          <cell r="F601">
            <v>0</v>
          </cell>
          <cell r="H601">
            <v>463</v>
          </cell>
          <cell r="I601">
            <v>2848</v>
          </cell>
          <cell r="J601">
            <v>463</v>
          </cell>
          <cell r="L601">
            <v>463</v>
          </cell>
        </row>
        <row r="602">
          <cell r="A602">
            <v>3464</v>
          </cell>
          <cell r="B602" t="str">
            <v>흑유니온 (나사식)</v>
          </cell>
          <cell r="C602" t="str">
            <v>40Ø</v>
          </cell>
          <cell r="D602" t="str">
            <v>개</v>
          </cell>
          <cell r="E602">
            <v>2213</v>
          </cell>
          <cell r="F602">
            <v>0</v>
          </cell>
          <cell r="H602">
            <v>463</v>
          </cell>
          <cell r="I602">
            <v>2213</v>
          </cell>
          <cell r="J602">
            <v>463</v>
          </cell>
          <cell r="L602">
            <v>463</v>
          </cell>
        </row>
        <row r="603">
          <cell r="A603">
            <v>3465</v>
          </cell>
          <cell r="B603" t="str">
            <v>흑유니온 (나사식)</v>
          </cell>
          <cell r="C603" t="str">
            <v>32Ø</v>
          </cell>
          <cell r="D603" t="str">
            <v>개</v>
          </cell>
          <cell r="E603">
            <v>1712</v>
          </cell>
          <cell r="F603">
            <v>0</v>
          </cell>
          <cell r="H603">
            <v>463</v>
          </cell>
          <cell r="I603">
            <v>1712</v>
          </cell>
          <cell r="J603">
            <v>463</v>
          </cell>
          <cell r="L603">
            <v>463</v>
          </cell>
        </row>
        <row r="604">
          <cell r="A604">
            <v>3466</v>
          </cell>
          <cell r="B604" t="str">
            <v>흑유니온 (나사식)</v>
          </cell>
          <cell r="C604" t="str">
            <v>25Ø</v>
          </cell>
          <cell r="D604" t="str">
            <v>개</v>
          </cell>
          <cell r="E604">
            <v>1351</v>
          </cell>
          <cell r="F604">
            <v>0</v>
          </cell>
          <cell r="H604">
            <v>463</v>
          </cell>
          <cell r="I604">
            <v>1351</v>
          </cell>
          <cell r="J604">
            <v>463</v>
          </cell>
          <cell r="L604">
            <v>463</v>
          </cell>
        </row>
        <row r="605">
          <cell r="A605">
            <v>3467</v>
          </cell>
          <cell r="B605" t="str">
            <v>흑유니온 (나사식)</v>
          </cell>
          <cell r="C605" t="str">
            <v>20Ø</v>
          </cell>
          <cell r="D605" t="str">
            <v>개</v>
          </cell>
          <cell r="E605">
            <v>963</v>
          </cell>
          <cell r="F605">
            <v>0</v>
          </cell>
          <cell r="H605">
            <v>463</v>
          </cell>
          <cell r="I605">
            <v>963</v>
          </cell>
          <cell r="J605">
            <v>463</v>
          </cell>
          <cell r="L605">
            <v>463</v>
          </cell>
        </row>
        <row r="606">
          <cell r="A606">
            <v>3467</v>
          </cell>
          <cell r="B606" t="str">
            <v>흑유니온 (나사식)</v>
          </cell>
          <cell r="C606" t="str">
            <v>15Ø</v>
          </cell>
          <cell r="D606" t="str">
            <v>개</v>
          </cell>
          <cell r="E606">
            <v>883</v>
          </cell>
          <cell r="F606">
            <v>0</v>
          </cell>
          <cell r="H606">
            <v>463</v>
          </cell>
          <cell r="I606">
            <v>883</v>
          </cell>
          <cell r="J606">
            <v>463</v>
          </cell>
          <cell r="L606">
            <v>463</v>
          </cell>
        </row>
        <row r="607">
          <cell r="A607">
            <v>3471</v>
          </cell>
          <cell r="B607" t="str">
            <v>흑니플 (나사식)</v>
          </cell>
          <cell r="C607" t="str">
            <v>80Ø</v>
          </cell>
          <cell r="D607" t="str">
            <v>개</v>
          </cell>
          <cell r="E607">
            <v>1955</v>
          </cell>
          <cell r="F607">
            <v>0</v>
          </cell>
          <cell r="H607">
            <v>463</v>
          </cell>
          <cell r="I607">
            <v>1955</v>
          </cell>
          <cell r="J607">
            <v>463</v>
          </cell>
          <cell r="L607">
            <v>463</v>
          </cell>
        </row>
        <row r="608">
          <cell r="A608">
            <v>3472</v>
          </cell>
          <cell r="B608" t="str">
            <v>흑니플 (나사식)</v>
          </cell>
          <cell r="C608" t="str">
            <v>65Ø</v>
          </cell>
          <cell r="D608" t="str">
            <v>개</v>
          </cell>
          <cell r="E608">
            <v>1308</v>
          </cell>
          <cell r="F608">
            <v>0</v>
          </cell>
          <cell r="H608">
            <v>463</v>
          </cell>
          <cell r="I608">
            <v>1308</v>
          </cell>
          <cell r="J608">
            <v>463</v>
          </cell>
          <cell r="L608">
            <v>463</v>
          </cell>
        </row>
        <row r="609">
          <cell r="A609">
            <v>3473</v>
          </cell>
          <cell r="B609" t="str">
            <v>흑니플 (나사식)</v>
          </cell>
          <cell r="C609" t="str">
            <v>50Ø</v>
          </cell>
          <cell r="D609" t="str">
            <v>개</v>
          </cell>
          <cell r="E609">
            <v>845</v>
          </cell>
          <cell r="F609">
            <v>0</v>
          </cell>
          <cell r="H609">
            <v>463</v>
          </cell>
          <cell r="I609">
            <v>845</v>
          </cell>
          <cell r="J609">
            <v>463</v>
          </cell>
          <cell r="L609">
            <v>463</v>
          </cell>
        </row>
        <row r="610">
          <cell r="A610">
            <v>3474</v>
          </cell>
          <cell r="B610" t="str">
            <v>흑니플 (나사식)</v>
          </cell>
          <cell r="C610" t="str">
            <v>40Ø</v>
          </cell>
          <cell r="D610" t="str">
            <v>개</v>
          </cell>
          <cell r="E610">
            <v>706</v>
          </cell>
          <cell r="F610">
            <v>0</v>
          </cell>
          <cell r="H610">
            <v>463</v>
          </cell>
          <cell r="I610">
            <v>706</v>
          </cell>
          <cell r="J610">
            <v>463</v>
          </cell>
          <cell r="L610">
            <v>463</v>
          </cell>
        </row>
        <row r="611">
          <cell r="A611">
            <v>3475</v>
          </cell>
          <cell r="B611" t="str">
            <v>흑니플 (나사식)</v>
          </cell>
          <cell r="C611" t="str">
            <v>32Ø</v>
          </cell>
          <cell r="D611" t="str">
            <v>개</v>
          </cell>
          <cell r="E611">
            <v>495</v>
          </cell>
          <cell r="F611">
            <v>0</v>
          </cell>
          <cell r="H611">
            <v>463</v>
          </cell>
          <cell r="I611">
            <v>495</v>
          </cell>
          <cell r="J611">
            <v>463</v>
          </cell>
          <cell r="L611">
            <v>463</v>
          </cell>
        </row>
        <row r="612">
          <cell r="A612">
            <v>3476</v>
          </cell>
          <cell r="B612" t="str">
            <v>흑니플 (나사식)</v>
          </cell>
          <cell r="C612" t="str">
            <v>25Ø</v>
          </cell>
          <cell r="D612" t="str">
            <v>개</v>
          </cell>
          <cell r="E612">
            <v>390</v>
          </cell>
          <cell r="F612">
            <v>0</v>
          </cell>
          <cell r="H612">
            <v>463</v>
          </cell>
          <cell r="I612">
            <v>390</v>
          </cell>
          <cell r="J612">
            <v>463</v>
          </cell>
          <cell r="L612">
            <v>463</v>
          </cell>
        </row>
        <row r="613">
          <cell r="A613">
            <v>3477</v>
          </cell>
          <cell r="B613" t="str">
            <v>흑니플 (나사식)</v>
          </cell>
          <cell r="C613" t="str">
            <v>20Ø</v>
          </cell>
          <cell r="D613" t="str">
            <v>개</v>
          </cell>
          <cell r="E613">
            <v>273</v>
          </cell>
          <cell r="F613">
            <v>0</v>
          </cell>
          <cell r="H613">
            <v>463</v>
          </cell>
          <cell r="I613">
            <v>273</v>
          </cell>
          <cell r="J613">
            <v>463</v>
          </cell>
          <cell r="L613">
            <v>463</v>
          </cell>
        </row>
        <row r="614">
          <cell r="A614">
            <v>3478</v>
          </cell>
          <cell r="B614" t="str">
            <v>흑니플 (나사식)</v>
          </cell>
          <cell r="C614" t="str">
            <v>15Ø</v>
          </cell>
          <cell r="D614" t="str">
            <v>개</v>
          </cell>
          <cell r="E614">
            <v>234</v>
          </cell>
          <cell r="F614">
            <v>0</v>
          </cell>
          <cell r="H614">
            <v>463</v>
          </cell>
          <cell r="I614">
            <v>234</v>
          </cell>
          <cell r="J614">
            <v>463</v>
          </cell>
          <cell r="L614">
            <v>463</v>
          </cell>
        </row>
        <row r="615">
          <cell r="E615">
            <v>0</v>
          </cell>
        </row>
        <row r="616">
          <cell r="E616">
            <v>0</v>
          </cell>
        </row>
        <row r="617">
          <cell r="E617">
            <v>0</v>
          </cell>
        </row>
        <row r="640">
          <cell r="A640">
            <v>3501</v>
          </cell>
          <cell r="B640" t="str">
            <v>PFP관 (D형)</v>
          </cell>
          <cell r="C640" t="str">
            <v>100Ø</v>
          </cell>
          <cell r="D640" t="str">
            <v>M</v>
          </cell>
          <cell r="E640">
            <v>16237</v>
          </cell>
          <cell r="F640">
            <v>0</v>
          </cell>
          <cell r="H640">
            <v>520</v>
          </cell>
          <cell r="I640">
            <v>16237</v>
          </cell>
          <cell r="J640">
            <v>466</v>
          </cell>
          <cell r="L640">
            <v>366</v>
          </cell>
        </row>
        <row r="641">
          <cell r="A641">
            <v>3502</v>
          </cell>
          <cell r="B641" t="str">
            <v>PFP관 (D형)</v>
          </cell>
          <cell r="C641" t="str">
            <v>80Ø</v>
          </cell>
          <cell r="D641" t="str">
            <v>M</v>
          </cell>
          <cell r="E641">
            <v>11953</v>
          </cell>
          <cell r="F641">
            <v>0</v>
          </cell>
          <cell r="H641">
            <v>520</v>
          </cell>
          <cell r="I641">
            <v>11953</v>
          </cell>
          <cell r="J641">
            <v>466</v>
          </cell>
          <cell r="L641">
            <v>366</v>
          </cell>
        </row>
        <row r="642">
          <cell r="A642">
            <v>3503</v>
          </cell>
          <cell r="B642" t="str">
            <v>PFP관 (D형)</v>
          </cell>
          <cell r="C642" t="str">
            <v>65Ø</v>
          </cell>
          <cell r="D642" t="str">
            <v>M</v>
          </cell>
          <cell r="E642">
            <v>9179</v>
          </cell>
          <cell r="F642">
            <v>0</v>
          </cell>
          <cell r="H642">
            <v>520</v>
          </cell>
          <cell r="I642">
            <v>9179</v>
          </cell>
          <cell r="J642">
            <v>466</v>
          </cell>
          <cell r="L642">
            <v>366</v>
          </cell>
        </row>
        <row r="643">
          <cell r="A643">
            <v>3504</v>
          </cell>
          <cell r="B643" t="str">
            <v>PFP관 (D형)</v>
          </cell>
          <cell r="C643" t="str">
            <v>50Ø</v>
          </cell>
          <cell r="D643" t="str">
            <v>M</v>
          </cell>
          <cell r="E643">
            <v>7096</v>
          </cell>
          <cell r="F643">
            <v>0</v>
          </cell>
          <cell r="H643">
            <v>520</v>
          </cell>
          <cell r="I643">
            <v>7096</v>
          </cell>
          <cell r="J643">
            <v>466</v>
          </cell>
          <cell r="L643">
            <v>366</v>
          </cell>
        </row>
        <row r="644">
          <cell r="A644">
            <v>3505</v>
          </cell>
          <cell r="B644" t="str">
            <v>PFP관 (D형)</v>
          </cell>
          <cell r="C644" t="str">
            <v>40Ø</v>
          </cell>
          <cell r="D644" t="str">
            <v>M</v>
          </cell>
          <cell r="E644">
            <v>5201</v>
          </cell>
          <cell r="F644">
            <v>0</v>
          </cell>
          <cell r="H644">
            <v>520</v>
          </cell>
          <cell r="I644">
            <v>5201</v>
          </cell>
          <cell r="J644">
            <v>466</v>
          </cell>
          <cell r="L644">
            <v>366</v>
          </cell>
        </row>
        <row r="645">
          <cell r="A645">
            <v>3506</v>
          </cell>
          <cell r="B645" t="str">
            <v>PFP관 (D형)</v>
          </cell>
          <cell r="C645" t="str">
            <v>32Ø</v>
          </cell>
          <cell r="D645" t="str">
            <v>M</v>
          </cell>
          <cell r="E645">
            <v>4763</v>
          </cell>
          <cell r="F645">
            <v>0</v>
          </cell>
          <cell r="H645">
            <v>520</v>
          </cell>
          <cell r="I645">
            <v>4763</v>
          </cell>
          <cell r="J645">
            <v>466</v>
          </cell>
          <cell r="L645">
            <v>366</v>
          </cell>
        </row>
        <row r="646">
          <cell r="A646">
            <v>3507</v>
          </cell>
          <cell r="B646" t="str">
            <v>PFP관 (D형)</v>
          </cell>
          <cell r="C646" t="str">
            <v>25Ø</v>
          </cell>
          <cell r="D646" t="str">
            <v>M</v>
          </cell>
          <cell r="E646">
            <v>3640</v>
          </cell>
          <cell r="F646">
            <v>0</v>
          </cell>
          <cell r="H646">
            <v>520</v>
          </cell>
          <cell r="I646">
            <v>3640</v>
          </cell>
          <cell r="J646">
            <v>466</v>
          </cell>
          <cell r="L646">
            <v>366</v>
          </cell>
        </row>
        <row r="647">
          <cell r="A647">
            <v>3508</v>
          </cell>
          <cell r="B647" t="str">
            <v>PFP관 (D형)</v>
          </cell>
          <cell r="C647" t="str">
            <v>20Ø</v>
          </cell>
          <cell r="D647" t="str">
            <v>M</v>
          </cell>
          <cell r="E647">
            <v>2625</v>
          </cell>
          <cell r="F647">
            <v>0</v>
          </cell>
          <cell r="H647">
            <v>520</v>
          </cell>
          <cell r="I647">
            <v>2625</v>
          </cell>
          <cell r="J647">
            <v>466</v>
          </cell>
          <cell r="L647">
            <v>366</v>
          </cell>
        </row>
        <row r="648">
          <cell r="A648">
            <v>3509</v>
          </cell>
          <cell r="B648" t="str">
            <v>PFP관 (D형)</v>
          </cell>
          <cell r="C648" t="str">
            <v>15Ø</v>
          </cell>
          <cell r="D648" t="str">
            <v>M</v>
          </cell>
          <cell r="E648">
            <v>2177</v>
          </cell>
          <cell r="F648">
            <v>0</v>
          </cell>
          <cell r="H648">
            <v>520</v>
          </cell>
          <cell r="I648">
            <v>2177</v>
          </cell>
          <cell r="J648">
            <v>466</v>
          </cell>
          <cell r="L648">
            <v>366</v>
          </cell>
        </row>
        <row r="649">
          <cell r="A649">
            <v>3511</v>
          </cell>
          <cell r="B649" t="str">
            <v>PM엘보 (무나사)</v>
          </cell>
          <cell r="C649" t="str">
            <v>100Ø</v>
          </cell>
          <cell r="D649" t="str">
            <v>개</v>
          </cell>
          <cell r="E649">
            <v>25589</v>
          </cell>
          <cell r="F649">
            <v>0</v>
          </cell>
          <cell r="H649">
            <v>520</v>
          </cell>
          <cell r="I649">
            <v>25589</v>
          </cell>
          <cell r="J649">
            <v>466</v>
          </cell>
          <cell r="L649">
            <v>366</v>
          </cell>
        </row>
        <row r="650">
          <cell r="A650">
            <v>3512</v>
          </cell>
          <cell r="B650" t="str">
            <v>PM엘보 (무나사)</v>
          </cell>
          <cell r="C650" t="str">
            <v>80Ø</v>
          </cell>
          <cell r="D650" t="str">
            <v>개</v>
          </cell>
          <cell r="E650">
            <v>17868</v>
          </cell>
          <cell r="F650">
            <v>0</v>
          </cell>
          <cell r="H650">
            <v>520</v>
          </cell>
          <cell r="I650">
            <v>17868</v>
          </cell>
          <cell r="J650">
            <v>466</v>
          </cell>
          <cell r="L650">
            <v>366</v>
          </cell>
        </row>
        <row r="651">
          <cell r="A651">
            <v>3513</v>
          </cell>
          <cell r="B651" t="str">
            <v>PM엘보 (무나사)</v>
          </cell>
          <cell r="C651" t="str">
            <v>65Ø</v>
          </cell>
          <cell r="D651" t="str">
            <v>개</v>
          </cell>
          <cell r="E651">
            <v>12223</v>
          </cell>
          <cell r="F651">
            <v>0</v>
          </cell>
          <cell r="H651">
            <v>520</v>
          </cell>
          <cell r="I651">
            <v>12223</v>
          </cell>
          <cell r="J651">
            <v>466</v>
          </cell>
          <cell r="L651">
            <v>366</v>
          </cell>
        </row>
        <row r="652">
          <cell r="A652">
            <v>3514</v>
          </cell>
          <cell r="B652" t="str">
            <v>PM엘보 (무나사)</v>
          </cell>
          <cell r="C652" t="str">
            <v>50Ø</v>
          </cell>
          <cell r="D652" t="str">
            <v>개</v>
          </cell>
          <cell r="E652">
            <v>7606</v>
          </cell>
          <cell r="F652">
            <v>0</v>
          </cell>
          <cell r="H652">
            <v>520</v>
          </cell>
          <cell r="I652">
            <v>7606</v>
          </cell>
          <cell r="J652">
            <v>466</v>
          </cell>
          <cell r="L652">
            <v>366</v>
          </cell>
        </row>
        <row r="653">
          <cell r="A653">
            <v>3515</v>
          </cell>
          <cell r="B653" t="str">
            <v>PM엘보 (무나사)</v>
          </cell>
          <cell r="C653" t="str">
            <v>40Ø</v>
          </cell>
          <cell r="D653" t="str">
            <v>개</v>
          </cell>
          <cell r="E653">
            <v>5767</v>
          </cell>
          <cell r="F653">
            <v>0</v>
          </cell>
          <cell r="H653">
            <v>520</v>
          </cell>
          <cell r="I653">
            <v>5767</v>
          </cell>
          <cell r="J653">
            <v>466</v>
          </cell>
          <cell r="L653">
            <v>366</v>
          </cell>
        </row>
        <row r="654">
          <cell r="A654">
            <v>3516</v>
          </cell>
          <cell r="B654" t="str">
            <v>PM엘보 (무나사)</v>
          </cell>
          <cell r="C654" t="str">
            <v>32Ø</v>
          </cell>
          <cell r="D654" t="str">
            <v>개</v>
          </cell>
          <cell r="E654">
            <v>4676</v>
          </cell>
          <cell r="F654">
            <v>0</v>
          </cell>
          <cell r="H654">
            <v>520</v>
          </cell>
          <cell r="I654">
            <v>4676</v>
          </cell>
          <cell r="J654">
            <v>466</v>
          </cell>
          <cell r="L654">
            <v>366</v>
          </cell>
        </row>
        <row r="655">
          <cell r="A655">
            <v>3517</v>
          </cell>
          <cell r="B655" t="str">
            <v>PM엘보 (무나사)</v>
          </cell>
          <cell r="C655" t="str">
            <v>25Ø</v>
          </cell>
          <cell r="D655" t="str">
            <v>개</v>
          </cell>
          <cell r="E655">
            <v>3593</v>
          </cell>
          <cell r="F655">
            <v>0</v>
          </cell>
          <cell r="H655">
            <v>520</v>
          </cell>
          <cell r="I655">
            <v>3593</v>
          </cell>
          <cell r="J655">
            <v>466</v>
          </cell>
          <cell r="L655">
            <v>366</v>
          </cell>
        </row>
        <row r="656">
          <cell r="A656">
            <v>3518</v>
          </cell>
          <cell r="B656" t="str">
            <v>PM엘보 (무나사)</v>
          </cell>
          <cell r="C656" t="str">
            <v>20Ø</v>
          </cell>
          <cell r="D656" t="str">
            <v>개</v>
          </cell>
          <cell r="E656">
            <v>2639</v>
          </cell>
          <cell r="F656">
            <v>0</v>
          </cell>
          <cell r="H656">
            <v>520</v>
          </cell>
          <cell r="I656">
            <v>2639</v>
          </cell>
          <cell r="J656">
            <v>466</v>
          </cell>
          <cell r="L656">
            <v>366</v>
          </cell>
        </row>
        <row r="657">
          <cell r="A657">
            <v>3519</v>
          </cell>
          <cell r="B657" t="str">
            <v>PM엘보 (무나사)</v>
          </cell>
          <cell r="C657" t="str">
            <v>15Ø</v>
          </cell>
          <cell r="D657" t="str">
            <v>개</v>
          </cell>
          <cell r="E657">
            <v>2397</v>
          </cell>
          <cell r="F657">
            <v>0</v>
          </cell>
          <cell r="H657">
            <v>520</v>
          </cell>
          <cell r="I657">
            <v>2397</v>
          </cell>
          <cell r="J657">
            <v>466</v>
          </cell>
          <cell r="L657">
            <v>366</v>
          </cell>
        </row>
        <row r="658">
          <cell r="A658">
            <v>3521</v>
          </cell>
          <cell r="B658" t="str">
            <v>PM티 (무나사)</v>
          </cell>
          <cell r="C658" t="str">
            <v>100Ø</v>
          </cell>
          <cell r="D658" t="str">
            <v>개</v>
          </cell>
          <cell r="E658">
            <v>35353</v>
          </cell>
          <cell r="F658">
            <v>0</v>
          </cell>
          <cell r="H658">
            <v>520</v>
          </cell>
          <cell r="I658">
            <v>35353</v>
          </cell>
          <cell r="J658">
            <v>466</v>
          </cell>
          <cell r="L658">
            <v>366</v>
          </cell>
        </row>
        <row r="659">
          <cell r="A659">
            <v>3522</v>
          </cell>
          <cell r="B659" t="str">
            <v>PM티 (무나사)</v>
          </cell>
          <cell r="C659" t="str">
            <v>80Ø</v>
          </cell>
          <cell r="D659" t="str">
            <v>개</v>
          </cell>
          <cell r="E659">
            <v>25893</v>
          </cell>
          <cell r="F659">
            <v>0</v>
          </cell>
          <cell r="H659">
            <v>520</v>
          </cell>
          <cell r="I659">
            <v>25893</v>
          </cell>
          <cell r="J659">
            <v>466</v>
          </cell>
          <cell r="L659">
            <v>366</v>
          </cell>
        </row>
        <row r="660">
          <cell r="A660">
            <v>3523</v>
          </cell>
          <cell r="B660" t="str">
            <v>PM티 (무나사)</v>
          </cell>
          <cell r="C660" t="str">
            <v>65Ø</v>
          </cell>
          <cell r="D660" t="str">
            <v>개</v>
          </cell>
          <cell r="E660">
            <v>16967</v>
          </cell>
          <cell r="F660">
            <v>0</v>
          </cell>
          <cell r="H660">
            <v>520</v>
          </cell>
          <cell r="I660">
            <v>16967</v>
          </cell>
          <cell r="J660">
            <v>466</v>
          </cell>
          <cell r="L660">
            <v>366</v>
          </cell>
        </row>
        <row r="661">
          <cell r="A661">
            <v>3524</v>
          </cell>
          <cell r="B661" t="str">
            <v>PM티 (무나사)</v>
          </cell>
          <cell r="C661" t="str">
            <v>50Ø</v>
          </cell>
          <cell r="D661" t="str">
            <v>개</v>
          </cell>
          <cell r="E661">
            <v>8620</v>
          </cell>
          <cell r="F661">
            <v>0</v>
          </cell>
          <cell r="H661">
            <v>520</v>
          </cell>
          <cell r="I661">
            <v>8620</v>
          </cell>
          <cell r="J661">
            <v>466</v>
          </cell>
          <cell r="L661">
            <v>366</v>
          </cell>
        </row>
        <row r="662">
          <cell r="A662">
            <v>3525</v>
          </cell>
          <cell r="B662" t="str">
            <v>PM티 (무나사)</v>
          </cell>
          <cell r="C662" t="str">
            <v>40Ø</v>
          </cell>
          <cell r="D662" t="str">
            <v>개</v>
          </cell>
          <cell r="E662">
            <v>6707</v>
          </cell>
          <cell r="F662">
            <v>0</v>
          </cell>
          <cell r="H662">
            <v>520</v>
          </cell>
          <cell r="I662">
            <v>6707</v>
          </cell>
          <cell r="J662">
            <v>466</v>
          </cell>
          <cell r="L662">
            <v>366</v>
          </cell>
        </row>
        <row r="663">
          <cell r="A663">
            <v>3526</v>
          </cell>
          <cell r="B663" t="str">
            <v>PM티 (무나사)</v>
          </cell>
          <cell r="C663" t="str">
            <v>32Ø</v>
          </cell>
          <cell r="D663" t="str">
            <v>개</v>
          </cell>
          <cell r="E663">
            <v>5572</v>
          </cell>
          <cell r="F663">
            <v>0</v>
          </cell>
          <cell r="H663">
            <v>520</v>
          </cell>
          <cell r="I663">
            <v>5572</v>
          </cell>
          <cell r="J663">
            <v>466</v>
          </cell>
          <cell r="L663">
            <v>366</v>
          </cell>
        </row>
        <row r="664">
          <cell r="A664">
            <v>3527</v>
          </cell>
          <cell r="B664" t="str">
            <v>PM티 (무나사)</v>
          </cell>
          <cell r="C664" t="str">
            <v>25Ø</v>
          </cell>
          <cell r="D664" t="str">
            <v>개</v>
          </cell>
          <cell r="E664">
            <v>4180</v>
          </cell>
          <cell r="F664">
            <v>0</v>
          </cell>
          <cell r="H664">
            <v>520</v>
          </cell>
          <cell r="I664">
            <v>4180</v>
          </cell>
          <cell r="J664">
            <v>466</v>
          </cell>
          <cell r="L664">
            <v>366</v>
          </cell>
        </row>
        <row r="665">
          <cell r="A665">
            <v>3528</v>
          </cell>
          <cell r="B665" t="str">
            <v>PM티 (무나사)</v>
          </cell>
          <cell r="C665" t="str">
            <v>20Ø</v>
          </cell>
          <cell r="D665" t="str">
            <v>개</v>
          </cell>
          <cell r="E665">
            <v>3227</v>
          </cell>
          <cell r="F665">
            <v>0</v>
          </cell>
          <cell r="H665">
            <v>520</v>
          </cell>
          <cell r="I665">
            <v>3227</v>
          </cell>
          <cell r="J665">
            <v>466</v>
          </cell>
          <cell r="L665">
            <v>366</v>
          </cell>
        </row>
        <row r="666">
          <cell r="A666">
            <v>3529</v>
          </cell>
          <cell r="B666" t="str">
            <v>PM티 (무나사)</v>
          </cell>
          <cell r="C666" t="str">
            <v>15Ø</v>
          </cell>
          <cell r="D666" t="str">
            <v>개</v>
          </cell>
          <cell r="E666">
            <v>2930</v>
          </cell>
          <cell r="F666">
            <v>0</v>
          </cell>
          <cell r="H666">
            <v>520</v>
          </cell>
          <cell r="I666">
            <v>2930</v>
          </cell>
          <cell r="J666">
            <v>466</v>
          </cell>
          <cell r="L666">
            <v>366</v>
          </cell>
        </row>
        <row r="667">
          <cell r="A667">
            <v>3531</v>
          </cell>
          <cell r="B667" t="str">
            <v>PM소켓 (무나사)</v>
          </cell>
          <cell r="C667" t="str">
            <v>100Ø</v>
          </cell>
          <cell r="D667" t="str">
            <v>개</v>
          </cell>
          <cell r="E667">
            <v>23875</v>
          </cell>
          <cell r="F667">
            <v>0</v>
          </cell>
          <cell r="H667">
            <v>520</v>
          </cell>
          <cell r="I667">
            <v>23875</v>
          </cell>
          <cell r="J667">
            <v>466</v>
          </cell>
          <cell r="L667">
            <v>366</v>
          </cell>
        </row>
        <row r="668">
          <cell r="A668">
            <v>3532</v>
          </cell>
          <cell r="B668" t="str">
            <v>PM소켓 (무나사)</v>
          </cell>
          <cell r="C668" t="str">
            <v>80Ø</v>
          </cell>
          <cell r="D668" t="str">
            <v>개</v>
          </cell>
          <cell r="E668">
            <v>17504</v>
          </cell>
          <cell r="F668">
            <v>0</v>
          </cell>
          <cell r="H668">
            <v>520</v>
          </cell>
          <cell r="I668">
            <v>17504</v>
          </cell>
          <cell r="J668">
            <v>466</v>
          </cell>
          <cell r="L668">
            <v>366</v>
          </cell>
        </row>
        <row r="669">
          <cell r="A669">
            <v>3533</v>
          </cell>
          <cell r="B669" t="str">
            <v>PM소켓 (무나사)</v>
          </cell>
          <cell r="C669" t="str">
            <v>65Ø</v>
          </cell>
          <cell r="D669" t="str">
            <v>개</v>
          </cell>
          <cell r="E669">
            <v>12900</v>
          </cell>
          <cell r="F669">
            <v>0</v>
          </cell>
          <cell r="H669">
            <v>520</v>
          </cell>
          <cell r="I669">
            <v>12900</v>
          </cell>
          <cell r="J669">
            <v>466</v>
          </cell>
          <cell r="L669">
            <v>366</v>
          </cell>
        </row>
        <row r="670">
          <cell r="A670">
            <v>3534</v>
          </cell>
          <cell r="B670" t="str">
            <v>PM소켓 (무나사)</v>
          </cell>
          <cell r="C670" t="str">
            <v>50Ø</v>
          </cell>
          <cell r="D670" t="str">
            <v>개</v>
          </cell>
          <cell r="E670">
            <v>5819</v>
          </cell>
          <cell r="F670">
            <v>0</v>
          </cell>
          <cell r="H670">
            <v>520</v>
          </cell>
          <cell r="I670">
            <v>5819</v>
          </cell>
          <cell r="J670">
            <v>466</v>
          </cell>
          <cell r="L670">
            <v>366</v>
          </cell>
        </row>
        <row r="671">
          <cell r="A671">
            <v>3535</v>
          </cell>
          <cell r="B671" t="str">
            <v>PM소켓 (무나사)</v>
          </cell>
          <cell r="C671" t="str">
            <v>40Ø</v>
          </cell>
          <cell r="D671" t="str">
            <v>개</v>
          </cell>
          <cell r="E671">
            <v>4526</v>
          </cell>
          <cell r="F671">
            <v>0</v>
          </cell>
          <cell r="H671">
            <v>520</v>
          </cell>
          <cell r="I671">
            <v>4526</v>
          </cell>
          <cell r="J671">
            <v>466</v>
          </cell>
          <cell r="L671">
            <v>366</v>
          </cell>
        </row>
        <row r="672">
          <cell r="A672">
            <v>3536</v>
          </cell>
          <cell r="B672" t="str">
            <v>PM소켓 (무나사)</v>
          </cell>
          <cell r="C672" t="str">
            <v>32Ø</v>
          </cell>
          <cell r="D672" t="str">
            <v>개</v>
          </cell>
          <cell r="E672">
            <v>3761</v>
          </cell>
          <cell r="F672">
            <v>0</v>
          </cell>
          <cell r="H672">
            <v>520</v>
          </cell>
          <cell r="I672">
            <v>3761</v>
          </cell>
          <cell r="J672">
            <v>466</v>
          </cell>
          <cell r="L672">
            <v>366</v>
          </cell>
        </row>
        <row r="673">
          <cell r="A673">
            <v>3537</v>
          </cell>
          <cell r="B673" t="str">
            <v>PM소켓 (무나사)</v>
          </cell>
          <cell r="C673" t="str">
            <v>25Ø</v>
          </cell>
          <cell r="D673" t="str">
            <v>개</v>
          </cell>
          <cell r="E673">
            <v>3013</v>
          </cell>
          <cell r="F673">
            <v>0</v>
          </cell>
          <cell r="H673">
            <v>520</v>
          </cell>
          <cell r="I673">
            <v>3013</v>
          </cell>
          <cell r="J673">
            <v>466</v>
          </cell>
          <cell r="L673">
            <v>366</v>
          </cell>
        </row>
        <row r="674">
          <cell r="A674">
            <v>3538</v>
          </cell>
          <cell r="B674" t="str">
            <v>PM소켓 (무나사)</v>
          </cell>
          <cell r="C674" t="str">
            <v>20Ø</v>
          </cell>
          <cell r="D674" t="str">
            <v>개</v>
          </cell>
          <cell r="E674">
            <v>2320</v>
          </cell>
          <cell r="F674">
            <v>0</v>
          </cell>
          <cell r="H674">
            <v>520</v>
          </cell>
          <cell r="I674">
            <v>2320</v>
          </cell>
          <cell r="J674">
            <v>466</v>
          </cell>
          <cell r="L674">
            <v>366</v>
          </cell>
        </row>
        <row r="675">
          <cell r="A675">
            <v>3539</v>
          </cell>
          <cell r="B675" t="str">
            <v>PM소켓 (무나사)</v>
          </cell>
          <cell r="C675" t="str">
            <v>15Ø</v>
          </cell>
          <cell r="D675" t="str">
            <v>개</v>
          </cell>
          <cell r="E675">
            <v>1999</v>
          </cell>
          <cell r="F675">
            <v>0</v>
          </cell>
          <cell r="H675">
            <v>520</v>
          </cell>
          <cell r="I675">
            <v>1999</v>
          </cell>
          <cell r="J675">
            <v>466</v>
          </cell>
          <cell r="L675">
            <v>366</v>
          </cell>
        </row>
        <row r="676">
          <cell r="A676">
            <v>3541</v>
          </cell>
          <cell r="B676" t="str">
            <v>PM계 (플렌지)</v>
          </cell>
          <cell r="C676" t="str">
            <v>100Ø</v>
          </cell>
          <cell r="D676" t="str">
            <v>개</v>
          </cell>
          <cell r="E676">
            <v>14435</v>
          </cell>
          <cell r="F676">
            <v>0</v>
          </cell>
          <cell r="H676">
            <v>520</v>
          </cell>
          <cell r="I676">
            <v>14435</v>
          </cell>
          <cell r="J676">
            <v>466</v>
          </cell>
          <cell r="L676">
            <v>366</v>
          </cell>
        </row>
        <row r="677">
          <cell r="A677">
            <v>3542</v>
          </cell>
          <cell r="B677" t="str">
            <v>PM계 (플렌지)</v>
          </cell>
          <cell r="C677" t="str">
            <v>80Ø</v>
          </cell>
          <cell r="D677" t="str">
            <v>개</v>
          </cell>
          <cell r="E677">
            <v>12326</v>
          </cell>
          <cell r="F677">
            <v>0</v>
          </cell>
          <cell r="H677">
            <v>520</v>
          </cell>
          <cell r="I677">
            <v>12326</v>
          </cell>
          <cell r="J677">
            <v>466</v>
          </cell>
          <cell r="L677">
            <v>366</v>
          </cell>
        </row>
        <row r="678">
          <cell r="A678">
            <v>3543</v>
          </cell>
          <cell r="B678" t="str">
            <v>PM계 (플렌지)</v>
          </cell>
          <cell r="C678" t="str">
            <v>65Ø</v>
          </cell>
          <cell r="D678" t="str">
            <v>개</v>
          </cell>
          <cell r="E678">
            <v>10534</v>
          </cell>
          <cell r="F678">
            <v>0</v>
          </cell>
          <cell r="H678">
            <v>520</v>
          </cell>
          <cell r="I678">
            <v>10534</v>
          </cell>
          <cell r="J678">
            <v>466</v>
          </cell>
          <cell r="L678">
            <v>366</v>
          </cell>
        </row>
        <row r="679">
          <cell r="A679">
            <v>3544</v>
          </cell>
          <cell r="B679" t="str">
            <v>PM계 (니플)</v>
          </cell>
          <cell r="C679" t="str">
            <v>50Ø</v>
          </cell>
          <cell r="D679" t="str">
            <v>개</v>
          </cell>
          <cell r="E679">
            <v>2807</v>
          </cell>
          <cell r="F679">
            <v>0</v>
          </cell>
          <cell r="H679">
            <v>520</v>
          </cell>
          <cell r="I679">
            <v>2807</v>
          </cell>
          <cell r="J679">
            <v>466</v>
          </cell>
          <cell r="L679">
            <v>366</v>
          </cell>
        </row>
        <row r="680">
          <cell r="A680">
            <v>3545</v>
          </cell>
          <cell r="B680" t="str">
            <v>PM계 (니플)</v>
          </cell>
          <cell r="C680" t="str">
            <v>40Ø</v>
          </cell>
          <cell r="D680" t="str">
            <v>개</v>
          </cell>
          <cell r="E680">
            <v>2121</v>
          </cell>
          <cell r="F680">
            <v>0</v>
          </cell>
          <cell r="H680">
            <v>520</v>
          </cell>
          <cell r="I680">
            <v>2121</v>
          </cell>
          <cell r="J680">
            <v>466</v>
          </cell>
          <cell r="L680">
            <v>366</v>
          </cell>
        </row>
        <row r="681">
          <cell r="A681">
            <v>3546</v>
          </cell>
          <cell r="B681" t="str">
            <v>PM계 (니플)</v>
          </cell>
          <cell r="C681" t="str">
            <v>32Ø</v>
          </cell>
          <cell r="D681" t="str">
            <v>개</v>
          </cell>
          <cell r="E681">
            <v>1755</v>
          </cell>
          <cell r="F681">
            <v>0</v>
          </cell>
          <cell r="H681">
            <v>520</v>
          </cell>
          <cell r="I681">
            <v>1755</v>
          </cell>
          <cell r="J681">
            <v>466</v>
          </cell>
          <cell r="L681">
            <v>366</v>
          </cell>
        </row>
        <row r="682">
          <cell r="A682">
            <v>3547</v>
          </cell>
          <cell r="B682" t="str">
            <v>PM계 (니플)</v>
          </cell>
          <cell r="C682" t="str">
            <v>25Ø</v>
          </cell>
          <cell r="D682" t="str">
            <v>개</v>
          </cell>
          <cell r="E682">
            <v>1434</v>
          </cell>
          <cell r="F682">
            <v>0</v>
          </cell>
          <cell r="H682">
            <v>520</v>
          </cell>
          <cell r="I682">
            <v>1434</v>
          </cell>
          <cell r="J682">
            <v>466</v>
          </cell>
          <cell r="L682">
            <v>366</v>
          </cell>
        </row>
        <row r="683">
          <cell r="A683">
            <v>3548</v>
          </cell>
          <cell r="B683" t="str">
            <v>PM계 (니플)</v>
          </cell>
          <cell r="C683" t="str">
            <v>20Ø</v>
          </cell>
          <cell r="D683" t="str">
            <v>개</v>
          </cell>
          <cell r="E683">
            <v>1022</v>
          </cell>
          <cell r="F683">
            <v>0</v>
          </cell>
          <cell r="H683">
            <v>520</v>
          </cell>
          <cell r="I683">
            <v>1022</v>
          </cell>
          <cell r="J683">
            <v>466</v>
          </cell>
          <cell r="L683">
            <v>366</v>
          </cell>
        </row>
        <row r="684">
          <cell r="A684">
            <v>3549</v>
          </cell>
          <cell r="B684" t="str">
            <v>PM계 (니플)</v>
          </cell>
          <cell r="C684" t="str">
            <v>15Ø</v>
          </cell>
          <cell r="D684" t="str">
            <v>개</v>
          </cell>
          <cell r="E684">
            <v>808</v>
          </cell>
          <cell r="F684">
            <v>0</v>
          </cell>
          <cell r="H684">
            <v>520</v>
          </cell>
          <cell r="I684">
            <v>808</v>
          </cell>
          <cell r="J684">
            <v>466</v>
          </cell>
          <cell r="L684">
            <v>366</v>
          </cell>
        </row>
        <row r="685">
          <cell r="E685">
            <v>0</v>
          </cell>
        </row>
        <row r="689">
          <cell r="A689">
            <v>3600</v>
          </cell>
          <cell r="B689" t="str">
            <v>PVC관 (VG1)</v>
          </cell>
          <cell r="C689" t="str">
            <v>200Ø</v>
          </cell>
          <cell r="D689" t="str">
            <v>M</v>
          </cell>
          <cell r="E689">
            <v>18853</v>
          </cell>
          <cell r="G689">
            <v>14685</v>
          </cell>
          <cell r="H689">
            <v>542</v>
          </cell>
          <cell r="I689">
            <v>18433</v>
          </cell>
          <cell r="J689">
            <v>485</v>
          </cell>
          <cell r="L689">
            <v>485</v>
          </cell>
        </row>
        <row r="690">
          <cell r="A690">
            <v>3601</v>
          </cell>
          <cell r="B690" t="str">
            <v>PVC관 (VG1)</v>
          </cell>
          <cell r="C690" t="str">
            <v>150Ø</v>
          </cell>
          <cell r="D690" t="str">
            <v>M</v>
          </cell>
          <cell r="E690">
            <v>12370</v>
          </cell>
          <cell r="G690">
            <v>9715</v>
          </cell>
          <cell r="H690">
            <v>542</v>
          </cell>
          <cell r="I690">
            <v>12195</v>
          </cell>
          <cell r="J690">
            <v>485</v>
          </cell>
          <cell r="L690">
            <v>385</v>
          </cell>
        </row>
        <row r="691">
          <cell r="A691">
            <v>3602</v>
          </cell>
          <cell r="B691" t="str">
            <v>PVC관 (VG1)</v>
          </cell>
          <cell r="C691" t="str">
            <v>125Ø</v>
          </cell>
          <cell r="D691" t="str">
            <v>M</v>
          </cell>
          <cell r="E691">
            <v>9063</v>
          </cell>
          <cell r="G691">
            <v>6472</v>
          </cell>
          <cell r="H691">
            <v>542</v>
          </cell>
          <cell r="I691">
            <v>8123</v>
          </cell>
          <cell r="J691">
            <v>485</v>
          </cell>
          <cell r="L691">
            <v>385</v>
          </cell>
        </row>
        <row r="692">
          <cell r="A692">
            <v>3603</v>
          </cell>
          <cell r="B692" t="str">
            <v>PVC관 (VG1)</v>
          </cell>
          <cell r="C692" t="str">
            <v>100Ø</v>
          </cell>
          <cell r="D692" t="str">
            <v>M</v>
          </cell>
          <cell r="E692">
            <v>6105</v>
          </cell>
          <cell r="G692">
            <v>4942</v>
          </cell>
          <cell r="H692">
            <v>542</v>
          </cell>
          <cell r="I692">
            <v>6203</v>
          </cell>
          <cell r="J692">
            <v>485</v>
          </cell>
          <cell r="L692">
            <v>385</v>
          </cell>
        </row>
        <row r="693">
          <cell r="A693">
            <v>3604</v>
          </cell>
          <cell r="B693" t="str">
            <v>PVC관 (VG1)</v>
          </cell>
          <cell r="C693" t="str">
            <v>75Ø</v>
          </cell>
          <cell r="D693" t="str">
            <v>M</v>
          </cell>
          <cell r="E693">
            <v>4063</v>
          </cell>
          <cell r="G693">
            <v>3192</v>
          </cell>
          <cell r="H693">
            <v>542</v>
          </cell>
          <cell r="I693">
            <v>4008</v>
          </cell>
          <cell r="J693">
            <v>485</v>
          </cell>
          <cell r="L693">
            <v>385</v>
          </cell>
        </row>
        <row r="694">
          <cell r="A694">
            <v>3605</v>
          </cell>
          <cell r="B694" t="str">
            <v>PVC관 (VG1)</v>
          </cell>
          <cell r="C694" t="str">
            <v>50Ø</v>
          </cell>
          <cell r="D694" t="str">
            <v>M</v>
          </cell>
          <cell r="E694">
            <v>2008</v>
          </cell>
          <cell r="G694">
            <v>1625</v>
          </cell>
          <cell r="H694">
            <v>542</v>
          </cell>
          <cell r="I694">
            <v>2040</v>
          </cell>
          <cell r="J694">
            <v>485</v>
          </cell>
          <cell r="L694">
            <v>385</v>
          </cell>
        </row>
        <row r="695">
          <cell r="A695">
            <v>3610</v>
          </cell>
          <cell r="B695" t="str">
            <v>90˚곡관(접착재접합)</v>
          </cell>
          <cell r="C695" t="str">
            <v>150Ø</v>
          </cell>
          <cell r="D695" t="str">
            <v>개</v>
          </cell>
          <cell r="E695">
            <v>5044</v>
          </cell>
          <cell r="G695">
            <v>4500</v>
          </cell>
          <cell r="H695">
            <v>544</v>
          </cell>
          <cell r="I695">
            <v>4610</v>
          </cell>
          <cell r="J695">
            <v>486</v>
          </cell>
          <cell r="L695">
            <v>0</v>
          </cell>
        </row>
        <row r="696">
          <cell r="A696">
            <v>3611</v>
          </cell>
          <cell r="B696" t="str">
            <v>90˚곡관(접착재접합)</v>
          </cell>
          <cell r="C696" t="str">
            <v>125Ø</v>
          </cell>
          <cell r="D696" t="str">
            <v>개</v>
          </cell>
          <cell r="E696">
            <v>2850</v>
          </cell>
          <cell r="G696">
            <v>2540</v>
          </cell>
          <cell r="H696">
            <v>544</v>
          </cell>
          <cell r="I696">
            <v>2610</v>
          </cell>
          <cell r="J696">
            <v>486</v>
          </cell>
          <cell r="L696">
            <v>0</v>
          </cell>
        </row>
        <row r="697">
          <cell r="A697">
            <v>3612</v>
          </cell>
          <cell r="B697" t="str">
            <v>90˚곡관(접착재접합)</v>
          </cell>
          <cell r="C697" t="str">
            <v>100Ø</v>
          </cell>
          <cell r="D697" t="str">
            <v>개</v>
          </cell>
          <cell r="E697">
            <v>1751</v>
          </cell>
          <cell r="G697">
            <v>1550</v>
          </cell>
          <cell r="H697">
            <v>544</v>
          </cell>
          <cell r="I697">
            <v>1600</v>
          </cell>
          <cell r="J697">
            <v>486</v>
          </cell>
          <cell r="L697">
            <v>0</v>
          </cell>
        </row>
        <row r="698">
          <cell r="A698">
            <v>3613</v>
          </cell>
          <cell r="B698" t="str">
            <v>90˚곡관(접착재접합)</v>
          </cell>
          <cell r="C698" t="str">
            <v>75Ø</v>
          </cell>
          <cell r="D698" t="str">
            <v>개</v>
          </cell>
          <cell r="E698">
            <v>876</v>
          </cell>
          <cell r="G698">
            <v>780</v>
          </cell>
          <cell r="H698">
            <v>544</v>
          </cell>
          <cell r="I698">
            <v>810</v>
          </cell>
          <cell r="J698">
            <v>486</v>
          </cell>
          <cell r="L698">
            <v>0</v>
          </cell>
        </row>
        <row r="699">
          <cell r="A699">
            <v>3614</v>
          </cell>
          <cell r="B699" t="str">
            <v>90˚곡관(접착재접합)</v>
          </cell>
          <cell r="C699" t="str">
            <v>50Ø</v>
          </cell>
          <cell r="D699" t="str">
            <v>개</v>
          </cell>
          <cell r="E699">
            <v>354</v>
          </cell>
          <cell r="G699">
            <v>310</v>
          </cell>
          <cell r="H699">
            <v>544</v>
          </cell>
          <cell r="I699">
            <v>350</v>
          </cell>
          <cell r="J699">
            <v>486</v>
          </cell>
          <cell r="L699">
            <v>0</v>
          </cell>
        </row>
        <row r="700">
          <cell r="A700">
            <v>3615</v>
          </cell>
          <cell r="B700" t="str">
            <v>45˚곡관(접착재접합)</v>
          </cell>
          <cell r="C700" t="str">
            <v>150Ø</v>
          </cell>
          <cell r="D700" t="str">
            <v>개</v>
          </cell>
          <cell r="E700">
            <v>5044</v>
          </cell>
          <cell r="F700">
            <v>0</v>
          </cell>
          <cell r="G700">
            <v>4500</v>
          </cell>
          <cell r="H700">
            <v>544</v>
          </cell>
          <cell r="I700">
            <v>4610</v>
          </cell>
          <cell r="J700">
            <v>486</v>
          </cell>
          <cell r="L700">
            <v>0</v>
          </cell>
        </row>
        <row r="701">
          <cell r="A701">
            <v>3616</v>
          </cell>
          <cell r="B701" t="str">
            <v>45˚곡관(접착재접합)</v>
          </cell>
          <cell r="C701" t="str">
            <v>125Ø</v>
          </cell>
          <cell r="D701" t="str">
            <v>개</v>
          </cell>
          <cell r="E701">
            <v>2850</v>
          </cell>
          <cell r="F701">
            <v>0</v>
          </cell>
          <cell r="G701">
            <v>2540</v>
          </cell>
          <cell r="H701">
            <v>544</v>
          </cell>
          <cell r="I701">
            <v>2610</v>
          </cell>
          <cell r="J701">
            <v>486</v>
          </cell>
          <cell r="L701">
            <v>0</v>
          </cell>
        </row>
        <row r="702">
          <cell r="A702">
            <v>3617</v>
          </cell>
          <cell r="B702" t="str">
            <v>45˚곡관(접착재접합)</v>
          </cell>
          <cell r="C702" t="str">
            <v>100Ø</v>
          </cell>
          <cell r="D702" t="str">
            <v>개</v>
          </cell>
          <cell r="E702">
            <v>1751</v>
          </cell>
          <cell r="F702">
            <v>0</v>
          </cell>
          <cell r="G702">
            <v>1560</v>
          </cell>
          <cell r="H702">
            <v>544</v>
          </cell>
          <cell r="I702">
            <v>1600</v>
          </cell>
          <cell r="J702">
            <v>486</v>
          </cell>
          <cell r="L702">
            <v>0</v>
          </cell>
        </row>
        <row r="703">
          <cell r="A703">
            <v>3618</v>
          </cell>
          <cell r="B703" t="str">
            <v>45˚곡관(접착재접합)</v>
          </cell>
          <cell r="C703" t="str">
            <v>75Ø</v>
          </cell>
          <cell r="D703" t="str">
            <v>개</v>
          </cell>
          <cell r="E703">
            <v>960</v>
          </cell>
          <cell r="F703">
            <v>0</v>
          </cell>
          <cell r="G703">
            <v>850</v>
          </cell>
          <cell r="H703">
            <v>544</v>
          </cell>
          <cell r="I703">
            <v>870</v>
          </cell>
          <cell r="J703">
            <v>486</v>
          </cell>
          <cell r="L703">
            <v>0</v>
          </cell>
        </row>
        <row r="704">
          <cell r="A704">
            <v>3619</v>
          </cell>
          <cell r="B704" t="str">
            <v>45˚곡관(접착재접합)</v>
          </cell>
          <cell r="C704" t="str">
            <v>50Ø</v>
          </cell>
          <cell r="D704" t="str">
            <v>개</v>
          </cell>
          <cell r="E704">
            <v>610</v>
          </cell>
          <cell r="F704">
            <v>0</v>
          </cell>
          <cell r="G704">
            <v>360</v>
          </cell>
          <cell r="H704">
            <v>544</v>
          </cell>
          <cell r="I704">
            <v>400</v>
          </cell>
          <cell r="J704">
            <v>486</v>
          </cell>
          <cell r="L704">
            <v>0</v>
          </cell>
        </row>
        <row r="705">
          <cell r="A705">
            <v>3620</v>
          </cell>
          <cell r="B705" t="str">
            <v>LT관(접착재접합)</v>
          </cell>
          <cell r="C705" t="str">
            <v>150Øx150Ø</v>
          </cell>
          <cell r="D705" t="str">
            <v>개</v>
          </cell>
          <cell r="E705">
            <v>12987</v>
          </cell>
          <cell r="G705">
            <v>11560</v>
          </cell>
          <cell r="H705">
            <v>544</v>
          </cell>
          <cell r="I705">
            <v>11870</v>
          </cell>
          <cell r="J705">
            <v>486</v>
          </cell>
          <cell r="L705">
            <v>0</v>
          </cell>
        </row>
        <row r="706">
          <cell r="A706">
            <v>3621</v>
          </cell>
          <cell r="B706" t="str">
            <v>LT관(접착재접합)</v>
          </cell>
          <cell r="C706" t="str">
            <v>150Øx125Ø</v>
          </cell>
          <cell r="D706" t="str">
            <v>개</v>
          </cell>
          <cell r="E706">
            <v>8067</v>
          </cell>
          <cell r="G706">
            <v>7180</v>
          </cell>
          <cell r="H706">
            <v>544</v>
          </cell>
          <cell r="I706">
            <v>7980</v>
          </cell>
          <cell r="J706">
            <v>486</v>
          </cell>
          <cell r="L706">
            <v>0</v>
          </cell>
        </row>
        <row r="707">
          <cell r="A707">
            <v>3622</v>
          </cell>
          <cell r="B707" t="str">
            <v>LT관(접착재접합)</v>
          </cell>
          <cell r="C707" t="str">
            <v>150Øx100Ø</v>
          </cell>
          <cell r="D707" t="str">
            <v>개</v>
          </cell>
          <cell r="E707">
            <v>7084</v>
          </cell>
          <cell r="G707">
            <v>6300</v>
          </cell>
          <cell r="H707">
            <v>544</v>
          </cell>
          <cell r="I707">
            <v>7010</v>
          </cell>
          <cell r="J707">
            <v>486</v>
          </cell>
          <cell r="L707">
            <v>0</v>
          </cell>
        </row>
        <row r="708">
          <cell r="A708">
            <v>3623</v>
          </cell>
          <cell r="B708" t="str">
            <v>LT관(접착재접합)</v>
          </cell>
          <cell r="C708" t="str">
            <v>150Øx 75Ø</v>
          </cell>
          <cell r="D708" t="str">
            <v>개</v>
          </cell>
          <cell r="E708">
            <v>5719</v>
          </cell>
          <cell r="G708">
            <v>5090</v>
          </cell>
          <cell r="H708">
            <v>544</v>
          </cell>
          <cell r="I708">
            <v>5660</v>
          </cell>
          <cell r="J708">
            <v>486</v>
          </cell>
          <cell r="L708">
            <v>0</v>
          </cell>
        </row>
        <row r="709">
          <cell r="A709">
            <v>3624</v>
          </cell>
          <cell r="B709" t="str">
            <v>LT관(접착재접합)</v>
          </cell>
          <cell r="C709" t="str">
            <v>125Øx125Ø</v>
          </cell>
          <cell r="D709" t="str">
            <v>개</v>
          </cell>
          <cell r="E709">
            <v>5736</v>
          </cell>
          <cell r="G709">
            <v>5100</v>
          </cell>
          <cell r="H709">
            <v>544</v>
          </cell>
          <cell r="I709">
            <v>5240</v>
          </cell>
          <cell r="J709">
            <v>486</v>
          </cell>
          <cell r="L709">
            <v>0</v>
          </cell>
        </row>
        <row r="710">
          <cell r="A710">
            <v>3625</v>
          </cell>
          <cell r="B710" t="str">
            <v>LT관(접착재접합)</v>
          </cell>
          <cell r="C710" t="str">
            <v>125Øx100Ø</v>
          </cell>
          <cell r="D710" t="str">
            <v>개</v>
          </cell>
          <cell r="E710">
            <v>4874</v>
          </cell>
          <cell r="G710">
            <v>4340</v>
          </cell>
          <cell r="H710">
            <v>544</v>
          </cell>
          <cell r="I710">
            <v>4820</v>
          </cell>
          <cell r="J710">
            <v>486</v>
          </cell>
          <cell r="L710">
            <v>0</v>
          </cell>
        </row>
        <row r="711">
          <cell r="A711">
            <v>3626</v>
          </cell>
          <cell r="B711" t="str">
            <v>LT관(접착재접합)</v>
          </cell>
          <cell r="C711" t="str">
            <v>125Øx 75Ø</v>
          </cell>
          <cell r="D711" t="str">
            <v>개</v>
          </cell>
          <cell r="E711">
            <v>4492</v>
          </cell>
          <cell r="G711">
            <v>4000</v>
          </cell>
          <cell r="H711">
            <v>544</v>
          </cell>
          <cell r="I711">
            <v>4440</v>
          </cell>
          <cell r="J711">
            <v>486</v>
          </cell>
          <cell r="L711">
            <v>0</v>
          </cell>
        </row>
        <row r="712">
          <cell r="A712">
            <v>3627</v>
          </cell>
          <cell r="B712" t="str">
            <v>Y관(접착재접합)</v>
          </cell>
          <cell r="C712" t="str">
            <v>100Øx100Ø</v>
          </cell>
          <cell r="D712" t="str">
            <v>개</v>
          </cell>
          <cell r="E712">
            <v>3275</v>
          </cell>
          <cell r="G712">
            <v>2910</v>
          </cell>
          <cell r="H712">
            <v>544</v>
          </cell>
          <cell r="I712">
            <v>3240</v>
          </cell>
          <cell r="J712">
            <v>486</v>
          </cell>
          <cell r="L712">
            <v>0</v>
          </cell>
        </row>
        <row r="713">
          <cell r="A713">
            <v>3628</v>
          </cell>
          <cell r="B713" t="str">
            <v>Y관(접착재접합)</v>
          </cell>
          <cell r="C713" t="str">
            <v>100Øx 75Ø</v>
          </cell>
          <cell r="D713" t="str">
            <v>개</v>
          </cell>
          <cell r="E713">
            <v>4157</v>
          </cell>
          <cell r="G713">
            <v>3700</v>
          </cell>
          <cell r="H713">
            <v>544</v>
          </cell>
          <cell r="I713">
            <v>4110</v>
          </cell>
          <cell r="J713">
            <v>486</v>
          </cell>
          <cell r="L713">
            <v>0</v>
          </cell>
        </row>
        <row r="714">
          <cell r="A714">
            <v>3629</v>
          </cell>
          <cell r="B714" t="str">
            <v>Y관(접착재접합)</v>
          </cell>
          <cell r="C714" t="str">
            <v>100Øx 50Ø</v>
          </cell>
          <cell r="D714" t="str">
            <v>개</v>
          </cell>
          <cell r="E714">
            <v>3387</v>
          </cell>
          <cell r="G714">
            <v>3010</v>
          </cell>
          <cell r="H714">
            <v>544</v>
          </cell>
          <cell r="I714">
            <v>3350</v>
          </cell>
          <cell r="J714">
            <v>486</v>
          </cell>
          <cell r="L714">
            <v>0</v>
          </cell>
        </row>
        <row r="715">
          <cell r="A715">
            <v>3630</v>
          </cell>
          <cell r="B715" t="str">
            <v>Y관(접착재접합)</v>
          </cell>
          <cell r="C715" t="str">
            <v xml:space="preserve"> 75Øx 75Ø</v>
          </cell>
          <cell r="D715" t="str">
            <v>개</v>
          </cell>
          <cell r="E715">
            <v>1669</v>
          </cell>
          <cell r="G715">
            <v>1480</v>
          </cell>
          <cell r="H715">
            <v>544</v>
          </cell>
          <cell r="I715">
            <v>1650</v>
          </cell>
          <cell r="J715">
            <v>486</v>
          </cell>
          <cell r="L715">
            <v>0</v>
          </cell>
        </row>
        <row r="716">
          <cell r="A716">
            <v>3631</v>
          </cell>
          <cell r="B716" t="str">
            <v>Y관(접착재접합)</v>
          </cell>
          <cell r="C716" t="str">
            <v xml:space="preserve"> 75Øx 50Ø</v>
          </cell>
          <cell r="D716" t="str">
            <v>개</v>
          </cell>
          <cell r="E716">
            <v>1533</v>
          </cell>
          <cell r="G716">
            <v>1370</v>
          </cell>
          <cell r="H716">
            <v>544</v>
          </cell>
          <cell r="I716">
            <v>1520</v>
          </cell>
          <cell r="J716">
            <v>486</v>
          </cell>
          <cell r="L716">
            <v>0</v>
          </cell>
        </row>
        <row r="717">
          <cell r="A717">
            <v>3632</v>
          </cell>
          <cell r="B717" t="str">
            <v>Y관(접착재접합)</v>
          </cell>
          <cell r="C717" t="str">
            <v xml:space="preserve"> 50Øx 50Ø</v>
          </cell>
          <cell r="D717" t="str">
            <v>개</v>
          </cell>
          <cell r="E717">
            <v>1016</v>
          </cell>
          <cell r="G717">
            <v>640</v>
          </cell>
          <cell r="H717">
            <v>544</v>
          </cell>
          <cell r="I717">
            <v>710</v>
          </cell>
          <cell r="J717">
            <v>486</v>
          </cell>
          <cell r="L717">
            <v>0</v>
          </cell>
        </row>
        <row r="718">
          <cell r="A718">
            <v>3633</v>
          </cell>
          <cell r="B718" t="str">
            <v>인크리져(접착재접합)</v>
          </cell>
          <cell r="C718" t="str">
            <v>100Øx 75Ø</v>
          </cell>
          <cell r="D718" t="str">
            <v>개</v>
          </cell>
          <cell r="E718">
            <v>974</v>
          </cell>
          <cell r="G718">
            <v>870</v>
          </cell>
          <cell r="H718">
            <v>544</v>
          </cell>
          <cell r="I718">
            <v>900</v>
          </cell>
          <cell r="J718">
            <v>486</v>
          </cell>
          <cell r="L718">
            <v>0</v>
          </cell>
        </row>
        <row r="719">
          <cell r="A719">
            <v>3634</v>
          </cell>
          <cell r="B719" t="str">
            <v>인크리져(접착재접합)</v>
          </cell>
          <cell r="C719" t="str">
            <v>100Øx 50Ø</v>
          </cell>
          <cell r="D719" t="str">
            <v>개</v>
          </cell>
          <cell r="E719">
            <v>813</v>
          </cell>
          <cell r="G719">
            <v>730</v>
          </cell>
          <cell r="H719">
            <v>544</v>
          </cell>
          <cell r="I719">
            <v>750</v>
          </cell>
          <cell r="J719">
            <v>486</v>
          </cell>
          <cell r="L719">
            <v>0</v>
          </cell>
        </row>
        <row r="720">
          <cell r="A720">
            <v>3635</v>
          </cell>
          <cell r="B720" t="str">
            <v>소켓</v>
          </cell>
          <cell r="C720" t="str">
            <v>150Ø</v>
          </cell>
          <cell r="D720" t="str">
            <v>개</v>
          </cell>
          <cell r="E720">
            <v>2778</v>
          </cell>
          <cell r="G720">
            <v>2470</v>
          </cell>
          <cell r="H720">
            <v>544</v>
          </cell>
          <cell r="I720">
            <v>2540</v>
          </cell>
          <cell r="J720">
            <v>486</v>
          </cell>
          <cell r="L720">
            <v>0</v>
          </cell>
        </row>
        <row r="721">
          <cell r="A721">
            <v>3636</v>
          </cell>
          <cell r="B721" t="str">
            <v>소켓</v>
          </cell>
          <cell r="C721" t="str">
            <v>125Ø</v>
          </cell>
          <cell r="D721" t="str">
            <v>개</v>
          </cell>
          <cell r="E721">
            <v>1684</v>
          </cell>
          <cell r="G721">
            <v>1500</v>
          </cell>
          <cell r="H721">
            <v>544</v>
          </cell>
          <cell r="I721">
            <v>1540</v>
          </cell>
          <cell r="J721">
            <v>486</v>
          </cell>
          <cell r="L721">
            <v>0</v>
          </cell>
        </row>
        <row r="722">
          <cell r="A722">
            <v>3637</v>
          </cell>
          <cell r="B722" t="str">
            <v>소켓</v>
          </cell>
          <cell r="C722" t="str">
            <v>100Ø</v>
          </cell>
          <cell r="D722" t="str">
            <v>개</v>
          </cell>
          <cell r="E722">
            <v>956</v>
          </cell>
          <cell r="G722">
            <v>850</v>
          </cell>
          <cell r="H722">
            <v>544</v>
          </cell>
          <cell r="I722">
            <v>880</v>
          </cell>
          <cell r="J722">
            <v>486</v>
          </cell>
          <cell r="L722">
            <v>0</v>
          </cell>
        </row>
        <row r="723">
          <cell r="A723">
            <v>3638</v>
          </cell>
          <cell r="B723" t="str">
            <v>소켓</v>
          </cell>
          <cell r="C723" t="str">
            <v>75Ø</v>
          </cell>
          <cell r="D723" t="str">
            <v>개</v>
          </cell>
          <cell r="E723">
            <v>520</v>
          </cell>
          <cell r="G723">
            <v>470</v>
          </cell>
          <cell r="H723">
            <v>544</v>
          </cell>
          <cell r="I723">
            <v>480</v>
          </cell>
          <cell r="J723">
            <v>486</v>
          </cell>
          <cell r="L723">
            <v>0</v>
          </cell>
        </row>
        <row r="724">
          <cell r="A724">
            <v>3639</v>
          </cell>
          <cell r="B724" t="str">
            <v>소켓</v>
          </cell>
          <cell r="C724" t="str">
            <v>50Ø</v>
          </cell>
          <cell r="D724" t="str">
            <v>개</v>
          </cell>
          <cell r="E724">
            <v>305</v>
          </cell>
          <cell r="G724">
            <v>180</v>
          </cell>
          <cell r="H724">
            <v>544</v>
          </cell>
          <cell r="I724">
            <v>200</v>
          </cell>
          <cell r="J724">
            <v>486</v>
          </cell>
          <cell r="L724">
            <v>0</v>
          </cell>
        </row>
        <row r="725">
          <cell r="A725">
            <v>3641</v>
          </cell>
          <cell r="B725" t="str">
            <v>90˚곡관(고무링접합)</v>
          </cell>
          <cell r="C725" t="str">
            <v>125Ø</v>
          </cell>
          <cell r="D725" t="str">
            <v>개</v>
          </cell>
          <cell r="E725">
            <v>7471</v>
          </cell>
          <cell r="F725">
            <v>0</v>
          </cell>
          <cell r="G725">
            <v>8121</v>
          </cell>
          <cell r="H725">
            <v>546</v>
          </cell>
          <cell r="I725">
            <v>7471</v>
          </cell>
          <cell r="J725">
            <v>487</v>
          </cell>
          <cell r="L725">
            <v>487</v>
          </cell>
        </row>
        <row r="726">
          <cell r="A726">
            <v>3642</v>
          </cell>
          <cell r="B726" t="str">
            <v>90˚곡관(고무링접합)</v>
          </cell>
          <cell r="C726" t="str">
            <v>100Ø</v>
          </cell>
          <cell r="D726" t="str">
            <v>개</v>
          </cell>
          <cell r="E726">
            <v>4016</v>
          </cell>
          <cell r="F726">
            <v>0</v>
          </cell>
          <cell r="G726">
            <v>4366</v>
          </cell>
          <cell r="H726">
            <v>546</v>
          </cell>
          <cell r="I726">
            <v>4016</v>
          </cell>
          <cell r="J726">
            <v>487</v>
          </cell>
          <cell r="L726">
            <v>487</v>
          </cell>
        </row>
        <row r="727">
          <cell r="A727">
            <v>3643</v>
          </cell>
          <cell r="B727" t="str">
            <v>90˚곡관(고무링접합)</v>
          </cell>
          <cell r="C727" t="str">
            <v>75Ø</v>
          </cell>
          <cell r="D727" t="str">
            <v>개</v>
          </cell>
          <cell r="E727">
            <v>2222</v>
          </cell>
          <cell r="F727">
            <v>0</v>
          </cell>
          <cell r="G727">
            <v>2416</v>
          </cell>
          <cell r="H727">
            <v>546</v>
          </cell>
          <cell r="I727">
            <v>2222</v>
          </cell>
          <cell r="J727">
            <v>487</v>
          </cell>
          <cell r="L727">
            <v>487</v>
          </cell>
        </row>
        <row r="728">
          <cell r="A728">
            <v>3644</v>
          </cell>
          <cell r="B728" t="str">
            <v>90˚곡관(고무링접합)</v>
          </cell>
          <cell r="C728" t="str">
            <v>50Ø</v>
          </cell>
          <cell r="D728" t="str">
            <v>개</v>
          </cell>
          <cell r="E728">
            <v>1114</v>
          </cell>
          <cell r="F728">
            <v>0</v>
          </cell>
          <cell r="G728">
            <v>1211</v>
          </cell>
          <cell r="H728">
            <v>546</v>
          </cell>
          <cell r="I728">
            <v>1114</v>
          </cell>
          <cell r="J728">
            <v>487</v>
          </cell>
          <cell r="L728">
            <v>487</v>
          </cell>
        </row>
        <row r="729">
          <cell r="A729">
            <v>3646</v>
          </cell>
          <cell r="B729" t="str">
            <v>45˚곡관(고무링접합)</v>
          </cell>
          <cell r="C729" t="str">
            <v>125Ø</v>
          </cell>
          <cell r="D729" t="str">
            <v>개</v>
          </cell>
          <cell r="E729">
            <v>5323</v>
          </cell>
          <cell r="F729">
            <v>0</v>
          </cell>
          <cell r="G729">
            <v>5786</v>
          </cell>
          <cell r="H729">
            <v>546</v>
          </cell>
          <cell r="I729">
            <v>5323</v>
          </cell>
          <cell r="J729">
            <v>487</v>
          </cell>
          <cell r="L729">
            <v>487</v>
          </cell>
        </row>
        <row r="730">
          <cell r="A730">
            <v>3647</v>
          </cell>
          <cell r="B730" t="str">
            <v>45˚곡관(고무링접합)</v>
          </cell>
          <cell r="C730" t="str">
            <v>100Ø</v>
          </cell>
          <cell r="D730" t="str">
            <v>개</v>
          </cell>
          <cell r="E730">
            <v>2940</v>
          </cell>
          <cell r="F730">
            <v>0</v>
          </cell>
          <cell r="G730">
            <v>3196</v>
          </cell>
          <cell r="H730">
            <v>546</v>
          </cell>
          <cell r="I730">
            <v>2940</v>
          </cell>
          <cell r="J730">
            <v>487</v>
          </cell>
          <cell r="L730">
            <v>487</v>
          </cell>
        </row>
        <row r="731">
          <cell r="A731">
            <v>3648</v>
          </cell>
          <cell r="B731" t="str">
            <v>45˚곡관(고무링접합)</v>
          </cell>
          <cell r="C731" t="str">
            <v>75Ø</v>
          </cell>
          <cell r="D731" t="str">
            <v>개</v>
          </cell>
          <cell r="E731">
            <v>1796</v>
          </cell>
          <cell r="F731">
            <v>0</v>
          </cell>
          <cell r="G731">
            <v>1953</v>
          </cell>
          <cell r="H731">
            <v>546</v>
          </cell>
          <cell r="I731">
            <v>1796</v>
          </cell>
          <cell r="J731">
            <v>487</v>
          </cell>
          <cell r="L731">
            <v>487</v>
          </cell>
        </row>
        <row r="732">
          <cell r="A732">
            <v>3649</v>
          </cell>
          <cell r="B732" t="str">
            <v>45˚곡관(고무링접합)</v>
          </cell>
          <cell r="C732" t="str">
            <v>50Ø</v>
          </cell>
          <cell r="D732" t="str">
            <v>개</v>
          </cell>
          <cell r="E732">
            <v>984</v>
          </cell>
          <cell r="F732">
            <v>0</v>
          </cell>
          <cell r="G732">
            <v>1070</v>
          </cell>
          <cell r="H732">
            <v>546</v>
          </cell>
          <cell r="I732">
            <v>984</v>
          </cell>
          <cell r="J732">
            <v>487</v>
          </cell>
          <cell r="L732">
            <v>487</v>
          </cell>
        </row>
        <row r="733">
          <cell r="A733">
            <v>3650</v>
          </cell>
          <cell r="B733" t="str">
            <v>LT관(고무링접합)</v>
          </cell>
          <cell r="C733" t="str">
            <v>125Øx125Ø</v>
          </cell>
          <cell r="D733" t="str">
            <v>개</v>
          </cell>
          <cell r="E733">
            <v>10384</v>
          </cell>
          <cell r="F733">
            <v>0</v>
          </cell>
          <cell r="G733">
            <v>11287</v>
          </cell>
          <cell r="H733">
            <v>546</v>
          </cell>
          <cell r="I733">
            <v>10384</v>
          </cell>
          <cell r="J733">
            <v>487</v>
          </cell>
          <cell r="L733">
            <v>487</v>
          </cell>
        </row>
        <row r="734">
          <cell r="A734">
            <v>3651</v>
          </cell>
          <cell r="B734" t="str">
            <v>LT관(고무링접합)</v>
          </cell>
          <cell r="C734" t="str">
            <v>125Øx100Ø</v>
          </cell>
          <cell r="D734" t="str">
            <v>개</v>
          </cell>
          <cell r="E734">
            <v>8271</v>
          </cell>
          <cell r="F734">
            <v>0</v>
          </cell>
          <cell r="G734">
            <v>8991</v>
          </cell>
          <cell r="H734">
            <v>546</v>
          </cell>
          <cell r="I734">
            <v>8271</v>
          </cell>
          <cell r="J734">
            <v>487</v>
          </cell>
          <cell r="L734">
            <v>487</v>
          </cell>
        </row>
        <row r="735">
          <cell r="A735">
            <v>3652</v>
          </cell>
          <cell r="B735" t="str">
            <v>Y관(고무링접합)</v>
          </cell>
          <cell r="C735" t="str">
            <v>100Øx100Ø</v>
          </cell>
          <cell r="D735" t="str">
            <v>개</v>
          </cell>
          <cell r="E735">
            <v>5062</v>
          </cell>
          <cell r="F735">
            <v>0</v>
          </cell>
          <cell r="G735">
            <v>5544</v>
          </cell>
          <cell r="H735">
            <v>546</v>
          </cell>
          <cell r="I735">
            <v>5062</v>
          </cell>
          <cell r="J735">
            <v>487</v>
          </cell>
          <cell r="L735">
            <v>487</v>
          </cell>
        </row>
        <row r="736">
          <cell r="A736">
            <v>3653</v>
          </cell>
          <cell r="B736" t="str">
            <v>Y관(고무링접합)</v>
          </cell>
          <cell r="C736" t="str">
            <v>100Øx 75Ø</v>
          </cell>
          <cell r="D736" t="str">
            <v>개</v>
          </cell>
          <cell r="E736">
            <v>4292</v>
          </cell>
          <cell r="F736">
            <v>0</v>
          </cell>
          <cell r="G736">
            <v>4638</v>
          </cell>
          <cell r="H736">
            <v>546</v>
          </cell>
          <cell r="I736">
            <v>4292</v>
          </cell>
          <cell r="J736">
            <v>487</v>
          </cell>
          <cell r="L736">
            <v>487</v>
          </cell>
        </row>
        <row r="737">
          <cell r="A737">
            <v>3654</v>
          </cell>
          <cell r="B737" t="str">
            <v>Y관(고무링접합)</v>
          </cell>
          <cell r="C737" t="str">
            <v>100Øx 50Ø</v>
          </cell>
          <cell r="D737" t="str">
            <v>개</v>
          </cell>
          <cell r="E737">
            <v>3796</v>
          </cell>
          <cell r="F737">
            <v>0</v>
          </cell>
          <cell r="G737">
            <v>3796</v>
          </cell>
          <cell r="H737">
            <v>546</v>
          </cell>
          <cell r="I737">
            <v>3800</v>
          </cell>
          <cell r="J737">
            <v>487</v>
          </cell>
          <cell r="L737">
            <v>487</v>
          </cell>
        </row>
        <row r="738">
          <cell r="A738">
            <v>3655</v>
          </cell>
          <cell r="B738" t="str">
            <v>Y관(고무링접합)</v>
          </cell>
          <cell r="C738" t="str">
            <v xml:space="preserve"> 75Øx 75Ø</v>
          </cell>
          <cell r="D738" t="str">
            <v>개</v>
          </cell>
          <cell r="E738">
            <v>2985</v>
          </cell>
          <cell r="F738">
            <v>0</v>
          </cell>
          <cell r="G738">
            <v>4414</v>
          </cell>
          <cell r="H738">
            <v>546</v>
          </cell>
          <cell r="I738">
            <v>2985</v>
          </cell>
          <cell r="J738">
            <v>487</v>
          </cell>
          <cell r="L738">
            <v>487</v>
          </cell>
        </row>
        <row r="739">
          <cell r="A739">
            <v>3656</v>
          </cell>
          <cell r="B739" t="str">
            <v>Y관(고무링접합)</v>
          </cell>
          <cell r="C739" t="str">
            <v xml:space="preserve"> 75Øx 50Ø</v>
          </cell>
          <cell r="D739" t="str">
            <v>개</v>
          </cell>
          <cell r="E739">
            <v>3216</v>
          </cell>
          <cell r="F739">
            <v>0</v>
          </cell>
          <cell r="G739">
            <v>3496</v>
          </cell>
          <cell r="H739">
            <v>546</v>
          </cell>
          <cell r="I739">
            <v>3216</v>
          </cell>
          <cell r="J739">
            <v>487</v>
          </cell>
          <cell r="L739">
            <v>487</v>
          </cell>
        </row>
        <row r="740">
          <cell r="A740">
            <v>3657</v>
          </cell>
          <cell r="B740" t="str">
            <v>Y관(고무링접합)</v>
          </cell>
          <cell r="C740" t="str">
            <v xml:space="preserve"> 50Øx 50Ø</v>
          </cell>
          <cell r="D740" t="str">
            <v>개</v>
          </cell>
          <cell r="E740">
            <v>1774</v>
          </cell>
          <cell r="F740">
            <v>0</v>
          </cell>
          <cell r="G740">
            <v>2129</v>
          </cell>
          <cell r="H740">
            <v>546</v>
          </cell>
          <cell r="I740">
            <v>1774</v>
          </cell>
          <cell r="J740">
            <v>487</v>
          </cell>
          <cell r="L740">
            <v>487</v>
          </cell>
        </row>
        <row r="741">
          <cell r="A741">
            <v>3658</v>
          </cell>
          <cell r="B741" t="str">
            <v>인크리져(고무링접합)</v>
          </cell>
          <cell r="C741" t="str">
            <v>100Øx 75Ø</v>
          </cell>
          <cell r="D741" t="str">
            <v>개</v>
          </cell>
          <cell r="E741">
            <v>2290</v>
          </cell>
          <cell r="F741">
            <v>0</v>
          </cell>
          <cell r="G741">
            <v>2490</v>
          </cell>
          <cell r="H741">
            <v>546</v>
          </cell>
          <cell r="I741">
            <v>2290</v>
          </cell>
          <cell r="J741">
            <v>487</v>
          </cell>
          <cell r="L741">
            <v>487</v>
          </cell>
        </row>
        <row r="742">
          <cell r="A742">
            <v>3659</v>
          </cell>
          <cell r="B742" t="str">
            <v>인크리져(고무링접합)</v>
          </cell>
          <cell r="C742" t="str">
            <v>100Øx 50Ø</v>
          </cell>
          <cell r="D742" t="str">
            <v>개</v>
          </cell>
          <cell r="E742">
            <v>2239</v>
          </cell>
          <cell r="F742">
            <v>0</v>
          </cell>
          <cell r="G742">
            <v>2434</v>
          </cell>
          <cell r="H742">
            <v>546</v>
          </cell>
          <cell r="I742">
            <v>2239</v>
          </cell>
          <cell r="J742">
            <v>487</v>
          </cell>
          <cell r="L742">
            <v>487</v>
          </cell>
        </row>
        <row r="743">
          <cell r="A743">
            <v>3661</v>
          </cell>
          <cell r="B743" t="str">
            <v>소제구</v>
          </cell>
          <cell r="C743" t="str">
            <v>150Ø</v>
          </cell>
          <cell r="D743" t="str">
            <v>개</v>
          </cell>
          <cell r="E743">
            <v>4867</v>
          </cell>
          <cell r="G743">
            <v>4330</v>
          </cell>
          <cell r="H743">
            <v>544</v>
          </cell>
          <cell r="I743">
            <v>4450</v>
          </cell>
          <cell r="J743">
            <v>486</v>
          </cell>
          <cell r="L743">
            <v>0</v>
          </cell>
        </row>
        <row r="744">
          <cell r="A744">
            <v>3662</v>
          </cell>
          <cell r="B744" t="str">
            <v>소제구</v>
          </cell>
          <cell r="C744" t="str">
            <v>125Ø</v>
          </cell>
          <cell r="D744" t="str">
            <v>개</v>
          </cell>
          <cell r="E744">
            <v>2805</v>
          </cell>
          <cell r="G744">
            <v>2500</v>
          </cell>
          <cell r="H744">
            <v>544</v>
          </cell>
          <cell r="I744">
            <v>2570</v>
          </cell>
          <cell r="J744">
            <v>486</v>
          </cell>
          <cell r="L744">
            <v>0</v>
          </cell>
        </row>
        <row r="745">
          <cell r="A745">
            <v>3663</v>
          </cell>
          <cell r="B745" t="str">
            <v>소제구</v>
          </cell>
          <cell r="C745" t="str">
            <v>100Ø</v>
          </cell>
          <cell r="D745" t="str">
            <v>개</v>
          </cell>
          <cell r="E745">
            <v>1628</v>
          </cell>
          <cell r="G745">
            <v>1450</v>
          </cell>
          <cell r="H745">
            <v>544</v>
          </cell>
          <cell r="I745">
            <v>1490</v>
          </cell>
          <cell r="J745">
            <v>486</v>
          </cell>
          <cell r="L745">
            <v>0</v>
          </cell>
        </row>
        <row r="746">
          <cell r="A746">
            <v>3664</v>
          </cell>
          <cell r="B746" t="str">
            <v>소제구</v>
          </cell>
          <cell r="C746" t="str">
            <v>75Ø</v>
          </cell>
          <cell r="D746" t="str">
            <v>개</v>
          </cell>
          <cell r="E746">
            <v>1169</v>
          </cell>
          <cell r="G746">
            <v>1040</v>
          </cell>
          <cell r="H746">
            <v>544</v>
          </cell>
          <cell r="I746">
            <v>1070</v>
          </cell>
          <cell r="J746">
            <v>486</v>
          </cell>
          <cell r="L746">
            <v>0</v>
          </cell>
        </row>
        <row r="747">
          <cell r="A747">
            <v>3665</v>
          </cell>
          <cell r="B747" t="str">
            <v>소제구</v>
          </cell>
          <cell r="C747" t="str">
            <v>50Ø</v>
          </cell>
          <cell r="D747" t="str">
            <v>개</v>
          </cell>
          <cell r="E747">
            <v>731</v>
          </cell>
          <cell r="G747">
            <v>470</v>
          </cell>
          <cell r="H747">
            <v>544</v>
          </cell>
          <cell r="I747">
            <v>520</v>
          </cell>
          <cell r="J747">
            <v>486</v>
          </cell>
          <cell r="L747">
            <v>0</v>
          </cell>
        </row>
        <row r="748">
          <cell r="A748">
            <v>3666</v>
          </cell>
          <cell r="B748" t="str">
            <v>바닥소제구</v>
          </cell>
          <cell r="C748" t="str">
            <v>150Ø</v>
          </cell>
          <cell r="D748" t="str">
            <v>개</v>
          </cell>
          <cell r="E748">
            <v>24500</v>
          </cell>
          <cell r="F748">
            <v>0</v>
          </cell>
          <cell r="H748">
            <v>0</v>
          </cell>
          <cell r="I748">
            <v>24500</v>
          </cell>
          <cell r="J748">
            <v>0</v>
          </cell>
          <cell r="L748">
            <v>0</v>
          </cell>
        </row>
        <row r="749">
          <cell r="A749">
            <v>3667</v>
          </cell>
          <cell r="B749" t="str">
            <v>바닥소제구</v>
          </cell>
          <cell r="C749" t="str">
            <v>125Ø</v>
          </cell>
          <cell r="D749" t="str">
            <v>개</v>
          </cell>
          <cell r="E749">
            <v>19800</v>
          </cell>
          <cell r="F749">
            <v>0</v>
          </cell>
          <cell r="H749">
            <v>0</v>
          </cell>
          <cell r="I749">
            <v>19800</v>
          </cell>
          <cell r="J749">
            <v>0</v>
          </cell>
          <cell r="L749">
            <v>0</v>
          </cell>
        </row>
        <row r="750">
          <cell r="A750">
            <v>3668</v>
          </cell>
          <cell r="B750" t="str">
            <v>바닥소제구</v>
          </cell>
          <cell r="C750" t="str">
            <v>100Ø</v>
          </cell>
          <cell r="D750" t="str">
            <v>개</v>
          </cell>
          <cell r="E750">
            <v>7000</v>
          </cell>
          <cell r="F750">
            <v>0</v>
          </cell>
          <cell r="H750">
            <v>0</v>
          </cell>
          <cell r="I750">
            <v>7000</v>
          </cell>
          <cell r="J750">
            <v>0</v>
          </cell>
          <cell r="L750">
            <v>0</v>
          </cell>
        </row>
        <row r="751">
          <cell r="A751">
            <v>3671</v>
          </cell>
          <cell r="B751" t="str">
            <v>바닥배수구</v>
          </cell>
          <cell r="C751" t="str">
            <v>100Ø</v>
          </cell>
          <cell r="D751" t="str">
            <v>개</v>
          </cell>
          <cell r="E751">
            <v>13120</v>
          </cell>
          <cell r="F751">
            <v>0</v>
          </cell>
          <cell r="H751">
            <v>0</v>
          </cell>
          <cell r="I751">
            <v>13120</v>
          </cell>
          <cell r="J751">
            <v>534</v>
          </cell>
          <cell r="L751">
            <v>0</v>
          </cell>
        </row>
        <row r="752">
          <cell r="A752">
            <v>3672</v>
          </cell>
          <cell r="B752" t="str">
            <v>바닥배수구</v>
          </cell>
          <cell r="C752" t="str">
            <v>75Ø</v>
          </cell>
          <cell r="D752" t="str">
            <v>개</v>
          </cell>
          <cell r="E752">
            <v>10500</v>
          </cell>
          <cell r="F752">
            <v>0</v>
          </cell>
          <cell r="H752">
            <v>0</v>
          </cell>
          <cell r="I752">
            <v>10500</v>
          </cell>
          <cell r="J752">
            <v>534</v>
          </cell>
          <cell r="L752">
            <v>0</v>
          </cell>
        </row>
        <row r="753">
          <cell r="A753">
            <v>3673</v>
          </cell>
          <cell r="B753" t="str">
            <v>바닥배수구</v>
          </cell>
          <cell r="C753" t="str">
            <v>50Ø</v>
          </cell>
          <cell r="D753" t="str">
            <v>개</v>
          </cell>
          <cell r="E753">
            <v>4950</v>
          </cell>
          <cell r="F753">
            <v>0</v>
          </cell>
          <cell r="H753">
            <v>0</v>
          </cell>
          <cell r="I753">
            <v>4950</v>
          </cell>
          <cell r="J753">
            <v>534</v>
          </cell>
          <cell r="L753">
            <v>0</v>
          </cell>
        </row>
        <row r="754">
          <cell r="A754">
            <v>3674</v>
          </cell>
          <cell r="B754" t="str">
            <v>세탁기용바닥배수구</v>
          </cell>
          <cell r="C754" t="str">
            <v>50Ø</v>
          </cell>
          <cell r="D754" t="str">
            <v>개</v>
          </cell>
          <cell r="E754">
            <v>6480</v>
          </cell>
          <cell r="F754">
            <v>0</v>
          </cell>
          <cell r="H754">
            <v>0</v>
          </cell>
          <cell r="I754">
            <v>6480</v>
          </cell>
          <cell r="J754">
            <v>534</v>
          </cell>
          <cell r="L754">
            <v>0</v>
          </cell>
        </row>
        <row r="755">
          <cell r="A755">
            <v>3681</v>
          </cell>
          <cell r="B755" t="str">
            <v>P-TRAP</v>
          </cell>
          <cell r="C755" t="str">
            <v>100Ø</v>
          </cell>
          <cell r="D755" t="str">
            <v>개</v>
          </cell>
          <cell r="E755">
            <v>7753</v>
          </cell>
          <cell r="G755">
            <v>6900</v>
          </cell>
          <cell r="H755">
            <v>544</v>
          </cell>
          <cell r="I755">
            <v>7670</v>
          </cell>
          <cell r="J755">
            <v>486</v>
          </cell>
          <cell r="L755">
            <v>0</v>
          </cell>
        </row>
        <row r="756">
          <cell r="A756">
            <v>3682</v>
          </cell>
          <cell r="B756" t="str">
            <v>P-TRAP</v>
          </cell>
          <cell r="C756" t="str">
            <v>75Ø</v>
          </cell>
          <cell r="D756" t="str">
            <v>개</v>
          </cell>
          <cell r="E756">
            <v>3878</v>
          </cell>
          <cell r="G756">
            <v>3450</v>
          </cell>
          <cell r="H756">
            <v>544</v>
          </cell>
          <cell r="I756">
            <v>3840</v>
          </cell>
          <cell r="J756">
            <v>486</v>
          </cell>
          <cell r="L756">
            <v>0</v>
          </cell>
        </row>
        <row r="757">
          <cell r="A757">
            <v>3683</v>
          </cell>
          <cell r="B757" t="str">
            <v>P-TRAP</v>
          </cell>
          <cell r="C757" t="str">
            <v>50Ø</v>
          </cell>
          <cell r="D757" t="str">
            <v>개</v>
          </cell>
          <cell r="E757">
            <v>1845</v>
          </cell>
          <cell r="G757">
            <v>1650</v>
          </cell>
          <cell r="H757">
            <v>544</v>
          </cell>
          <cell r="I757">
            <v>1830</v>
          </cell>
          <cell r="J757">
            <v>486</v>
          </cell>
          <cell r="L757">
            <v>0</v>
          </cell>
        </row>
        <row r="758">
          <cell r="A758">
            <v>3691</v>
          </cell>
          <cell r="B758" t="str">
            <v>PVC 스리브</v>
          </cell>
          <cell r="C758" t="str">
            <v>150Ø</v>
          </cell>
          <cell r="D758" t="str">
            <v>개</v>
          </cell>
          <cell r="E758">
            <v>1500</v>
          </cell>
          <cell r="F758">
            <v>0</v>
          </cell>
          <cell r="H758">
            <v>0</v>
          </cell>
          <cell r="I758">
            <v>1500</v>
          </cell>
          <cell r="J758">
            <v>534</v>
          </cell>
          <cell r="L758">
            <v>0</v>
          </cell>
        </row>
        <row r="759">
          <cell r="A759">
            <v>3692</v>
          </cell>
          <cell r="B759" t="str">
            <v>PVC 스리브</v>
          </cell>
          <cell r="C759" t="str">
            <v>125Ø</v>
          </cell>
          <cell r="D759" t="str">
            <v>개</v>
          </cell>
          <cell r="E759">
            <v>1400</v>
          </cell>
          <cell r="F759">
            <v>0</v>
          </cell>
          <cell r="H759">
            <v>0</v>
          </cell>
          <cell r="I759">
            <v>1400</v>
          </cell>
          <cell r="J759">
            <v>534</v>
          </cell>
          <cell r="L759">
            <v>0</v>
          </cell>
        </row>
        <row r="760">
          <cell r="A760">
            <v>3693</v>
          </cell>
          <cell r="B760" t="str">
            <v>PVC 스리브</v>
          </cell>
          <cell r="C760" t="str">
            <v>100Ø</v>
          </cell>
          <cell r="D760" t="str">
            <v>개</v>
          </cell>
          <cell r="E760">
            <v>1300</v>
          </cell>
          <cell r="F760">
            <v>0</v>
          </cell>
          <cell r="H760">
            <v>0</v>
          </cell>
          <cell r="I760">
            <v>1300</v>
          </cell>
          <cell r="J760">
            <v>534</v>
          </cell>
          <cell r="L760">
            <v>0</v>
          </cell>
        </row>
        <row r="761">
          <cell r="A761">
            <v>3694</v>
          </cell>
          <cell r="B761" t="str">
            <v>PVC 스리브</v>
          </cell>
          <cell r="C761" t="str">
            <v>75Ø</v>
          </cell>
          <cell r="D761" t="str">
            <v>개</v>
          </cell>
          <cell r="E761">
            <v>1100</v>
          </cell>
          <cell r="F761">
            <v>0</v>
          </cell>
          <cell r="H761">
            <v>0</v>
          </cell>
          <cell r="I761">
            <v>1100</v>
          </cell>
          <cell r="J761">
            <v>534</v>
          </cell>
          <cell r="L761">
            <v>0</v>
          </cell>
        </row>
        <row r="762">
          <cell r="A762">
            <v>3695</v>
          </cell>
          <cell r="B762" t="str">
            <v>PVC 스리브</v>
          </cell>
          <cell r="C762" t="str">
            <v>50Ø</v>
          </cell>
          <cell r="D762" t="str">
            <v>개</v>
          </cell>
          <cell r="E762">
            <v>800</v>
          </cell>
          <cell r="F762">
            <v>0</v>
          </cell>
          <cell r="H762">
            <v>0</v>
          </cell>
          <cell r="I762">
            <v>800</v>
          </cell>
          <cell r="J762">
            <v>534</v>
          </cell>
          <cell r="L762">
            <v>0</v>
          </cell>
        </row>
        <row r="787">
          <cell r="A787">
            <v>3710</v>
          </cell>
          <cell r="B787" t="str">
            <v>주철 G/V(10kg/㎠)</v>
          </cell>
          <cell r="C787" t="str">
            <v>150Ø</v>
          </cell>
          <cell r="D787" t="str">
            <v>개</v>
          </cell>
          <cell r="E787">
            <v>148000</v>
          </cell>
          <cell r="F787">
            <v>0</v>
          </cell>
          <cell r="G787">
            <v>148000</v>
          </cell>
          <cell r="H787">
            <v>596</v>
          </cell>
          <cell r="I787">
            <v>160000</v>
          </cell>
          <cell r="J787">
            <v>529</v>
          </cell>
          <cell r="L787">
            <v>529</v>
          </cell>
        </row>
        <row r="788">
          <cell r="A788">
            <v>3711</v>
          </cell>
          <cell r="B788" t="str">
            <v>주철 G/V(10kg/㎠)</v>
          </cell>
          <cell r="C788" t="str">
            <v>100Ø</v>
          </cell>
          <cell r="D788" t="str">
            <v>개</v>
          </cell>
          <cell r="E788">
            <v>77700</v>
          </cell>
          <cell r="F788">
            <v>0</v>
          </cell>
          <cell r="G788">
            <v>77700</v>
          </cell>
          <cell r="H788">
            <v>596</v>
          </cell>
          <cell r="I788">
            <v>84000</v>
          </cell>
          <cell r="J788">
            <v>529</v>
          </cell>
          <cell r="L788">
            <v>529</v>
          </cell>
        </row>
        <row r="789">
          <cell r="A789">
            <v>3712</v>
          </cell>
          <cell r="B789" t="str">
            <v>주철 G/V(10kg/㎠)</v>
          </cell>
          <cell r="C789" t="str">
            <v>80Ø</v>
          </cell>
          <cell r="D789" t="str">
            <v>개</v>
          </cell>
          <cell r="E789">
            <v>55500</v>
          </cell>
          <cell r="F789">
            <v>0</v>
          </cell>
          <cell r="G789">
            <v>55500</v>
          </cell>
          <cell r="H789">
            <v>596</v>
          </cell>
          <cell r="I789">
            <v>60000</v>
          </cell>
          <cell r="J789">
            <v>529</v>
          </cell>
          <cell r="L789">
            <v>529</v>
          </cell>
        </row>
        <row r="790">
          <cell r="A790">
            <v>3713</v>
          </cell>
          <cell r="B790" t="str">
            <v>주철 G/V(10kg/㎠)</v>
          </cell>
          <cell r="C790" t="str">
            <v>65Ø</v>
          </cell>
          <cell r="D790" t="str">
            <v>개</v>
          </cell>
          <cell r="E790">
            <v>45880</v>
          </cell>
          <cell r="F790">
            <v>0</v>
          </cell>
          <cell r="G790">
            <v>45880</v>
          </cell>
          <cell r="H790">
            <v>596</v>
          </cell>
          <cell r="I790">
            <v>49600</v>
          </cell>
          <cell r="J790">
            <v>529</v>
          </cell>
          <cell r="L790">
            <v>529</v>
          </cell>
        </row>
        <row r="791">
          <cell r="A791">
            <v>3714</v>
          </cell>
          <cell r="B791" t="str">
            <v>청동 G/V(10kg/㎠)</v>
          </cell>
          <cell r="C791" t="str">
            <v>50Ø</v>
          </cell>
          <cell r="D791" t="str">
            <v>개</v>
          </cell>
          <cell r="E791">
            <v>29690</v>
          </cell>
          <cell r="F791">
            <v>0</v>
          </cell>
          <cell r="G791">
            <v>29690</v>
          </cell>
          <cell r="H791">
            <v>595</v>
          </cell>
          <cell r="I791">
            <v>30120</v>
          </cell>
          <cell r="J791">
            <v>511</v>
          </cell>
          <cell r="L791">
            <v>414</v>
          </cell>
        </row>
        <row r="792">
          <cell r="A792">
            <v>3715</v>
          </cell>
          <cell r="B792" t="str">
            <v>청동 G/V(10kg/㎠)</v>
          </cell>
          <cell r="C792" t="str">
            <v>40Ø</v>
          </cell>
          <cell r="D792" t="str">
            <v>개</v>
          </cell>
          <cell r="E792">
            <v>19260</v>
          </cell>
          <cell r="F792">
            <v>0</v>
          </cell>
          <cell r="G792">
            <v>19260</v>
          </cell>
          <cell r="H792">
            <v>595</v>
          </cell>
          <cell r="I792">
            <v>19540</v>
          </cell>
          <cell r="J792">
            <v>511</v>
          </cell>
          <cell r="L792">
            <v>414</v>
          </cell>
        </row>
        <row r="793">
          <cell r="A793">
            <v>3716</v>
          </cell>
          <cell r="B793" t="str">
            <v>청동 G/V(10kg/㎠)</v>
          </cell>
          <cell r="C793" t="str">
            <v>32Ø</v>
          </cell>
          <cell r="D793" t="str">
            <v>개</v>
          </cell>
          <cell r="E793">
            <v>14370</v>
          </cell>
          <cell r="F793">
            <v>0</v>
          </cell>
          <cell r="G793">
            <v>14370</v>
          </cell>
          <cell r="H793">
            <v>595</v>
          </cell>
          <cell r="I793">
            <v>14580</v>
          </cell>
          <cell r="J793">
            <v>511</v>
          </cell>
          <cell r="L793">
            <v>414</v>
          </cell>
        </row>
        <row r="794">
          <cell r="A794">
            <v>3717</v>
          </cell>
          <cell r="B794" t="str">
            <v>청동 G/V(10kg/㎠)</v>
          </cell>
          <cell r="C794" t="str">
            <v>25Ø</v>
          </cell>
          <cell r="D794" t="str">
            <v>개</v>
          </cell>
          <cell r="E794">
            <v>10100</v>
          </cell>
          <cell r="F794">
            <v>0</v>
          </cell>
          <cell r="G794">
            <v>10100</v>
          </cell>
          <cell r="H794">
            <v>595</v>
          </cell>
          <cell r="I794">
            <v>10250</v>
          </cell>
          <cell r="J794">
            <v>511</v>
          </cell>
          <cell r="L794">
            <v>414</v>
          </cell>
        </row>
        <row r="795">
          <cell r="A795">
            <v>3718</v>
          </cell>
          <cell r="B795" t="str">
            <v>청동 G/V(10kg/㎠)</v>
          </cell>
          <cell r="C795" t="str">
            <v>20Ø</v>
          </cell>
          <cell r="D795" t="str">
            <v>개</v>
          </cell>
          <cell r="E795">
            <v>6620</v>
          </cell>
          <cell r="F795">
            <v>0</v>
          </cell>
          <cell r="G795">
            <v>6620</v>
          </cell>
          <cell r="H795">
            <v>595</v>
          </cell>
          <cell r="I795">
            <v>6710</v>
          </cell>
          <cell r="J795">
            <v>511</v>
          </cell>
          <cell r="L795">
            <v>414</v>
          </cell>
        </row>
        <row r="796">
          <cell r="A796">
            <v>3719</v>
          </cell>
          <cell r="B796" t="str">
            <v>청동 G/V(10kg/㎠)</v>
          </cell>
          <cell r="C796" t="str">
            <v>15Ø</v>
          </cell>
          <cell r="D796" t="str">
            <v>개</v>
          </cell>
          <cell r="E796">
            <v>4610</v>
          </cell>
          <cell r="F796">
            <v>0</v>
          </cell>
          <cell r="G796">
            <v>4610</v>
          </cell>
          <cell r="H796">
            <v>595</v>
          </cell>
          <cell r="I796">
            <v>4680</v>
          </cell>
          <cell r="J796">
            <v>511</v>
          </cell>
          <cell r="L796">
            <v>414</v>
          </cell>
        </row>
        <row r="797">
          <cell r="A797">
            <v>3720</v>
          </cell>
          <cell r="B797" t="str">
            <v>주철볼밸브(10kg/㎠)</v>
          </cell>
          <cell r="C797" t="str">
            <v>150Ø</v>
          </cell>
          <cell r="D797" t="str">
            <v>개</v>
          </cell>
          <cell r="E797">
            <v>197100</v>
          </cell>
          <cell r="F797">
            <v>0</v>
          </cell>
          <cell r="G797">
            <v>197100</v>
          </cell>
          <cell r="H797">
            <v>597</v>
          </cell>
          <cell r="I797">
            <v>580000</v>
          </cell>
          <cell r="J797">
            <v>529</v>
          </cell>
          <cell r="L797">
            <v>529</v>
          </cell>
        </row>
        <row r="798">
          <cell r="A798">
            <v>3721</v>
          </cell>
          <cell r="B798" t="str">
            <v>주철볼밸브(10kg/㎠)</v>
          </cell>
          <cell r="C798" t="str">
            <v>100Ø</v>
          </cell>
          <cell r="D798" t="str">
            <v>개</v>
          </cell>
          <cell r="E798">
            <v>97820</v>
          </cell>
          <cell r="F798">
            <v>0</v>
          </cell>
          <cell r="G798">
            <v>97820</v>
          </cell>
          <cell r="H798">
            <v>597</v>
          </cell>
          <cell r="I798">
            <v>200000</v>
          </cell>
          <cell r="J798">
            <v>529</v>
          </cell>
          <cell r="L798">
            <v>529</v>
          </cell>
        </row>
        <row r="799">
          <cell r="A799">
            <v>3722</v>
          </cell>
          <cell r="B799" t="str">
            <v>주철볼밸브(10kg/㎠)</v>
          </cell>
          <cell r="C799" t="str">
            <v>80Ø</v>
          </cell>
          <cell r="D799" t="str">
            <v>개</v>
          </cell>
          <cell r="E799">
            <v>65700</v>
          </cell>
          <cell r="F799">
            <v>0</v>
          </cell>
          <cell r="G799">
            <v>65700</v>
          </cell>
          <cell r="H799">
            <v>597</v>
          </cell>
          <cell r="I799">
            <v>140800</v>
          </cell>
          <cell r="J799">
            <v>529</v>
          </cell>
          <cell r="L799">
            <v>529</v>
          </cell>
        </row>
        <row r="800">
          <cell r="A800">
            <v>3723</v>
          </cell>
          <cell r="B800" t="str">
            <v>주철볼밸브(10kg/㎠)</v>
          </cell>
          <cell r="C800" t="str">
            <v>65Ø</v>
          </cell>
          <cell r="D800" t="str">
            <v>개</v>
          </cell>
          <cell r="E800">
            <v>52560</v>
          </cell>
          <cell r="F800">
            <v>0</v>
          </cell>
          <cell r="G800">
            <v>52560</v>
          </cell>
          <cell r="H800">
            <v>597</v>
          </cell>
          <cell r="I800">
            <v>107200</v>
          </cell>
          <cell r="J800">
            <v>529</v>
          </cell>
          <cell r="L800">
            <v>529</v>
          </cell>
        </row>
        <row r="801">
          <cell r="A801">
            <v>3724</v>
          </cell>
          <cell r="B801" t="str">
            <v>황동볼밸브(10kg/㎠)</v>
          </cell>
          <cell r="C801" t="str">
            <v>50Ø</v>
          </cell>
          <cell r="D801" t="str">
            <v>개</v>
          </cell>
          <cell r="E801">
            <v>13300</v>
          </cell>
          <cell r="F801">
            <v>0</v>
          </cell>
          <cell r="G801">
            <v>15390</v>
          </cell>
          <cell r="H801">
            <v>597</v>
          </cell>
          <cell r="I801">
            <v>13300</v>
          </cell>
          <cell r="J801">
            <v>529</v>
          </cell>
          <cell r="L801">
            <v>529</v>
          </cell>
        </row>
        <row r="802">
          <cell r="A802">
            <v>3725</v>
          </cell>
          <cell r="B802" t="str">
            <v>황동볼밸브(10kg/㎠)</v>
          </cell>
          <cell r="C802" t="str">
            <v>40Ø</v>
          </cell>
          <cell r="D802" t="str">
            <v>개</v>
          </cell>
          <cell r="E802">
            <v>8750</v>
          </cell>
          <cell r="F802">
            <v>0</v>
          </cell>
          <cell r="G802">
            <v>10120</v>
          </cell>
          <cell r="H802">
            <v>597</v>
          </cell>
          <cell r="I802">
            <v>8750</v>
          </cell>
          <cell r="J802">
            <v>529</v>
          </cell>
          <cell r="L802">
            <v>529</v>
          </cell>
        </row>
        <row r="803">
          <cell r="A803">
            <v>3726</v>
          </cell>
          <cell r="B803" t="str">
            <v>황동볼밸브(10kg/㎠)</v>
          </cell>
          <cell r="C803" t="str">
            <v>32Ø</v>
          </cell>
          <cell r="D803" t="str">
            <v>개</v>
          </cell>
          <cell r="E803">
            <v>6300</v>
          </cell>
          <cell r="F803">
            <v>0</v>
          </cell>
          <cell r="G803">
            <v>7290</v>
          </cell>
          <cell r="H803">
            <v>597</v>
          </cell>
          <cell r="I803">
            <v>6300</v>
          </cell>
          <cell r="J803">
            <v>529</v>
          </cell>
          <cell r="L803">
            <v>529</v>
          </cell>
        </row>
        <row r="804">
          <cell r="A804">
            <v>3727</v>
          </cell>
          <cell r="B804" t="str">
            <v>황동볼밸브(10kg/㎠)</v>
          </cell>
          <cell r="C804" t="str">
            <v>25Ø</v>
          </cell>
          <cell r="D804" t="str">
            <v>개</v>
          </cell>
          <cell r="E804">
            <v>4340</v>
          </cell>
          <cell r="F804">
            <v>0</v>
          </cell>
          <cell r="G804">
            <v>5020</v>
          </cell>
          <cell r="H804">
            <v>597</v>
          </cell>
          <cell r="I804">
            <v>4340</v>
          </cell>
          <cell r="J804">
            <v>529</v>
          </cell>
          <cell r="L804">
            <v>529</v>
          </cell>
        </row>
        <row r="805">
          <cell r="A805">
            <v>3728</v>
          </cell>
          <cell r="B805" t="str">
            <v>황동볼밸브(10kg/㎠)</v>
          </cell>
          <cell r="C805" t="str">
            <v>20Ø</v>
          </cell>
          <cell r="D805" t="str">
            <v>개</v>
          </cell>
          <cell r="E805">
            <v>2450</v>
          </cell>
          <cell r="F805">
            <v>0</v>
          </cell>
          <cell r="G805">
            <v>2830</v>
          </cell>
          <cell r="H805">
            <v>597</v>
          </cell>
          <cell r="I805">
            <v>2450</v>
          </cell>
          <cell r="J805">
            <v>529</v>
          </cell>
          <cell r="L805">
            <v>529</v>
          </cell>
        </row>
        <row r="806">
          <cell r="A806">
            <v>3729</v>
          </cell>
          <cell r="B806" t="str">
            <v>황동볼밸브(10kg/㎠)</v>
          </cell>
          <cell r="C806" t="str">
            <v>15Ø</v>
          </cell>
          <cell r="D806" t="str">
            <v>개</v>
          </cell>
          <cell r="E806">
            <v>1890</v>
          </cell>
          <cell r="F806">
            <v>0</v>
          </cell>
          <cell r="G806">
            <v>2180</v>
          </cell>
          <cell r="H806">
            <v>597</v>
          </cell>
          <cell r="I806">
            <v>1890</v>
          </cell>
          <cell r="J806">
            <v>529</v>
          </cell>
          <cell r="L806">
            <v>529</v>
          </cell>
        </row>
        <row r="807">
          <cell r="A807">
            <v>3730</v>
          </cell>
          <cell r="B807" t="str">
            <v>주강첵크밸브(10kg/㎠)</v>
          </cell>
          <cell r="C807" t="str">
            <v>150Ø</v>
          </cell>
          <cell r="D807" t="str">
            <v>개</v>
          </cell>
          <cell r="E807">
            <v>330750</v>
          </cell>
          <cell r="F807">
            <v>0</v>
          </cell>
          <cell r="G807">
            <v>330750</v>
          </cell>
          <cell r="H807">
            <v>596</v>
          </cell>
          <cell r="I807">
            <v>352800</v>
          </cell>
          <cell r="J807">
            <v>670</v>
          </cell>
          <cell r="L807">
            <v>670</v>
          </cell>
        </row>
        <row r="808">
          <cell r="A808">
            <v>3731</v>
          </cell>
          <cell r="B808" t="str">
            <v>주강첵크밸브(10kg/㎠)</v>
          </cell>
          <cell r="C808" t="str">
            <v>125Ø</v>
          </cell>
          <cell r="D808" t="str">
            <v>개</v>
          </cell>
          <cell r="E808">
            <v>266250</v>
          </cell>
          <cell r="F808">
            <v>0</v>
          </cell>
          <cell r="G808">
            <v>266250</v>
          </cell>
          <cell r="H808">
            <v>596</v>
          </cell>
          <cell r="I808">
            <v>284000</v>
          </cell>
          <cell r="J808">
            <v>670</v>
          </cell>
          <cell r="L808">
            <v>670</v>
          </cell>
        </row>
        <row r="809">
          <cell r="A809">
            <v>3732</v>
          </cell>
          <cell r="B809" t="str">
            <v>주강첵크밸브(10kg/㎠)</v>
          </cell>
          <cell r="C809" t="str">
            <v>100Ø</v>
          </cell>
          <cell r="D809" t="str">
            <v>개</v>
          </cell>
          <cell r="E809">
            <v>189750</v>
          </cell>
          <cell r="F809">
            <v>0</v>
          </cell>
          <cell r="G809">
            <v>189750</v>
          </cell>
          <cell r="H809">
            <v>596</v>
          </cell>
          <cell r="I809">
            <v>202400</v>
          </cell>
          <cell r="J809">
            <v>670</v>
          </cell>
          <cell r="L809">
            <v>670</v>
          </cell>
        </row>
        <row r="810">
          <cell r="A810">
            <v>3733</v>
          </cell>
          <cell r="B810" t="str">
            <v>주강첵크밸브(10kg/㎠)</v>
          </cell>
          <cell r="C810" t="str">
            <v>80Ø</v>
          </cell>
          <cell r="D810" t="str">
            <v>개</v>
          </cell>
          <cell r="E810">
            <v>132600</v>
          </cell>
          <cell r="F810">
            <v>0</v>
          </cell>
          <cell r="G810">
            <v>132600</v>
          </cell>
          <cell r="H810">
            <v>596</v>
          </cell>
          <cell r="I810">
            <v>141400</v>
          </cell>
          <cell r="J810">
            <v>670</v>
          </cell>
          <cell r="L810">
            <v>670</v>
          </cell>
        </row>
        <row r="811">
          <cell r="A811">
            <v>3734</v>
          </cell>
          <cell r="B811" t="str">
            <v>주강첵크밸브(10kg/㎠)</v>
          </cell>
          <cell r="C811" t="str">
            <v>65Ø</v>
          </cell>
          <cell r="D811" t="str">
            <v>개</v>
          </cell>
          <cell r="E811">
            <v>115650</v>
          </cell>
          <cell r="F811">
            <v>0</v>
          </cell>
          <cell r="G811">
            <v>115650</v>
          </cell>
          <cell r="H811">
            <v>596</v>
          </cell>
          <cell r="I811">
            <v>123300</v>
          </cell>
          <cell r="J811">
            <v>670</v>
          </cell>
          <cell r="L811">
            <v>670</v>
          </cell>
        </row>
        <row r="812">
          <cell r="A812">
            <v>3735</v>
          </cell>
          <cell r="B812" t="str">
            <v>청동첵크밸브(10kg/㎠)</v>
          </cell>
          <cell r="C812" t="str">
            <v>50Ø</v>
          </cell>
          <cell r="D812" t="str">
            <v>개</v>
          </cell>
          <cell r="E812">
            <v>19440</v>
          </cell>
          <cell r="F812">
            <v>0</v>
          </cell>
          <cell r="G812">
            <v>19440</v>
          </cell>
          <cell r="H812">
            <v>596</v>
          </cell>
          <cell r="I812">
            <v>19450</v>
          </cell>
          <cell r="J812">
            <v>513</v>
          </cell>
          <cell r="L812">
            <v>416</v>
          </cell>
        </row>
        <row r="813">
          <cell r="A813">
            <v>3736</v>
          </cell>
          <cell r="B813" t="str">
            <v>청동첵크밸브(10kg/㎠)</v>
          </cell>
          <cell r="C813" t="str">
            <v>40Ø</v>
          </cell>
          <cell r="D813" t="str">
            <v>개</v>
          </cell>
          <cell r="E813">
            <v>12850</v>
          </cell>
          <cell r="F813">
            <v>0</v>
          </cell>
          <cell r="G813">
            <v>12850</v>
          </cell>
          <cell r="H813">
            <v>596</v>
          </cell>
          <cell r="I813">
            <v>12850</v>
          </cell>
          <cell r="J813">
            <v>670</v>
          </cell>
          <cell r="L813">
            <v>670</v>
          </cell>
        </row>
        <row r="814">
          <cell r="A814">
            <v>3737</v>
          </cell>
          <cell r="B814" t="str">
            <v>청동첵크밸브(10kg/㎠)</v>
          </cell>
          <cell r="C814" t="str">
            <v>32Ø</v>
          </cell>
          <cell r="D814" t="str">
            <v>개</v>
          </cell>
          <cell r="E814">
            <v>10330</v>
          </cell>
          <cell r="F814">
            <v>0</v>
          </cell>
          <cell r="G814">
            <v>10330</v>
          </cell>
          <cell r="H814">
            <v>596</v>
          </cell>
          <cell r="I814">
            <v>10340</v>
          </cell>
          <cell r="J814">
            <v>531</v>
          </cell>
          <cell r="L814">
            <v>531</v>
          </cell>
        </row>
        <row r="815">
          <cell r="A815">
            <v>3738</v>
          </cell>
          <cell r="B815" t="str">
            <v>청동첵크밸브(10kg/㎠)</v>
          </cell>
          <cell r="C815" t="str">
            <v>25Ø</v>
          </cell>
          <cell r="D815" t="str">
            <v>개</v>
          </cell>
          <cell r="E815">
            <v>6920</v>
          </cell>
          <cell r="F815">
            <v>0</v>
          </cell>
          <cell r="G815">
            <v>6920</v>
          </cell>
          <cell r="H815">
            <v>596</v>
          </cell>
          <cell r="I815">
            <v>6930</v>
          </cell>
          <cell r="J815">
            <v>531</v>
          </cell>
          <cell r="L815">
            <v>531</v>
          </cell>
        </row>
        <row r="816">
          <cell r="A816">
            <v>3739</v>
          </cell>
          <cell r="B816" t="str">
            <v>청동첵크밸브(10kg/㎠)</v>
          </cell>
          <cell r="C816" t="str">
            <v>20Ø</v>
          </cell>
          <cell r="D816" t="str">
            <v>개</v>
          </cell>
          <cell r="E816">
            <v>4600</v>
          </cell>
          <cell r="F816">
            <v>0</v>
          </cell>
          <cell r="G816">
            <v>4600</v>
          </cell>
          <cell r="H816">
            <v>596</v>
          </cell>
          <cell r="I816">
            <v>4600</v>
          </cell>
          <cell r="J816">
            <v>531</v>
          </cell>
          <cell r="L816">
            <v>531</v>
          </cell>
        </row>
        <row r="817">
          <cell r="A817">
            <v>3740</v>
          </cell>
          <cell r="B817" t="str">
            <v>청동앵글밸브(10kg/㎠)</v>
          </cell>
          <cell r="C817" t="str">
            <v>25Ø</v>
          </cell>
          <cell r="D817" t="str">
            <v>개</v>
          </cell>
          <cell r="E817">
            <v>8120</v>
          </cell>
          <cell r="F817">
            <v>0</v>
          </cell>
          <cell r="G817">
            <v>8810</v>
          </cell>
          <cell r="H817">
            <v>600</v>
          </cell>
          <cell r="I817">
            <v>8120</v>
          </cell>
          <cell r="J817">
            <v>532</v>
          </cell>
          <cell r="L817">
            <v>532</v>
          </cell>
        </row>
        <row r="818">
          <cell r="A818">
            <v>3741</v>
          </cell>
          <cell r="B818" t="str">
            <v>청동앵글밸브(10kg/㎠)</v>
          </cell>
          <cell r="C818" t="str">
            <v>20Ø</v>
          </cell>
          <cell r="D818" t="str">
            <v>개</v>
          </cell>
          <cell r="E818">
            <v>5390</v>
          </cell>
          <cell r="F818">
            <v>0</v>
          </cell>
          <cell r="G818">
            <v>5850</v>
          </cell>
          <cell r="H818">
            <v>600</v>
          </cell>
          <cell r="I818">
            <v>5390</v>
          </cell>
          <cell r="J818">
            <v>532</v>
          </cell>
          <cell r="L818">
            <v>532</v>
          </cell>
        </row>
        <row r="819">
          <cell r="A819">
            <v>3742</v>
          </cell>
          <cell r="B819" t="str">
            <v>청동앵글밸브(10kg/㎠)</v>
          </cell>
          <cell r="C819" t="str">
            <v>15Ø</v>
          </cell>
          <cell r="D819" t="str">
            <v>개</v>
          </cell>
          <cell r="E819">
            <v>3590</v>
          </cell>
          <cell r="F819">
            <v>0</v>
          </cell>
          <cell r="G819">
            <v>3900</v>
          </cell>
          <cell r="H819">
            <v>600</v>
          </cell>
          <cell r="I819">
            <v>3590</v>
          </cell>
          <cell r="J819">
            <v>532</v>
          </cell>
          <cell r="L819">
            <v>532</v>
          </cell>
        </row>
        <row r="820">
          <cell r="A820">
            <v>3743</v>
          </cell>
          <cell r="B820" t="str">
            <v>안전밸브</v>
          </cell>
          <cell r="C820" t="str">
            <v>80Ø</v>
          </cell>
          <cell r="D820" t="str">
            <v>개</v>
          </cell>
          <cell r="E820">
            <v>712000</v>
          </cell>
          <cell r="F820">
            <v>0</v>
          </cell>
          <cell r="H820">
            <v>537</v>
          </cell>
          <cell r="I820">
            <v>712000</v>
          </cell>
          <cell r="J820">
            <v>537</v>
          </cell>
          <cell r="L820">
            <v>537</v>
          </cell>
        </row>
        <row r="821">
          <cell r="A821">
            <v>3744</v>
          </cell>
          <cell r="B821" t="str">
            <v>안전밸브</v>
          </cell>
          <cell r="C821" t="str">
            <v>65Ø</v>
          </cell>
          <cell r="D821" t="str">
            <v>개</v>
          </cell>
          <cell r="E821">
            <v>540000</v>
          </cell>
          <cell r="F821">
            <v>0</v>
          </cell>
          <cell r="H821">
            <v>537</v>
          </cell>
          <cell r="I821">
            <v>540000</v>
          </cell>
          <cell r="J821">
            <v>537</v>
          </cell>
          <cell r="L821">
            <v>537</v>
          </cell>
        </row>
        <row r="822">
          <cell r="A822">
            <v>3745</v>
          </cell>
          <cell r="B822" t="str">
            <v>안전밸브</v>
          </cell>
          <cell r="C822" t="str">
            <v>40Ø</v>
          </cell>
          <cell r="D822" t="str">
            <v>개</v>
          </cell>
          <cell r="E822">
            <v>398000</v>
          </cell>
          <cell r="F822">
            <v>0</v>
          </cell>
          <cell r="H822">
            <v>537</v>
          </cell>
          <cell r="I822">
            <v>398000</v>
          </cell>
          <cell r="J822">
            <v>537</v>
          </cell>
          <cell r="L822">
            <v>537</v>
          </cell>
        </row>
        <row r="823">
          <cell r="A823">
            <v>3746</v>
          </cell>
          <cell r="B823" t="str">
            <v>안전밸브</v>
          </cell>
          <cell r="C823" t="str">
            <v>32Ø</v>
          </cell>
          <cell r="D823" t="str">
            <v>개</v>
          </cell>
          <cell r="E823">
            <v>0</v>
          </cell>
          <cell r="F823">
            <v>0</v>
          </cell>
          <cell r="H823">
            <v>537</v>
          </cell>
          <cell r="J823">
            <v>537</v>
          </cell>
          <cell r="L823">
            <v>537</v>
          </cell>
        </row>
        <row r="824">
          <cell r="A824">
            <v>3747</v>
          </cell>
          <cell r="B824" t="str">
            <v>안전밸브(저양정)</v>
          </cell>
          <cell r="C824" t="str">
            <v>25Ø</v>
          </cell>
          <cell r="D824" t="str">
            <v>개</v>
          </cell>
          <cell r="E824">
            <v>44100</v>
          </cell>
          <cell r="F824">
            <v>0</v>
          </cell>
          <cell r="H824">
            <v>537</v>
          </cell>
          <cell r="I824">
            <v>44100</v>
          </cell>
          <cell r="J824">
            <v>537</v>
          </cell>
          <cell r="L824">
            <v>537</v>
          </cell>
        </row>
        <row r="825">
          <cell r="A825">
            <v>3748</v>
          </cell>
          <cell r="B825" t="str">
            <v>안전밸브(저양정)</v>
          </cell>
          <cell r="C825" t="str">
            <v>20Ø</v>
          </cell>
          <cell r="D825" t="str">
            <v>개</v>
          </cell>
          <cell r="E825">
            <v>39600</v>
          </cell>
          <cell r="F825">
            <v>0</v>
          </cell>
          <cell r="H825">
            <v>537</v>
          </cell>
          <cell r="I825">
            <v>39600</v>
          </cell>
          <cell r="J825">
            <v>537</v>
          </cell>
          <cell r="L825">
            <v>537</v>
          </cell>
        </row>
        <row r="826">
          <cell r="A826">
            <v>3749</v>
          </cell>
          <cell r="B826" t="str">
            <v>릴리프밸브</v>
          </cell>
          <cell r="C826" t="str">
            <v>25Ø</v>
          </cell>
          <cell r="D826" t="str">
            <v>개</v>
          </cell>
          <cell r="E826">
            <v>216000</v>
          </cell>
          <cell r="F826">
            <v>0</v>
          </cell>
          <cell r="H826">
            <v>670</v>
          </cell>
          <cell r="I826">
            <v>216000</v>
          </cell>
          <cell r="J826">
            <v>670</v>
          </cell>
          <cell r="L826">
            <v>670</v>
          </cell>
        </row>
        <row r="827">
          <cell r="A827">
            <v>3750</v>
          </cell>
          <cell r="B827" t="str">
            <v>판넬밸브</v>
          </cell>
          <cell r="C827" t="str">
            <v>15Ø</v>
          </cell>
          <cell r="D827" t="str">
            <v>개</v>
          </cell>
          <cell r="E827">
            <v>6800</v>
          </cell>
          <cell r="F827">
            <v>0</v>
          </cell>
          <cell r="H827">
            <v>531</v>
          </cell>
          <cell r="I827">
            <v>6800</v>
          </cell>
          <cell r="J827">
            <v>531</v>
          </cell>
          <cell r="L827">
            <v>531</v>
          </cell>
        </row>
        <row r="828">
          <cell r="A828">
            <v>3751</v>
          </cell>
          <cell r="B828" t="str">
            <v>부력식 정수위밸브</v>
          </cell>
          <cell r="C828" t="str">
            <v>80Ø</v>
          </cell>
          <cell r="D828" t="str">
            <v>개</v>
          </cell>
          <cell r="E828">
            <v>317500</v>
          </cell>
          <cell r="F828">
            <v>0</v>
          </cell>
          <cell r="H828">
            <v>551</v>
          </cell>
          <cell r="I828">
            <v>317500</v>
          </cell>
          <cell r="J828">
            <v>551</v>
          </cell>
          <cell r="L828">
            <v>551</v>
          </cell>
        </row>
        <row r="829">
          <cell r="A829">
            <v>3752</v>
          </cell>
          <cell r="B829" t="str">
            <v>부력식 정수위밸브</v>
          </cell>
          <cell r="C829" t="str">
            <v>65Ø</v>
          </cell>
          <cell r="D829" t="str">
            <v>개</v>
          </cell>
          <cell r="E829">
            <v>325000</v>
          </cell>
          <cell r="F829">
            <v>0</v>
          </cell>
          <cell r="G829">
            <v>325000</v>
          </cell>
          <cell r="H829">
            <v>618</v>
          </cell>
          <cell r="J829">
            <v>551</v>
          </cell>
          <cell r="L829">
            <v>551</v>
          </cell>
        </row>
        <row r="830">
          <cell r="A830">
            <v>3753</v>
          </cell>
          <cell r="B830" t="str">
            <v>부력식 정수위밸브</v>
          </cell>
          <cell r="C830" t="str">
            <v>50Ø</v>
          </cell>
          <cell r="D830" t="str">
            <v>개</v>
          </cell>
          <cell r="E830">
            <v>253000</v>
          </cell>
          <cell r="F830">
            <v>0</v>
          </cell>
          <cell r="G830">
            <v>253000</v>
          </cell>
          <cell r="H830">
            <v>618</v>
          </cell>
          <cell r="J830">
            <v>551</v>
          </cell>
          <cell r="L830">
            <v>551</v>
          </cell>
        </row>
        <row r="831">
          <cell r="A831">
            <v>3754</v>
          </cell>
          <cell r="B831" t="str">
            <v>부력식 정수위밸브</v>
          </cell>
          <cell r="C831" t="str">
            <v>40Ø</v>
          </cell>
          <cell r="D831" t="str">
            <v>개</v>
          </cell>
          <cell r="E831">
            <v>168700</v>
          </cell>
          <cell r="F831">
            <v>0</v>
          </cell>
          <cell r="G831">
            <v>168700</v>
          </cell>
          <cell r="H831">
            <v>618</v>
          </cell>
          <cell r="J831">
            <v>551</v>
          </cell>
          <cell r="L831">
            <v>551</v>
          </cell>
        </row>
        <row r="832">
          <cell r="A832">
            <v>3755</v>
          </cell>
          <cell r="B832" t="str">
            <v>부력식 정수위밸브</v>
          </cell>
          <cell r="C832" t="str">
            <v>32Ø</v>
          </cell>
          <cell r="D832" t="str">
            <v>개</v>
          </cell>
          <cell r="E832">
            <v>139000</v>
          </cell>
          <cell r="F832">
            <v>0</v>
          </cell>
          <cell r="G832">
            <v>139000</v>
          </cell>
          <cell r="H832">
            <v>618</v>
          </cell>
          <cell r="J832">
            <v>551</v>
          </cell>
          <cell r="L832">
            <v>551</v>
          </cell>
        </row>
        <row r="833">
          <cell r="A833">
            <v>3756</v>
          </cell>
          <cell r="B833" t="str">
            <v>부력식 정수위밸브</v>
          </cell>
          <cell r="C833" t="str">
            <v>25Ø</v>
          </cell>
          <cell r="D833" t="str">
            <v>개</v>
          </cell>
          <cell r="E833">
            <v>114500</v>
          </cell>
          <cell r="F833">
            <v>0</v>
          </cell>
          <cell r="G833">
            <v>114500</v>
          </cell>
          <cell r="H833">
            <v>618</v>
          </cell>
          <cell r="J833">
            <v>551</v>
          </cell>
          <cell r="L833">
            <v>551</v>
          </cell>
        </row>
        <row r="834">
          <cell r="A834">
            <v>3757</v>
          </cell>
          <cell r="B834" t="str">
            <v>부력식 정수위밸브</v>
          </cell>
          <cell r="C834" t="str">
            <v>20Ø</v>
          </cell>
          <cell r="D834" t="str">
            <v>개</v>
          </cell>
          <cell r="E834">
            <v>81500</v>
          </cell>
          <cell r="F834">
            <v>0</v>
          </cell>
          <cell r="G834">
            <v>81500</v>
          </cell>
          <cell r="H834">
            <v>618</v>
          </cell>
          <cell r="J834">
            <v>551</v>
          </cell>
          <cell r="L834">
            <v>551</v>
          </cell>
        </row>
        <row r="835">
          <cell r="A835">
            <v>3758</v>
          </cell>
          <cell r="B835" t="str">
            <v>부력식 정수위밸브</v>
          </cell>
          <cell r="C835" t="str">
            <v>15Ø</v>
          </cell>
          <cell r="D835" t="str">
            <v>개</v>
          </cell>
          <cell r="E835">
            <v>63200</v>
          </cell>
          <cell r="F835">
            <v>0</v>
          </cell>
          <cell r="G835">
            <v>63200</v>
          </cell>
          <cell r="H835">
            <v>618</v>
          </cell>
          <cell r="J835">
            <v>551</v>
          </cell>
          <cell r="L835">
            <v>551</v>
          </cell>
        </row>
        <row r="836">
          <cell r="A836">
            <v>3759</v>
          </cell>
          <cell r="B836" t="str">
            <v>공기빼기밸브</v>
          </cell>
          <cell r="C836" t="str">
            <v>20Ø</v>
          </cell>
          <cell r="D836" t="str">
            <v>개</v>
          </cell>
          <cell r="E836">
            <v>22000</v>
          </cell>
          <cell r="F836">
            <v>0</v>
          </cell>
          <cell r="H836">
            <v>541</v>
          </cell>
          <cell r="I836">
            <v>22000</v>
          </cell>
          <cell r="J836">
            <v>541</v>
          </cell>
          <cell r="L836">
            <v>541</v>
          </cell>
        </row>
        <row r="837">
          <cell r="A837">
            <v>3761</v>
          </cell>
          <cell r="B837" t="str">
            <v>알람밸브</v>
          </cell>
          <cell r="C837" t="str">
            <v>150Ø</v>
          </cell>
          <cell r="D837" t="str">
            <v>개</v>
          </cell>
          <cell r="E837">
            <v>450000</v>
          </cell>
          <cell r="F837">
            <v>0</v>
          </cell>
          <cell r="H837">
            <v>670</v>
          </cell>
          <cell r="I837">
            <v>450000</v>
          </cell>
          <cell r="J837">
            <v>670</v>
          </cell>
          <cell r="L837">
            <v>670</v>
          </cell>
        </row>
        <row r="838">
          <cell r="A838">
            <v>3762</v>
          </cell>
          <cell r="B838" t="str">
            <v>알람밸브</v>
          </cell>
          <cell r="C838" t="str">
            <v>125Ø</v>
          </cell>
          <cell r="D838" t="str">
            <v>개</v>
          </cell>
          <cell r="E838">
            <v>400000</v>
          </cell>
          <cell r="F838">
            <v>0</v>
          </cell>
          <cell r="H838">
            <v>670</v>
          </cell>
          <cell r="I838">
            <v>400000</v>
          </cell>
          <cell r="J838">
            <v>670</v>
          </cell>
          <cell r="L838">
            <v>670</v>
          </cell>
        </row>
        <row r="839">
          <cell r="A839">
            <v>3763</v>
          </cell>
          <cell r="B839" t="str">
            <v>알람밸브</v>
          </cell>
          <cell r="C839" t="str">
            <v>100Ø</v>
          </cell>
          <cell r="D839" t="str">
            <v>개</v>
          </cell>
          <cell r="E839">
            <v>350000</v>
          </cell>
          <cell r="F839">
            <v>0</v>
          </cell>
          <cell r="H839">
            <v>670</v>
          </cell>
          <cell r="I839">
            <v>350000</v>
          </cell>
          <cell r="J839">
            <v>670</v>
          </cell>
          <cell r="L839">
            <v>670</v>
          </cell>
        </row>
        <row r="840">
          <cell r="A840">
            <v>3764</v>
          </cell>
          <cell r="B840" t="str">
            <v>프리엑션밸브</v>
          </cell>
          <cell r="C840" t="str">
            <v>150Ø</v>
          </cell>
          <cell r="D840" t="str">
            <v>개</v>
          </cell>
          <cell r="E840">
            <v>1188000</v>
          </cell>
          <cell r="F840">
            <v>0</v>
          </cell>
          <cell r="H840">
            <v>670</v>
          </cell>
          <cell r="I840">
            <v>1188000</v>
          </cell>
          <cell r="J840">
            <v>670</v>
          </cell>
          <cell r="L840">
            <v>670</v>
          </cell>
        </row>
        <row r="841">
          <cell r="A841">
            <v>3765</v>
          </cell>
          <cell r="B841" t="str">
            <v>프리엑션밸브</v>
          </cell>
          <cell r="C841" t="str">
            <v>125Ø</v>
          </cell>
          <cell r="D841" t="str">
            <v>개</v>
          </cell>
          <cell r="E841">
            <v>1028000</v>
          </cell>
          <cell r="F841">
            <v>0</v>
          </cell>
          <cell r="H841">
            <v>670</v>
          </cell>
          <cell r="I841">
            <v>1028000</v>
          </cell>
          <cell r="J841">
            <v>670</v>
          </cell>
          <cell r="L841">
            <v>670</v>
          </cell>
        </row>
        <row r="842">
          <cell r="A842">
            <v>3766</v>
          </cell>
          <cell r="B842" t="str">
            <v>프리엑션밸브</v>
          </cell>
          <cell r="C842" t="str">
            <v>100Ø</v>
          </cell>
          <cell r="D842" t="str">
            <v>개</v>
          </cell>
          <cell r="E842">
            <v>869000</v>
          </cell>
          <cell r="F842">
            <v>0</v>
          </cell>
          <cell r="H842">
            <v>670</v>
          </cell>
          <cell r="I842">
            <v>869000</v>
          </cell>
          <cell r="J842">
            <v>670</v>
          </cell>
          <cell r="L842">
            <v>670</v>
          </cell>
        </row>
        <row r="843">
          <cell r="A843">
            <v>3767</v>
          </cell>
          <cell r="B843" t="str">
            <v>자동배수밸브장치</v>
          </cell>
          <cell r="C843" t="str">
            <v>20Ø</v>
          </cell>
          <cell r="D843" t="str">
            <v>개</v>
          </cell>
          <cell r="E843">
            <v>13000</v>
          </cell>
          <cell r="F843">
            <v>0</v>
          </cell>
          <cell r="H843">
            <v>668</v>
          </cell>
          <cell r="I843">
            <v>13000</v>
          </cell>
          <cell r="J843">
            <v>668</v>
          </cell>
          <cell r="L843">
            <v>668</v>
          </cell>
        </row>
        <row r="844">
          <cell r="A844">
            <v>3768</v>
          </cell>
          <cell r="B844" t="str">
            <v>자동제한밸브장치</v>
          </cell>
          <cell r="C844" t="str">
            <v>40Ø</v>
          </cell>
          <cell r="D844" t="str">
            <v>개</v>
          </cell>
          <cell r="E844">
            <v>15000</v>
          </cell>
          <cell r="F844">
            <v>0</v>
          </cell>
          <cell r="H844">
            <v>668</v>
          </cell>
          <cell r="I844">
            <v>15000</v>
          </cell>
          <cell r="J844">
            <v>668</v>
          </cell>
          <cell r="L844">
            <v>668</v>
          </cell>
        </row>
        <row r="845">
          <cell r="A845">
            <v>3771</v>
          </cell>
          <cell r="B845" t="str">
            <v>수격방지기(10kg/㎠)</v>
          </cell>
          <cell r="C845" t="str">
            <v>150Ø</v>
          </cell>
          <cell r="D845" t="str">
            <v>개</v>
          </cell>
          <cell r="E845">
            <v>60000</v>
          </cell>
          <cell r="F845">
            <v>0</v>
          </cell>
          <cell r="H845">
            <v>670</v>
          </cell>
          <cell r="I845">
            <v>60000</v>
          </cell>
          <cell r="J845">
            <v>670</v>
          </cell>
          <cell r="L845">
            <v>670</v>
          </cell>
        </row>
        <row r="846">
          <cell r="A846">
            <v>3772</v>
          </cell>
          <cell r="B846" t="str">
            <v>수격방지기(10kg/㎠)</v>
          </cell>
          <cell r="C846" t="str">
            <v>125Ø</v>
          </cell>
          <cell r="D846" t="str">
            <v>개</v>
          </cell>
          <cell r="E846">
            <v>56000</v>
          </cell>
          <cell r="F846">
            <v>0</v>
          </cell>
          <cell r="H846">
            <v>670</v>
          </cell>
          <cell r="I846">
            <v>56000</v>
          </cell>
          <cell r="J846">
            <v>670</v>
          </cell>
          <cell r="L846">
            <v>670</v>
          </cell>
        </row>
        <row r="847">
          <cell r="A847">
            <v>3773</v>
          </cell>
          <cell r="B847" t="str">
            <v>수격방지기(10kg/㎠)</v>
          </cell>
          <cell r="C847" t="str">
            <v>100Ø</v>
          </cell>
          <cell r="D847" t="str">
            <v>개</v>
          </cell>
          <cell r="E847">
            <v>52000</v>
          </cell>
          <cell r="F847">
            <v>0</v>
          </cell>
          <cell r="H847">
            <v>670</v>
          </cell>
          <cell r="I847">
            <v>52000</v>
          </cell>
          <cell r="J847">
            <v>670</v>
          </cell>
          <cell r="L847">
            <v>670</v>
          </cell>
        </row>
        <row r="848">
          <cell r="A848">
            <v>3774</v>
          </cell>
          <cell r="B848" t="str">
            <v>수격방지기(10kg/㎠)</v>
          </cell>
          <cell r="C848" t="str">
            <v>80Ø</v>
          </cell>
          <cell r="D848" t="str">
            <v>개</v>
          </cell>
          <cell r="E848">
            <v>44000</v>
          </cell>
          <cell r="F848">
            <v>0</v>
          </cell>
          <cell r="H848">
            <v>670</v>
          </cell>
          <cell r="I848">
            <v>44000</v>
          </cell>
          <cell r="J848">
            <v>670</v>
          </cell>
          <cell r="L848">
            <v>670</v>
          </cell>
        </row>
        <row r="849">
          <cell r="A849">
            <v>3775</v>
          </cell>
          <cell r="B849" t="str">
            <v>수격방지기(10kg/㎠)</v>
          </cell>
          <cell r="C849" t="str">
            <v>65Ø</v>
          </cell>
          <cell r="D849" t="str">
            <v>개</v>
          </cell>
          <cell r="E849">
            <v>40000</v>
          </cell>
          <cell r="F849">
            <v>0</v>
          </cell>
          <cell r="H849">
            <v>670</v>
          </cell>
          <cell r="I849">
            <v>40000</v>
          </cell>
          <cell r="J849">
            <v>670</v>
          </cell>
          <cell r="L849">
            <v>670</v>
          </cell>
        </row>
        <row r="850">
          <cell r="A850">
            <v>3776</v>
          </cell>
          <cell r="B850" t="str">
            <v>수격방지기(10kg/㎠)</v>
          </cell>
          <cell r="C850" t="str">
            <v>50Ø</v>
          </cell>
          <cell r="D850" t="str">
            <v>개</v>
          </cell>
          <cell r="E850">
            <v>36000</v>
          </cell>
          <cell r="F850">
            <v>0</v>
          </cell>
          <cell r="H850">
            <v>670</v>
          </cell>
          <cell r="I850">
            <v>36000</v>
          </cell>
          <cell r="J850">
            <v>670</v>
          </cell>
          <cell r="L850">
            <v>670</v>
          </cell>
        </row>
        <row r="851">
          <cell r="A851">
            <v>3777</v>
          </cell>
          <cell r="B851" t="str">
            <v>수격방지기(10kg/㎠)</v>
          </cell>
          <cell r="C851" t="str">
            <v>40Ø</v>
          </cell>
          <cell r="D851" t="str">
            <v>개</v>
          </cell>
          <cell r="E851">
            <v>32000</v>
          </cell>
          <cell r="F851">
            <v>0</v>
          </cell>
          <cell r="H851">
            <v>670</v>
          </cell>
          <cell r="I851">
            <v>32000</v>
          </cell>
          <cell r="J851">
            <v>670</v>
          </cell>
          <cell r="L851">
            <v>670</v>
          </cell>
        </row>
        <row r="852">
          <cell r="A852">
            <v>3780</v>
          </cell>
          <cell r="B852" t="str">
            <v>스트레이너(후렌지)</v>
          </cell>
          <cell r="C852" t="str">
            <v>150Ø</v>
          </cell>
          <cell r="D852" t="str">
            <v>개</v>
          </cell>
          <cell r="E852">
            <v>180000</v>
          </cell>
          <cell r="F852">
            <v>0</v>
          </cell>
          <cell r="G852">
            <v>180000</v>
          </cell>
          <cell r="H852">
            <v>598</v>
          </cell>
          <cell r="J852">
            <v>533</v>
          </cell>
          <cell r="L852">
            <v>533</v>
          </cell>
        </row>
        <row r="853">
          <cell r="A853">
            <v>3781</v>
          </cell>
          <cell r="B853" t="str">
            <v>스트레이너(후렌지)</v>
          </cell>
          <cell r="C853" t="str">
            <v>100Ø</v>
          </cell>
          <cell r="D853" t="str">
            <v>개</v>
          </cell>
          <cell r="E853">
            <v>85000</v>
          </cell>
          <cell r="F853">
            <v>0</v>
          </cell>
          <cell r="G853">
            <v>85000</v>
          </cell>
          <cell r="H853">
            <v>598</v>
          </cell>
          <cell r="J853">
            <v>533</v>
          </cell>
          <cell r="L853">
            <v>533</v>
          </cell>
        </row>
        <row r="854">
          <cell r="A854">
            <v>3782</v>
          </cell>
          <cell r="B854" t="str">
            <v>스트레이너(후렌지)</v>
          </cell>
          <cell r="C854" t="str">
            <v>80Ø</v>
          </cell>
          <cell r="D854" t="str">
            <v>개</v>
          </cell>
          <cell r="E854">
            <v>56000</v>
          </cell>
          <cell r="F854">
            <v>0</v>
          </cell>
          <cell r="G854">
            <v>56000</v>
          </cell>
          <cell r="H854">
            <v>598</v>
          </cell>
          <cell r="J854">
            <v>533</v>
          </cell>
          <cell r="L854">
            <v>533</v>
          </cell>
        </row>
        <row r="855">
          <cell r="A855">
            <v>3783</v>
          </cell>
          <cell r="B855" t="str">
            <v>스트레이너(후렌지)</v>
          </cell>
          <cell r="C855" t="str">
            <v>65Ø</v>
          </cell>
          <cell r="D855" t="str">
            <v>개</v>
          </cell>
          <cell r="E855">
            <v>41000</v>
          </cell>
          <cell r="F855">
            <v>0</v>
          </cell>
          <cell r="G855">
            <v>41000</v>
          </cell>
          <cell r="H855">
            <v>598</v>
          </cell>
          <cell r="J855">
            <v>533</v>
          </cell>
          <cell r="L855">
            <v>533</v>
          </cell>
        </row>
        <row r="856">
          <cell r="A856">
            <v>3784</v>
          </cell>
          <cell r="B856" t="str">
            <v>스트레이너(나사식)</v>
          </cell>
          <cell r="C856" t="str">
            <v>50Ø</v>
          </cell>
          <cell r="D856" t="str">
            <v>개</v>
          </cell>
          <cell r="E856">
            <v>25000</v>
          </cell>
          <cell r="F856">
            <v>0</v>
          </cell>
          <cell r="G856">
            <v>25000</v>
          </cell>
          <cell r="H856">
            <v>598</v>
          </cell>
          <cell r="J856">
            <v>533</v>
          </cell>
          <cell r="L856">
            <v>533</v>
          </cell>
        </row>
        <row r="857">
          <cell r="A857">
            <v>3785</v>
          </cell>
          <cell r="B857" t="str">
            <v>스트레이너(나사식)</v>
          </cell>
          <cell r="C857" t="str">
            <v>40Ø</v>
          </cell>
          <cell r="D857" t="str">
            <v>개</v>
          </cell>
          <cell r="E857">
            <v>17000</v>
          </cell>
          <cell r="F857">
            <v>0</v>
          </cell>
          <cell r="G857">
            <v>17000</v>
          </cell>
          <cell r="H857">
            <v>598</v>
          </cell>
          <cell r="J857">
            <v>533</v>
          </cell>
          <cell r="L857">
            <v>533</v>
          </cell>
        </row>
        <row r="858">
          <cell r="A858">
            <v>3786</v>
          </cell>
          <cell r="B858" t="str">
            <v>스트레이너(나사식)</v>
          </cell>
          <cell r="C858" t="str">
            <v>32Ø</v>
          </cell>
          <cell r="D858" t="str">
            <v>개</v>
          </cell>
          <cell r="E858">
            <v>13000</v>
          </cell>
          <cell r="F858">
            <v>0</v>
          </cell>
          <cell r="G858">
            <v>13000</v>
          </cell>
          <cell r="H858">
            <v>598</v>
          </cell>
          <cell r="J858">
            <v>533</v>
          </cell>
          <cell r="L858">
            <v>533</v>
          </cell>
        </row>
        <row r="859">
          <cell r="A859">
            <v>3787</v>
          </cell>
          <cell r="B859" t="str">
            <v>스트레이너(나사식)</v>
          </cell>
          <cell r="C859" t="str">
            <v>25Ø</v>
          </cell>
          <cell r="D859" t="str">
            <v>개</v>
          </cell>
          <cell r="E859">
            <v>7900</v>
          </cell>
          <cell r="F859">
            <v>0</v>
          </cell>
          <cell r="G859">
            <v>7900</v>
          </cell>
          <cell r="H859">
            <v>598</v>
          </cell>
          <cell r="J859">
            <v>533</v>
          </cell>
          <cell r="L859">
            <v>533</v>
          </cell>
        </row>
        <row r="860">
          <cell r="A860">
            <v>3788</v>
          </cell>
          <cell r="B860" t="str">
            <v>스트레이너(나사식)</v>
          </cell>
          <cell r="C860" t="str">
            <v>20Ø</v>
          </cell>
          <cell r="D860" t="str">
            <v>개</v>
          </cell>
          <cell r="E860">
            <v>5600</v>
          </cell>
          <cell r="F860">
            <v>0</v>
          </cell>
          <cell r="G860">
            <v>5600</v>
          </cell>
          <cell r="H860">
            <v>598</v>
          </cell>
          <cell r="J860">
            <v>533</v>
          </cell>
          <cell r="L860">
            <v>533</v>
          </cell>
        </row>
        <row r="861">
          <cell r="A861">
            <v>3789</v>
          </cell>
          <cell r="B861" t="str">
            <v>스트레이너(나사식)</v>
          </cell>
          <cell r="C861" t="str">
            <v>15Ø</v>
          </cell>
          <cell r="D861" t="str">
            <v>개</v>
          </cell>
          <cell r="E861">
            <v>4800</v>
          </cell>
          <cell r="F861">
            <v>0</v>
          </cell>
          <cell r="G861">
            <v>4800</v>
          </cell>
          <cell r="H861">
            <v>598</v>
          </cell>
          <cell r="J861">
            <v>533</v>
          </cell>
          <cell r="L861">
            <v>533</v>
          </cell>
        </row>
        <row r="862">
          <cell r="A862">
            <v>3791</v>
          </cell>
          <cell r="B862" t="str">
            <v>옥외수도메타기</v>
          </cell>
          <cell r="C862" t="str">
            <v>40Øx1,100</v>
          </cell>
          <cell r="D862" t="str">
            <v>개</v>
          </cell>
          <cell r="E862">
            <v>231840</v>
          </cell>
          <cell r="F862">
            <v>0</v>
          </cell>
          <cell r="H862">
            <v>552</v>
          </cell>
          <cell r="I862">
            <v>231840</v>
          </cell>
          <cell r="J862">
            <v>552</v>
          </cell>
          <cell r="L862">
            <v>552</v>
          </cell>
        </row>
        <row r="863">
          <cell r="A863">
            <v>3792</v>
          </cell>
          <cell r="B863" t="str">
            <v>옥외수도메타기</v>
          </cell>
          <cell r="C863" t="str">
            <v>32Øx1,100</v>
          </cell>
          <cell r="D863" t="str">
            <v>개</v>
          </cell>
          <cell r="E863">
            <v>126800</v>
          </cell>
          <cell r="F863">
            <v>0</v>
          </cell>
          <cell r="H863">
            <v>552</v>
          </cell>
          <cell r="I863">
            <v>126800</v>
          </cell>
          <cell r="J863">
            <v>552</v>
          </cell>
          <cell r="L863">
            <v>552</v>
          </cell>
        </row>
        <row r="864">
          <cell r="A864">
            <v>3793</v>
          </cell>
          <cell r="B864" t="str">
            <v>옥외수도메타기</v>
          </cell>
          <cell r="C864" t="str">
            <v>25Øx1,100</v>
          </cell>
          <cell r="D864" t="str">
            <v>개</v>
          </cell>
          <cell r="E864">
            <v>97450</v>
          </cell>
          <cell r="F864">
            <v>0</v>
          </cell>
          <cell r="H864">
            <v>552</v>
          </cell>
          <cell r="I864">
            <v>97450</v>
          </cell>
          <cell r="J864">
            <v>552</v>
          </cell>
          <cell r="L864">
            <v>552</v>
          </cell>
        </row>
        <row r="865">
          <cell r="A865">
            <v>3794</v>
          </cell>
          <cell r="B865" t="str">
            <v>옥외수도메타기</v>
          </cell>
          <cell r="C865" t="str">
            <v>20Øx1,100</v>
          </cell>
          <cell r="D865" t="str">
            <v>개</v>
          </cell>
          <cell r="E865">
            <v>89760</v>
          </cell>
          <cell r="F865">
            <v>0</v>
          </cell>
          <cell r="H865">
            <v>552</v>
          </cell>
          <cell r="I865">
            <v>89760</v>
          </cell>
          <cell r="J865">
            <v>552</v>
          </cell>
          <cell r="L865">
            <v>552</v>
          </cell>
        </row>
        <row r="866">
          <cell r="A866">
            <v>3795</v>
          </cell>
          <cell r="B866" t="str">
            <v>옥외수도메타기</v>
          </cell>
          <cell r="C866" t="str">
            <v>13Øx1,100</v>
          </cell>
          <cell r="D866" t="str">
            <v>개</v>
          </cell>
          <cell r="E866">
            <v>61730</v>
          </cell>
          <cell r="F866">
            <v>0</v>
          </cell>
          <cell r="H866">
            <v>552</v>
          </cell>
          <cell r="I866">
            <v>61730</v>
          </cell>
          <cell r="J866">
            <v>552</v>
          </cell>
          <cell r="L866">
            <v>552</v>
          </cell>
        </row>
        <row r="867">
          <cell r="A867">
            <v>3796</v>
          </cell>
          <cell r="B867" t="str">
            <v>퇴수밸브맨홀</v>
          </cell>
          <cell r="C867" t="str">
            <v>900Øx1,500L</v>
          </cell>
          <cell r="D867" t="str">
            <v>개</v>
          </cell>
          <cell r="E867">
            <v>149500</v>
          </cell>
          <cell r="F867">
            <v>0</v>
          </cell>
          <cell r="H867">
            <v>170</v>
          </cell>
          <cell r="I867">
            <v>149500</v>
          </cell>
          <cell r="J867">
            <v>170</v>
          </cell>
          <cell r="L867">
            <v>170</v>
          </cell>
        </row>
        <row r="868">
          <cell r="A868">
            <v>3797</v>
          </cell>
          <cell r="B868" t="str">
            <v>주철맨홀덮개</v>
          </cell>
          <cell r="C868" t="str">
            <v>648Ø</v>
          </cell>
          <cell r="D868" t="str">
            <v>개</v>
          </cell>
          <cell r="E868">
            <v>95000</v>
          </cell>
          <cell r="F868">
            <v>0</v>
          </cell>
          <cell r="H868">
            <v>171</v>
          </cell>
          <cell r="I868">
            <v>95000</v>
          </cell>
          <cell r="J868">
            <v>171</v>
          </cell>
          <cell r="L868">
            <v>171</v>
          </cell>
        </row>
        <row r="869">
          <cell r="A869">
            <v>3798</v>
          </cell>
          <cell r="B869" t="str">
            <v>강판맨홀덮개</v>
          </cell>
          <cell r="C869" t="str">
            <v>1.0t</v>
          </cell>
          <cell r="D869" t="str">
            <v>개</v>
          </cell>
          <cell r="E869">
            <v>95000</v>
          </cell>
          <cell r="F869">
            <v>0</v>
          </cell>
          <cell r="H869">
            <v>0</v>
          </cell>
          <cell r="I869">
            <v>95000</v>
          </cell>
          <cell r="J869">
            <v>0</v>
          </cell>
          <cell r="L869">
            <v>0</v>
          </cell>
        </row>
        <row r="870">
          <cell r="A870">
            <v>3799</v>
          </cell>
          <cell r="B870" t="str">
            <v>퇴수맨홀설치(THP)</v>
          </cell>
          <cell r="C870" t="str">
            <v>400Ø</v>
          </cell>
          <cell r="D870" t="str">
            <v>조</v>
          </cell>
          <cell r="E870">
            <v>17011</v>
          </cell>
          <cell r="F870">
            <v>72355</v>
          </cell>
          <cell r="H870">
            <v>0</v>
          </cell>
          <cell r="I870">
            <v>17011</v>
          </cell>
          <cell r="J870">
            <v>0</v>
          </cell>
          <cell r="L870">
            <v>0</v>
          </cell>
        </row>
        <row r="871">
          <cell r="A871">
            <v>3810</v>
          </cell>
          <cell r="B871" t="str">
            <v>후렉시블죠인트</v>
          </cell>
          <cell r="C871" t="str">
            <v>150Ø</v>
          </cell>
          <cell r="D871" t="str">
            <v>개</v>
          </cell>
          <cell r="E871">
            <v>144000</v>
          </cell>
          <cell r="F871">
            <v>0</v>
          </cell>
          <cell r="H871">
            <v>525</v>
          </cell>
          <cell r="I871">
            <v>144000</v>
          </cell>
          <cell r="J871">
            <v>525</v>
          </cell>
          <cell r="L871">
            <v>525</v>
          </cell>
        </row>
        <row r="872">
          <cell r="A872">
            <v>3811</v>
          </cell>
          <cell r="B872" t="str">
            <v>후렉시블죠인트</v>
          </cell>
          <cell r="C872" t="str">
            <v>125Ø</v>
          </cell>
          <cell r="D872" t="str">
            <v>개</v>
          </cell>
          <cell r="E872">
            <v>116400</v>
          </cell>
          <cell r="F872">
            <v>0</v>
          </cell>
          <cell r="H872">
            <v>525</v>
          </cell>
          <cell r="I872">
            <v>116400</v>
          </cell>
          <cell r="J872">
            <v>525</v>
          </cell>
          <cell r="L872">
            <v>525</v>
          </cell>
        </row>
        <row r="873">
          <cell r="A873">
            <v>3812</v>
          </cell>
          <cell r="B873" t="str">
            <v>후렉시블죠인트</v>
          </cell>
          <cell r="C873" t="str">
            <v>100Ø</v>
          </cell>
          <cell r="D873" t="str">
            <v>개</v>
          </cell>
          <cell r="E873">
            <v>70800</v>
          </cell>
          <cell r="F873">
            <v>0</v>
          </cell>
          <cell r="H873">
            <v>525</v>
          </cell>
          <cell r="I873">
            <v>70800</v>
          </cell>
          <cell r="J873">
            <v>525</v>
          </cell>
          <cell r="L873">
            <v>525</v>
          </cell>
        </row>
        <row r="874">
          <cell r="A874">
            <v>3813</v>
          </cell>
          <cell r="B874" t="str">
            <v>후렉시블죠인트</v>
          </cell>
          <cell r="C874" t="str">
            <v>80Ø</v>
          </cell>
          <cell r="D874" t="str">
            <v>개</v>
          </cell>
          <cell r="E874">
            <v>52800</v>
          </cell>
          <cell r="F874">
            <v>0</v>
          </cell>
          <cell r="H874">
            <v>525</v>
          </cell>
          <cell r="I874">
            <v>52800</v>
          </cell>
          <cell r="J874">
            <v>525</v>
          </cell>
          <cell r="L874">
            <v>525</v>
          </cell>
        </row>
        <row r="875">
          <cell r="A875">
            <v>3814</v>
          </cell>
          <cell r="B875" t="str">
            <v>후렉시블죠인트</v>
          </cell>
          <cell r="C875" t="str">
            <v>65Ø</v>
          </cell>
          <cell r="D875" t="str">
            <v>개</v>
          </cell>
          <cell r="E875">
            <v>42000</v>
          </cell>
          <cell r="F875">
            <v>0</v>
          </cell>
          <cell r="H875">
            <v>525</v>
          </cell>
          <cell r="I875">
            <v>42000</v>
          </cell>
          <cell r="J875">
            <v>525</v>
          </cell>
          <cell r="L875">
            <v>525</v>
          </cell>
        </row>
        <row r="876">
          <cell r="A876">
            <v>3815</v>
          </cell>
          <cell r="B876" t="str">
            <v>후렉시블죠인트</v>
          </cell>
          <cell r="C876" t="str">
            <v>50Ø</v>
          </cell>
          <cell r="D876" t="str">
            <v>개</v>
          </cell>
          <cell r="E876">
            <v>33600</v>
          </cell>
          <cell r="F876">
            <v>0</v>
          </cell>
          <cell r="H876">
            <v>525</v>
          </cell>
          <cell r="I876">
            <v>33600</v>
          </cell>
          <cell r="J876">
            <v>525</v>
          </cell>
          <cell r="L876">
            <v>525</v>
          </cell>
        </row>
        <row r="877">
          <cell r="A877">
            <v>3816</v>
          </cell>
          <cell r="B877" t="str">
            <v>후렉시블죠인트</v>
          </cell>
          <cell r="C877" t="str">
            <v>40Ø</v>
          </cell>
          <cell r="D877" t="str">
            <v>개</v>
          </cell>
          <cell r="E877">
            <v>28200</v>
          </cell>
          <cell r="F877">
            <v>0</v>
          </cell>
          <cell r="H877">
            <v>525</v>
          </cell>
          <cell r="I877">
            <v>28200</v>
          </cell>
          <cell r="J877">
            <v>525</v>
          </cell>
          <cell r="L877">
            <v>525</v>
          </cell>
        </row>
        <row r="878">
          <cell r="A878">
            <v>3817</v>
          </cell>
          <cell r="B878" t="str">
            <v>후렉시블죠인트</v>
          </cell>
          <cell r="C878" t="str">
            <v>32Ø</v>
          </cell>
          <cell r="D878" t="str">
            <v>개</v>
          </cell>
          <cell r="E878">
            <v>24600</v>
          </cell>
          <cell r="F878">
            <v>0</v>
          </cell>
          <cell r="H878">
            <v>525</v>
          </cell>
          <cell r="I878">
            <v>24600</v>
          </cell>
          <cell r="J878">
            <v>525</v>
          </cell>
          <cell r="L878">
            <v>525</v>
          </cell>
        </row>
        <row r="879">
          <cell r="A879">
            <v>3818</v>
          </cell>
          <cell r="B879" t="str">
            <v>후렉시블죠인트</v>
          </cell>
          <cell r="C879" t="str">
            <v>25Ø</v>
          </cell>
          <cell r="D879" t="str">
            <v>개</v>
          </cell>
          <cell r="E879">
            <v>22200</v>
          </cell>
          <cell r="F879">
            <v>0</v>
          </cell>
          <cell r="H879">
            <v>525</v>
          </cell>
          <cell r="I879">
            <v>22200</v>
          </cell>
          <cell r="J879">
            <v>525</v>
          </cell>
          <cell r="L879">
            <v>525</v>
          </cell>
        </row>
        <row r="880">
          <cell r="A880">
            <v>3820</v>
          </cell>
          <cell r="B880" t="str">
            <v>신축접수(단식)</v>
          </cell>
          <cell r="C880" t="str">
            <v>150Ø</v>
          </cell>
          <cell r="D880" t="str">
            <v>개</v>
          </cell>
          <cell r="E880">
            <v>157500</v>
          </cell>
          <cell r="F880">
            <v>0</v>
          </cell>
          <cell r="H880">
            <v>525</v>
          </cell>
          <cell r="I880">
            <v>157500</v>
          </cell>
          <cell r="J880">
            <v>525</v>
          </cell>
          <cell r="L880">
            <v>525</v>
          </cell>
        </row>
        <row r="881">
          <cell r="A881">
            <v>3821</v>
          </cell>
          <cell r="B881" t="str">
            <v>신축접수(단식)</v>
          </cell>
          <cell r="C881" t="str">
            <v>125Ø</v>
          </cell>
          <cell r="D881" t="str">
            <v>개</v>
          </cell>
          <cell r="E881">
            <v>126900</v>
          </cell>
          <cell r="F881">
            <v>0</v>
          </cell>
          <cell r="H881">
            <v>525</v>
          </cell>
          <cell r="I881">
            <v>126900</v>
          </cell>
          <cell r="J881">
            <v>525</v>
          </cell>
          <cell r="L881">
            <v>525</v>
          </cell>
        </row>
        <row r="882">
          <cell r="A882">
            <v>3822</v>
          </cell>
          <cell r="B882" t="str">
            <v>신축접수(단식)</v>
          </cell>
          <cell r="C882" t="str">
            <v>100Ø</v>
          </cell>
          <cell r="D882" t="str">
            <v>개</v>
          </cell>
          <cell r="E882">
            <v>152634</v>
          </cell>
          <cell r="F882">
            <v>163547</v>
          </cell>
          <cell r="H882">
            <v>0</v>
          </cell>
          <cell r="I882">
            <v>152634</v>
          </cell>
          <cell r="J882">
            <v>0</v>
          </cell>
          <cell r="L882">
            <v>0</v>
          </cell>
        </row>
        <row r="883">
          <cell r="A883">
            <v>3823</v>
          </cell>
          <cell r="B883" t="str">
            <v>신축접수(단식)</v>
          </cell>
          <cell r="C883" t="str">
            <v>80Ø</v>
          </cell>
          <cell r="D883" t="str">
            <v>개</v>
          </cell>
          <cell r="E883">
            <v>116192</v>
          </cell>
          <cell r="F883">
            <v>111716</v>
          </cell>
          <cell r="H883">
            <v>0</v>
          </cell>
          <cell r="I883">
            <v>116192</v>
          </cell>
          <cell r="J883">
            <v>0</v>
          </cell>
          <cell r="L883">
            <v>0</v>
          </cell>
        </row>
        <row r="884">
          <cell r="A884">
            <v>3824</v>
          </cell>
          <cell r="B884" t="str">
            <v>신축접수(단식)</v>
          </cell>
          <cell r="C884" t="str">
            <v>65Ø</v>
          </cell>
          <cell r="D884" t="str">
            <v>개</v>
          </cell>
          <cell r="E884">
            <v>85384</v>
          </cell>
          <cell r="F884">
            <v>87027</v>
          </cell>
          <cell r="H884">
            <v>0</v>
          </cell>
          <cell r="I884">
            <v>85384</v>
          </cell>
          <cell r="J884">
            <v>0</v>
          </cell>
          <cell r="L884">
            <v>0</v>
          </cell>
        </row>
        <row r="885">
          <cell r="A885">
            <v>3825</v>
          </cell>
          <cell r="B885" t="str">
            <v>신축접수(단식)</v>
          </cell>
          <cell r="C885" t="str">
            <v>50Ø</v>
          </cell>
          <cell r="D885" t="str">
            <v>개</v>
          </cell>
          <cell r="E885">
            <v>45808</v>
          </cell>
          <cell r="F885">
            <v>56952</v>
          </cell>
          <cell r="H885">
            <v>0</v>
          </cell>
          <cell r="I885">
            <v>45808</v>
          </cell>
          <cell r="J885">
            <v>0</v>
          </cell>
          <cell r="L885">
            <v>0</v>
          </cell>
        </row>
        <row r="886">
          <cell r="A886">
            <v>3826</v>
          </cell>
          <cell r="B886" t="str">
            <v>신축접수(단식)</v>
          </cell>
          <cell r="C886" t="str">
            <v>40Ø</v>
          </cell>
          <cell r="D886" t="str">
            <v>개</v>
          </cell>
          <cell r="E886">
            <v>41948</v>
          </cell>
          <cell r="F886">
            <v>48293</v>
          </cell>
          <cell r="H886">
            <v>0</v>
          </cell>
          <cell r="I886">
            <v>41948</v>
          </cell>
          <cell r="J886">
            <v>0</v>
          </cell>
          <cell r="L886">
            <v>0</v>
          </cell>
        </row>
        <row r="887">
          <cell r="A887">
            <v>3827</v>
          </cell>
          <cell r="B887" t="str">
            <v>신축접수(단식)</v>
          </cell>
          <cell r="C887" t="str">
            <v>32Ø</v>
          </cell>
          <cell r="D887" t="str">
            <v>개</v>
          </cell>
          <cell r="E887">
            <v>41948</v>
          </cell>
          <cell r="F887">
            <v>48293</v>
          </cell>
          <cell r="H887">
            <v>0</v>
          </cell>
          <cell r="I887">
            <v>41948</v>
          </cell>
          <cell r="J887">
            <v>0</v>
          </cell>
          <cell r="L887">
            <v>0</v>
          </cell>
        </row>
        <row r="888">
          <cell r="A888">
            <v>3828</v>
          </cell>
          <cell r="B888" t="str">
            <v>신축접수(단식)</v>
          </cell>
          <cell r="C888" t="str">
            <v>25Ø</v>
          </cell>
          <cell r="D888" t="str">
            <v>개</v>
          </cell>
          <cell r="E888">
            <v>32048</v>
          </cell>
          <cell r="F888">
            <v>48293</v>
          </cell>
          <cell r="H888">
            <v>0</v>
          </cell>
          <cell r="I888">
            <v>32048</v>
          </cell>
          <cell r="J888">
            <v>0</v>
          </cell>
          <cell r="L888">
            <v>0</v>
          </cell>
        </row>
        <row r="889">
          <cell r="A889">
            <v>3829</v>
          </cell>
          <cell r="B889" t="str">
            <v>신축접수(단식)</v>
          </cell>
          <cell r="C889" t="str">
            <v>20Ø</v>
          </cell>
          <cell r="D889" t="str">
            <v>개</v>
          </cell>
          <cell r="E889">
            <v>31751</v>
          </cell>
          <cell r="F889">
            <v>38384</v>
          </cell>
          <cell r="H889">
            <v>0</v>
          </cell>
          <cell r="I889">
            <v>31751</v>
          </cell>
          <cell r="J889">
            <v>0</v>
          </cell>
          <cell r="L889">
            <v>0</v>
          </cell>
        </row>
        <row r="890">
          <cell r="A890">
            <v>3830</v>
          </cell>
          <cell r="B890" t="str">
            <v>신축접수(복식)</v>
          </cell>
          <cell r="C890" t="str">
            <v>150Ø</v>
          </cell>
          <cell r="D890" t="str">
            <v>개</v>
          </cell>
          <cell r="E890">
            <v>324000</v>
          </cell>
          <cell r="F890">
            <v>0</v>
          </cell>
          <cell r="H890">
            <v>525</v>
          </cell>
          <cell r="I890">
            <v>324000</v>
          </cell>
          <cell r="J890">
            <v>525</v>
          </cell>
          <cell r="L890">
            <v>525</v>
          </cell>
        </row>
        <row r="891">
          <cell r="A891">
            <v>3831</v>
          </cell>
          <cell r="B891" t="str">
            <v>신축접수(복식)</v>
          </cell>
          <cell r="C891" t="str">
            <v>125Ø</v>
          </cell>
          <cell r="D891" t="str">
            <v>개</v>
          </cell>
          <cell r="E891">
            <v>255600</v>
          </cell>
          <cell r="F891">
            <v>0</v>
          </cell>
          <cell r="H891">
            <v>525</v>
          </cell>
          <cell r="I891">
            <v>255600</v>
          </cell>
          <cell r="J891">
            <v>525</v>
          </cell>
          <cell r="L891">
            <v>525</v>
          </cell>
        </row>
        <row r="892">
          <cell r="A892">
            <v>3832</v>
          </cell>
          <cell r="B892" t="str">
            <v>신축접수(복식)</v>
          </cell>
          <cell r="C892" t="str">
            <v>100Ø</v>
          </cell>
          <cell r="D892" t="str">
            <v>개</v>
          </cell>
          <cell r="E892">
            <v>270534</v>
          </cell>
          <cell r="F892">
            <v>163547</v>
          </cell>
          <cell r="H892">
            <v>0</v>
          </cell>
          <cell r="I892">
            <v>270534</v>
          </cell>
          <cell r="J892">
            <v>0</v>
          </cell>
          <cell r="L892">
            <v>0</v>
          </cell>
        </row>
        <row r="893">
          <cell r="A893">
            <v>3833</v>
          </cell>
          <cell r="B893" t="str">
            <v>신축접수(복식)</v>
          </cell>
          <cell r="C893" t="str">
            <v>80Ø</v>
          </cell>
          <cell r="D893" t="str">
            <v>개</v>
          </cell>
          <cell r="E893">
            <v>116192</v>
          </cell>
          <cell r="F893">
            <v>111716</v>
          </cell>
          <cell r="H893">
            <v>0</v>
          </cell>
          <cell r="I893">
            <v>116192</v>
          </cell>
          <cell r="J893">
            <v>0</v>
          </cell>
          <cell r="L893">
            <v>0</v>
          </cell>
        </row>
        <row r="894">
          <cell r="A894">
            <v>3834</v>
          </cell>
          <cell r="B894" t="str">
            <v>신축접수(복식)</v>
          </cell>
          <cell r="C894" t="str">
            <v>65Ø</v>
          </cell>
          <cell r="D894" t="str">
            <v>개</v>
          </cell>
          <cell r="E894">
            <v>146584</v>
          </cell>
          <cell r="F894">
            <v>87027</v>
          </cell>
          <cell r="H894">
            <v>0</v>
          </cell>
          <cell r="I894">
            <v>146584</v>
          </cell>
          <cell r="J894">
            <v>0</v>
          </cell>
          <cell r="L894">
            <v>0</v>
          </cell>
        </row>
        <row r="895">
          <cell r="A895">
            <v>3835</v>
          </cell>
          <cell r="B895" t="str">
            <v>신축접수(복식)</v>
          </cell>
          <cell r="C895" t="str">
            <v>50Ø</v>
          </cell>
          <cell r="D895" t="str">
            <v>개</v>
          </cell>
          <cell r="E895">
            <v>94408</v>
          </cell>
          <cell r="F895">
            <v>56952</v>
          </cell>
          <cell r="H895">
            <v>0</v>
          </cell>
          <cell r="I895">
            <v>94408</v>
          </cell>
          <cell r="J895">
            <v>0</v>
          </cell>
          <cell r="L895">
            <v>0</v>
          </cell>
        </row>
        <row r="896">
          <cell r="A896">
            <v>3836</v>
          </cell>
          <cell r="B896" t="str">
            <v>신축접수(복식)</v>
          </cell>
          <cell r="C896" t="str">
            <v>40Ø</v>
          </cell>
          <cell r="D896" t="str">
            <v>개</v>
          </cell>
          <cell r="E896">
            <v>41948</v>
          </cell>
          <cell r="F896">
            <v>48293</v>
          </cell>
          <cell r="H896">
            <v>0</v>
          </cell>
          <cell r="I896">
            <v>41948</v>
          </cell>
          <cell r="J896">
            <v>0</v>
          </cell>
          <cell r="L896">
            <v>0</v>
          </cell>
        </row>
        <row r="897">
          <cell r="A897">
            <v>3837</v>
          </cell>
          <cell r="B897" t="str">
            <v>신축접수(복식)</v>
          </cell>
          <cell r="C897" t="str">
            <v>32Ø</v>
          </cell>
          <cell r="D897" t="str">
            <v>개</v>
          </cell>
          <cell r="E897">
            <v>41948</v>
          </cell>
          <cell r="F897">
            <v>48293</v>
          </cell>
          <cell r="H897">
            <v>0</v>
          </cell>
          <cell r="I897">
            <v>41948</v>
          </cell>
          <cell r="J897">
            <v>0</v>
          </cell>
          <cell r="L897">
            <v>0</v>
          </cell>
        </row>
        <row r="898">
          <cell r="A898">
            <v>3838</v>
          </cell>
          <cell r="B898" t="str">
            <v>신축접수(복식)</v>
          </cell>
          <cell r="C898" t="str">
            <v>25Ø</v>
          </cell>
          <cell r="D898" t="str">
            <v>개</v>
          </cell>
          <cell r="E898">
            <v>32048</v>
          </cell>
          <cell r="F898">
            <v>48293</v>
          </cell>
          <cell r="H898">
            <v>0</v>
          </cell>
          <cell r="I898">
            <v>32048</v>
          </cell>
          <cell r="J898">
            <v>0</v>
          </cell>
          <cell r="L898">
            <v>0</v>
          </cell>
        </row>
        <row r="899">
          <cell r="A899">
            <v>3839</v>
          </cell>
          <cell r="B899" t="str">
            <v>신축접수(복식)</v>
          </cell>
          <cell r="C899" t="str">
            <v>20Ø</v>
          </cell>
          <cell r="D899" t="str">
            <v>개</v>
          </cell>
          <cell r="E899">
            <v>66851</v>
          </cell>
          <cell r="F899">
            <v>38384</v>
          </cell>
          <cell r="H899">
            <v>0</v>
          </cell>
          <cell r="I899">
            <v>66851</v>
          </cell>
          <cell r="J899">
            <v>0</v>
          </cell>
          <cell r="L899">
            <v>0</v>
          </cell>
        </row>
        <row r="900">
          <cell r="A900">
            <v>3841</v>
          </cell>
          <cell r="B900" t="str">
            <v>유량계</v>
          </cell>
          <cell r="C900" t="str">
            <v>50Ø</v>
          </cell>
          <cell r="D900" t="str">
            <v>대</v>
          </cell>
          <cell r="E900">
            <v>510000</v>
          </cell>
          <cell r="F900">
            <v>0</v>
          </cell>
          <cell r="H900">
            <v>556</v>
          </cell>
          <cell r="I900">
            <v>510000</v>
          </cell>
          <cell r="J900">
            <v>556</v>
          </cell>
          <cell r="L900">
            <v>556</v>
          </cell>
        </row>
        <row r="901">
          <cell r="A901">
            <v>3842</v>
          </cell>
          <cell r="B901" t="str">
            <v>유량계</v>
          </cell>
          <cell r="C901" t="str">
            <v>40Ø</v>
          </cell>
          <cell r="D901" t="str">
            <v>대</v>
          </cell>
          <cell r="E901">
            <v>310000</v>
          </cell>
          <cell r="F901">
            <v>0</v>
          </cell>
          <cell r="H901">
            <v>556</v>
          </cell>
          <cell r="I901">
            <v>310000</v>
          </cell>
          <cell r="J901">
            <v>556</v>
          </cell>
          <cell r="L901">
            <v>556</v>
          </cell>
        </row>
        <row r="902">
          <cell r="A902">
            <v>3843</v>
          </cell>
          <cell r="B902" t="str">
            <v>유량계</v>
          </cell>
          <cell r="C902" t="str">
            <v>25Ø</v>
          </cell>
          <cell r="D902" t="str">
            <v>대</v>
          </cell>
          <cell r="E902">
            <v>190000</v>
          </cell>
          <cell r="F902">
            <v>0</v>
          </cell>
          <cell r="H902">
            <v>556</v>
          </cell>
          <cell r="I902">
            <v>190000</v>
          </cell>
          <cell r="J902">
            <v>556</v>
          </cell>
          <cell r="L902">
            <v>556</v>
          </cell>
        </row>
        <row r="903">
          <cell r="A903">
            <v>3844</v>
          </cell>
          <cell r="B903" t="str">
            <v>유량계</v>
          </cell>
          <cell r="C903" t="str">
            <v>20Ø</v>
          </cell>
          <cell r="D903" t="str">
            <v>대</v>
          </cell>
          <cell r="E903">
            <v>180000</v>
          </cell>
          <cell r="F903">
            <v>0</v>
          </cell>
          <cell r="H903">
            <v>556</v>
          </cell>
          <cell r="I903">
            <v>180000</v>
          </cell>
          <cell r="J903">
            <v>556</v>
          </cell>
          <cell r="L903">
            <v>556</v>
          </cell>
        </row>
        <row r="904">
          <cell r="A904">
            <v>3845</v>
          </cell>
          <cell r="B904" t="str">
            <v>유량계</v>
          </cell>
          <cell r="C904" t="str">
            <v>15Ø</v>
          </cell>
          <cell r="D904" t="str">
            <v>대</v>
          </cell>
          <cell r="E904">
            <v>100000</v>
          </cell>
          <cell r="F904">
            <v>0</v>
          </cell>
          <cell r="H904">
            <v>556</v>
          </cell>
          <cell r="I904">
            <v>100000</v>
          </cell>
          <cell r="J904">
            <v>556</v>
          </cell>
          <cell r="L904">
            <v>556</v>
          </cell>
        </row>
        <row r="905">
          <cell r="A905">
            <v>3850</v>
          </cell>
          <cell r="B905" t="str">
            <v>주철글로우브밸브</v>
          </cell>
          <cell r="C905" t="str">
            <v>150Ø</v>
          </cell>
          <cell r="D905" t="str">
            <v>개</v>
          </cell>
          <cell r="E905">
            <v>264000</v>
          </cell>
          <cell r="F905">
            <v>0</v>
          </cell>
          <cell r="H905">
            <v>529</v>
          </cell>
          <cell r="I905">
            <v>264000</v>
          </cell>
          <cell r="J905">
            <v>529</v>
          </cell>
          <cell r="L905">
            <v>529</v>
          </cell>
        </row>
        <row r="906">
          <cell r="A906">
            <v>3851</v>
          </cell>
          <cell r="B906" t="str">
            <v>주철글로우브밸브</v>
          </cell>
          <cell r="C906" t="str">
            <v>100Ø</v>
          </cell>
          <cell r="D906" t="str">
            <v>개</v>
          </cell>
          <cell r="E906">
            <v>128000</v>
          </cell>
          <cell r="F906">
            <v>0</v>
          </cell>
          <cell r="H906">
            <v>529</v>
          </cell>
          <cell r="I906">
            <v>128000</v>
          </cell>
          <cell r="J906">
            <v>529</v>
          </cell>
          <cell r="L906">
            <v>529</v>
          </cell>
        </row>
        <row r="907">
          <cell r="A907">
            <v>3852</v>
          </cell>
          <cell r="B907" t="str">
            <v>주철글로우브밸브</v>
          </cell>
          <cell r="C907" t="str">
            <v>80Ø</v>
          </cell>
          <cell r="D907" t="str">
            <v>개</v>
          </cell>
          <cell r="E907">
            <v>96000</v>
          </cell>
          <cell r="F907">
            <v>0</v>
          </cell>
          <cell r="H907">
            <v>529</v>
          </cell>
          <cell r="I907">
            <v>96000</v>
          </cell>
          <cell r="J907">
            <v>529</v>
          </cell>
          <cell r="L907">
            <v>529</v>
          </cell>
        </row>
        <row r="908">
          <cell r="A908">
            <v>3853</v>
          </cell>
          <cell r="B908" t="str">
            <v>주철글로우브밸브</v>
          </cell>
          <cell r="C908" t="str">
            <v>65Ø</v>
          </cell>
          <cell r="D908" t="str">
            <v>개</v>
          </cell>
          <cell r="E908">
            <v>77600</v>
          </cell>
          <cell r="F908">
            <v>0</v>
          </cell>
          <cell r="H908">
            <v>529</v>
          </cell>
          <cell r="I908">
            <v>77600</v>
          </cell>
          <cell r="J908">
            <v>529</v>
          </cell>
          <cell r="L908">
            <v>529</v>
          </cell>
        </row>
        <row r="909">
          <cell r="A909">
            <v>3854</v>
          </cell>
          <cell r="B909" t="str">
            <v>청동글로우브밸브</v>
          </cell>
          <cell r="C909" t="str">
            <v>50Ø</v>
          </cell>
          <cell r="D909" t="str">
            <v>개</v>
          </cell>
          <cell r="E909">
            <v>26650</v>
          </cell>
          <cell r="F909">
            <v>0</v>
          </cell>
          <cell r="H909">
            <v>528</v>
          </cell>
          <cell r="I909">
            <v>26650</v>
          </cell>
          <cell r="J909">
            <v>528</v>
          </cell>
          <cell r="L909">
            <v>528</v>
          </cell>
        </row>
        <row r="910">
          <cell r="A910">
            <v>3855</v>
          </cell>
          <cell r="B910" t="str">
            <v>청동글로우브밸브</v>
          </cell>
          <cell r="C910" t="str">
            <v>40Ø</v>
          </cell>
          <cell r="D910" t="str">
            <v>개</v>
          </cell>
          <cell r="E910">
            <v>17600</v>
          </cell>
          <cell r="F910">
            <v>0</v>
          </cell>
          <cell r="H910">
            <v>528</v>
          </cell>
          <cell r="I910">
            <v>17600</v>
          </cell>
          <cell r="J910">
            <v>528</v>
          </cell>
          <cell r="L910">
            <v>528</v>
          </cell>
        </row>
        <row r="911">
          <cell r="A911">
            <v>3856</v>
          </cell>
          <cell r="B911" t="str">
            <v>청동글로우브밸브</v>
          </cell>
          <cell r="C911" t="str">
            <v>32Ø</v>
          </cell>
          <cell r="D911" t="str">
            <v>개</v>
          </cell>
          <cell r="E911">
            <v>14230</v>
          </cell>
          <cell r="F911">
            <v>0</v>
          </cell>
          <cell r="H911">
            <v>528</v>
          </cell>
          <cell r="I911">
            <v>14230</v>
          </cell>
          <cell r="J911">
            <v>528</v>
          </cell>
          <cell r="L911">
            <v>528</v>
          </cell>
        </row>
        <row r="912">
          <cell r="A912">
            <v>3857</v>
          </cell>
          <cell r="B912" t="str">
            <v>청동글로우브밸브</v>
          </cell>
          <cell r="C912" t="str">
            <v>25Ø</v>
          </cell>
          <cell r="D912" t="str">
            <v>개</v>
          </cell>
          <cell r="E912">
            <v>9570</v>
          </cell>
          <cell r="F912">
            <v>0</v>
          </cell>
          <cell r="H912">
            <v>528</v>
          </cell>
          <cell r="I912">
            <v>9570</v>
          </cell>
          <cell r="J912">
            <v>528</v>
          </cell>
          <cell r="L912">
            <v>528</v>
          </cell>
        </row>
        <row r="913">
          <cell r="A913">
            <v>3858</v>
          </cell>
          <cell r="B913" t="str">
            <v>청동글로우브밸브</v>
          </cell>
          <cell r="C913" t="str">
            <v>20Ø</v>
          </cell>
          <cell r="D913" t="str">
            <v>개</v>
          </cell>
          <cell r="E913">
            <v>6590</v>
          </cell>
          <cell r="F913">
            <v>0</v>
          </cell>
          <cell r="H913">
            <v>528</v>
          </cell>
          <cell r="I913">
            <v>6590</v>
          </cell>
          <cell r="J913">
            <v>528</v>
          </cell>
          <cell r="L913">
            <v>528</v>
          </cell>
        </row>
        <row r="914">
          <cell r="A914">
            <v>3859</v>
          </cell>
          <cell r="B914" t="str">
            <v>청동글로우브밸브</v>
          </cell>
          <cell r="C914" t="str">
            <v>15Ø</v>
          </cell>
          <cell r="D914" t="str">
            <v>개</v>
          </cell>
          <cell r="E914">
            <v>4170</v>
          </cell>
          <cell r="F914">
            <v>0</v>
          </cell>
          <cell r="H914">
            <v>528</v>
          </cell>
          <cell r="I914">
            <v>4170</v>
          </cell>
          <cell r="J914">
            <v>528</v>
          </cell>
          <cell r="L914">
            <v>528</v>
          </cell>
        </row>
        <row r="915">
          <cell r="E915">
            <v>0</v>
          </cell>
        </row>
        <row r="916">
          <cell r="E916">
            <v>0</v>
          </cell>
        </row>
        <row r="917">
          <cell r="E917">
            <v>0</v>
          </cell>
        </row>
        <row r="918">
          <cell r="E918">
            <v>0</v>
          </cell>
        </row>
        <row r="919">
          <cell r="E919">
            <v>0</v>
          </cell>
        </row>
        <row r="920">
          <cell r="E920">
            <v>0</v>
          </cell>
        </row>
        <row r="921">
          <cell r="E921">
            <v>0</v>
          </cell>
        </row>
        <row r="922">
          <cell r="E922">
            <v>0</v>
          </cell>
        </row>
        <row r="923">
          <cell r="E923">
            <v>0</v>
          </cell>
        </row>
        <row r="924">
          <cell r="E924">
            <v>0</v>
          </cell>
        </row>
        <row r="934">
          <cell r="A934">
            <v>4101</v>
          </cell>
          <cell r="B934" t="str">
            <v>소방호스(단일피)</v>
          </cell>
          <cell r="C934" t="str">
            <v>40Ø x 15m</v>
          </cell>
          <cell r="D934" t="str">
            <v>개</v>
          </cell>
          <cell r="E934">
            <v>33000</v>
          </cell>
          <cell r="F934">
            <v>0</v>
          </cell>
          <cell r="H934">
            <v>665</v>
          </cell>
          <cell r="I934">
            <v>33000</v>
          </cell>
          <cell r="J934">
            <v>665</v>
          </cell>
          <cell r="L934">
            <v>665</v>
          </cell>
        </row>
        <row r="935">
          <cell r="A935">
            <v>4102</v>
          </cell>
          <cell r="B935" t="str">
            <v>앵글밸브</v>
          </cell>
          <cell r="C935" t="str">
            <v>65Ø</v>
          </cell>
          <cell r="D935" t="str">
            <v>개</v>
          </cell>
          <cell r="E935">
            <v>24000</v>
          </cell>
          <cell r="F935">
            <v>0</v>
          </cell>
          <cell r="H935">
            <v>665</v>
          </cell>
          <cell r="I935">
            <v>24000</v>
          </cell>
          <cell r="J935">
            <v>665</v>
          </cell>
          <cell r="L935">
            <v>665</v>
          </cell>
        </row>
        <row r="936">
          <cell r="A936">
            <v>4103</v>
          </cell>
          <cell r="B936" t="str">
            <v>앵글밸브</v>
          </cell>
          <cell r="C936" t="str">
            <v>40Ø</v>
          </cell>
          <cell r="D936" t="str">
            <v>개</v>
          </cell>
          <cell r="E936">
            <v>14000</v>
          </cell>
          <cell r="F936">
            <v>0</v>
          </cell>
          <cell r="H936">
            <v>665</v>
          </cell>
          <cell r="I936">
            <v>14000</v>
          </cell>
          <cell r="J936">
            <v>665</v>
          </cell>
          <cell r="L936">
            <v>665</v>
          </cell>
        </row>
        <row r="937">
          <cell r="A937">
            <v>4104</v>
          </cell>
          <cell r="B937" t="str">
            <v>노즐(직,분사형)</v>
          </cell>
          <cell r="C937" t="str">
            <v>65Ø</v>
          </cell>
          <cell r="D937" t="str">
            <v>개</v>
          </cell>
          <cell r="E937">
            <v>34000</v>
          </cell>
          <cell r="F937">
            <v>0</v>
          </cell>
          <cell r="H937">
            <v>665</v>
          </cell>
          <cell r="I937">
            <v>34000</v>
          </cell>
          <cell r="J937">
            <v>665</v>
          </cell>
          <cell r="L937">
            <v>665</v>
          </cell>
        </row>
        <row r="938">
          <cell r="A938">
            <v>4105</v>
          </cell>
          <cell r="B938" t="str">
            <v>노즐(직,분사형)</v>
          </cell>
          <cell r="C938" t="str">
            <v>40Ø</v>
          </cell>
          <cell r="D938" t="str">
            <v>개</v>
          </cell>
          <cell r="E938">
            <v>25000</v>
          </cell>
          <cell r="F938">
            <v>0</v>
          </cell>
          <cell r="H938">
            <v>665</v>
          </cell>
          <cell r="I938">
            <v>25000</v>
          </cell>
          <cell r="J938">
            <v>665</v>
          </cell>
          <cell r="L938">
            <v>665</v>
          </cell>
        </row>
        <row r="939">
          <cell r="A939">
            <v>4106</v>
          </cell>
          <cell r="B939" t="str">
            <v>ABC분말소화기</v>
          </cell>
          <cell r="C939" t="str">
            <v>3.3kg</v>
          </cell>
          <cell r="D939" t="str">
            <v>개</v>
          </cell>
          <cell r="E939">
            <v>20000</v>
          </cell>
          <cell r="F939">
            <v>0</v>
          </cell>
          <cell r="H939">
            <v>665</v>
          </cell>
          <cell r="I939">
            <v>20000</v>
          </cell>
          <cell r="J939">
            <v>665</v>
          </cell>
          <cell r="L939">
            <v>665</v>
          </cell>
        </row>
        <row r="940">
          <cell r="A940">
            <v>4107</v>
          </cell>
          <cell r="B940" t="str">
            <v>자동확산소화기</v>
          </cell>
          <cell r="C940" t="str">
            <v>3kg</v>
          </cell>
          <cell r="D940" t="str">
            <v>개</v>
          </cell>
          <cell r="E940">
            <v>24000</v>
          </cell>
          <cell r="F940">
            <v>0</v>
          </cell>
          <cell r="H940">
            <v>665</v>
          </cell>
          <cell r="I940">
            <v>24000</v>
          </cell>
          <cell r="J940">
            <v>665</v>
          </cell>
          <cell r="L940">
            <v>665</v>
          </cell>
        </row>
        <row r="941">
          <cell r="A941">
            <v>4108</v>
          </cell>
          <cell r="B941" t="str">
            <v>하론가스소화기</v>
          </cell>
          <cell r="C941" t="str">
            <v>3kg</v>
          </cell>
          <cell r="D941" t="str">
            <v>개</v>
          </cell>
          <cell r="E941">
            <v>140000</v>
          </cell>
          <cell r="F941">
            <v>0</v>
          </cell>
          <cell r="H941">
            <v>665</v>
          </cell>
          <cell r="I941">
            <v>140000</v>
          </cell>
          <cell r="J941">
            <v>665</v>
          </cell>
          <cell r="L941">
            <v>665</v>
          </cell>
        </row>
        <row r="942">
          <cell r="A942">
            <v>4109</v>
          </cell>
          <cell r="B942" t="str">
            <v>ABC중형소화기</v>
          </cell>
          <cell r="C942" t="str">
            <v>20kg</v>
          </cell>
          <cell r="D942" t="str">
            <v>개</v>
          </cell>
          <cell r="E942">
            <v>160000</v>
          </cell>
          <cell r="F942">
            <v>0</v>
          </cell>
          <cell r="H942">
            <v>665</v>
          </cell>
          <cell r="I942">
            <v>160000</v>
          </cell>
          <cell r="J942">
            <v>665</v>
          </cell>
          <cell r="L942">
            <v>665</v>
          </cell>
        </row>
        <row r="943">
          <cell r="A943">
            <v>4110</v>
          </cell>
          <cell r="B943" t="str">
            <v>옥내소화전</v>
          </cell>
          <cell r="C943" t="str">
            <v>내:STE,외:SUS</v>
          </cell>
          <cell r="D943" t="str">
            <v>조</v>
          </cell>
          <cell r="E943">
            <v>292307</v>
          </cell>
          <cell r="F943">
            <v>76908</v>
          </cell>
          <cell r="H943">
            <v>0</v>
          </cell>
          <cell r="I943">
            <v>292307</v>
          </cell>
          <cell r="J943">
            <v>0</v>
          </cell>
          <cell r="L943">
            <v>0</v>
          </cell>
        </row>
        <row r="944">
          <cell r="A944">
            <v>4111</v>
          </cell>
          <cell r="B944" t="str">
            <v>옥내소화전함</v>
          </cell>
          <cell r="C944" t="str">
            <v>내:STE,외:SUS</v>
          </cell>
          <cell r="D944" t="str">
            <v>개</v>
          </cell>
          <cell r="E944">
            <v>120000</v>
          </cell>
          <cell r="F944">
            <v>0</v>
          </cell>
          <cell r="H944">
            <v>0</v>
          </cell>
          <cell r="I944">
            <v>120000</v>
          </cell>
          <cell r="J944">
            <v>0</v>
          </cell>
          <cell r="L944">
            <v>0</v>
          </cell>
        </row>
        <row r="945">
          <cell r="A945">
            <v>4110</v>
          </cell>
          <cell r="B945" t="str">
            <v>옥내소화전</v>
          </cell>
          <cell r="C945" t="str">
            <v>내,외:SUS</v>
          </cell>
          <cell r="D945" t="str">
            <v>조</v>
          </cell>
          <cell r="E945">
            <v>482307</v>
          </cell>
          <cell r="F945">
            <v>76908</v>
          </cell>
          <cell r="H945">
            <v>0</v>
          </cell>
          <cell r="I945">
            <v>482307</v>
          </cell>
          <cell r="J945">
            <v>0</v>
          </cell>
          <cell r="L945">
            <v>0</v>
          </cell>
        </row>
        <row r="946">
          <cell r="A946">
            <v>4113</v>
          </cell>
          <cell r="B946" t="str">
            <v>옥외지상식소화전</v>
          </cell>
          <cell r="C946" t="str">
            <v>100x65x65</v>
          </cell>
          <cell r="D946" t="str">
            <v>개</v>
          </cell>
          <cell r="E946">
            <v>260000</v>
          </cell>
          <cell r="F946">
            <v>0</v>
          </cell>
          <cell r="H946">
            <v>665</v>
          </cell>
          <cell r="I946">
            <v>260000</v>
          </cell>
          <cell r="J946">
            <v>665</v>
          </cell>
          <cell r="L946">
            <v>665</v>
          </cell>
        </row>
        <row r="947">
          <cell r="A947">
            <v>4114</v>
          </cell>
          <cell r="B947" t="str">
            <v>옥외지하식소화전</v>
          </cell>
          <cell r="C947" t="str">
            <v>100x65x65</v>
          </cell>
          <cell r="D947" t="str">
            <v>개</v>
          </cell>
          <cell r="E947">
            <v>0</v>
          </cell>
          <cell r="F947">
            <v>0</v>
          </cell>
          <cell r="H947">
            <v>665</v>
          </cell>
          <cell r="I947">
            <v>0</v>
          </cell>
          <cell r="J947">
            <v>665</v>
          </cell>
          <cell r="L947">
            <v>665</v>
          </cell>
        </row>
        <row r="948">
          <cell r="A948">
            <v>4115</v>
          </cell>
          <cell r="B948" t="str">
            <v>방수구함</v>
          </cell>
          <cell r="C948" t="str">
            <v>400x500x200</v>
          </cell>
          <cell r="D948" t="str">
            <v>개</v>
          </cell>
          <cell r="E948">
            <v>90000</v>
          </cell>
          <cell r="F948">
            <v>0</v>
          </cell>
          <cell r="H948">
            <v>665</v>
          </cell>
          <cell r="I948">
            <v>90000</v>
          </cell>
          <cell r="J948">
            <v>665</v>
          </cell>
          <cell r="L948">
            <v>665</v>
          </cell>
        </row>
        <row r="949">
          <cell r="A949">
            <v>4116</v>
          </cell>
          <cell r="B949" t="str">
            <v>시험밸브함</v>
          </cell>
          <cell r="C949" t="str">
            <v>300x500x180</v>
          </cell>
          <cell r="D949" t="str">
            <v>개</v>
          </cell>
          <cell r="E949">
            <v>80000</v>
          </cell>
          <cell r="F949">
            <v>0</v>
          </cell>
          <cell r="H949">
            <v>665</v>
          </cell>
          <cell r="I949">
            <v>80000</v>
          </cell>
          <cell r="J949">
            <v>665</v>
          </cell>
          <cell r="L949">
            <v>665</v>
          </cell>
        </row>
        <row r="950">
          <cell r="A950">
            <v>4117</v>
          </cell>
          <cell r="B950" t="str">
            <v>쌍구형송수구(매립형)</v>
          </cell>
          <cell r="C950" t="str">
            <v>100x65x65</v>
          </cell>
          <cell r="D950" t="str">
            <v>개</v>
          </cell>
          <cell r="E950">
            <v>170000</v>
          </cell>
          <cell r="F950">
            <v>0</v>
          </cell>
          <cell r="H950">
            <v>665</v>
          </cell>
          <cell r="I950">
            <v>170000</v>
          </cell>
          <cell r="J950">
            <v>665</v>
          </cell>
          <cell r="L950">
            <v>665</v>
          </cell>
        </row>
        <row r="951">
          <cell r="A951">
            <v>4118</v>
          </cell>
          <cell r="B951" t="str">
            <v>쌍구형송수구(노출형)</v>
          </cell>
          <cell r="C951" t="str">
            <v>100x65x65</v>
          </cell>
          <cell r="D951" t="str">
            <v>개</v>
          </cell>
          <cell r="E951">
            <v>130000</v>
          </cell>
          <cell r="F951">
            <v>0</v>
          </cell>
          <cell r="H951">
            <v>665</v>
          </cell>
          <cell r="I951">
            <v>130000</v>
          </cell>
          <cell r="J951">
            <v>665</v>
          </cell>
          <cell r="L951">
            <v>665</v>
          </cell>
        </row>
        <row r="952">
          <cell r="A952">
            <v>4121</v>
          </cell>
          <cell r="B952" t="str">
            <v>순간소방유량계</v>
          </cell>
          <cell r="C952" t="str">
            <v>3,900 LPM</v>
          </cell>
          <cell r="D952" t="str">
            <v>개</v>
          </cell>
          <cell r="E952">
            <v>80000</v>
          </cell>
          <cell r="F952">
            <v>0</v>
          </cell>
          <cell r="H952">
            <v>668</v>
          </cell>
          <cell r="I952">
            <v>80000</v>
          </cell>
          <cell r="J952">
            <v>668</v>
          </cell>
          <cell r="L952">
            <v>668</v>
          </cell>
        </row>
        <row r="953">
          <cell r="A953">
            <v>4122</v>
          </cell>
          <cell r="B953" t="str">
            <v>순간소방유량계</v>
          </cell>
          <cell r="C953" t="str">
            <v>2,800 LPM</v>
          </cell>
          <cell r="D953" t="str">
            <v>개</v>
          </cell>
          <cell r="E953">
            <v>70000</v>
          </cell>
          <cell r="F953">
            <v>0</v>
          </cell>
          <cell r="H953">
            <v>668</v>
          </cell>
          <cell r="I953">
            <v>70000</v>
          </cell>
          <cell r="J953">
            <v>668</v>
          </cell>
          <cell r="L953">
            <v>668</v>
          </cell>
        </row>
        <row r="954">
          <cell r="A954">
            <v>4123</v>
          </cell>
          <cell r="B954" t="str">
            <v>순간소방유량계</v>
          </cell>
          <cell r="C954" t="str">
            <v>2,000 LPM</v>
          </cell>
          <cell r="D954" t="str">
            <v>개</v>
          </cell>
          <cell r="E954">
            <v>60000</v>
          </cell>
          <cell r="F954">
            <v>0</v>
          </cell>
          <cell r="H954">
            <v>668</v>
          </cell>
          <cell r="I954">
            <v>60000</v>
          </cell>
          <cell r="J954">
            <v>668</v>
          </cell>
          <cell r="L954">
            <v>668</v>
          </cell>
        </row>
        <row r="955">
          <cell r="A955">
            <v>4124</v>
          </cell>
          <cell r="B955" t="str">
            <v>순간소방유량계</v>
          </cell>
          <cell r="C955" t="str">
            <v>1,125 LPM</v>
          </cell>
          <cell r="D955" t="str">
            <v>개</v>
          </cell>
          <cell r="E955">
            <v>55000</v>
          </cell>
          <cell r="F955">
            <v>0</v>
          </cell>
          <cell r="H955">
            <v>668</v>
          </cell>
          <cell r="I955">
            <v>55000</v>
          </cell>
          <cell r="J955">
            <v>668</v>
          </cell>
          <cell r="L955">
            <v>668</v>
          </cell>
        </row>
        <row r="956">
          <cell r="A956">
            <v>4125</v>
          </cell>
          <cell r="B956" t="str">
            <v>순간소방유량계</v>
          </cell>
          <cell r="C956" t="str">
            <v>900 LPM</v>
          </cell>
          <cell r="D956" t="str">
            <v>개</v>
          </cell>
          <cell r="E956">
            <v>50000</v>
          </cell>
          <cell r="F956">
            <v>0</v>
          </cell>
          <cell r="H956">
            <v>668</v>
          </cell>
          <cell r="I956">
            <v>50000</v>
          </cell>
          <cell r="J956">
            <v>668</v>
          </cell>
          <cell r="L956">
            <v>668</v>
          </cell>
        </row>
        <row r="957">
          <cell r="A957">
            <v>4126</v>
          </cell>
          <cell r="B957" t="str">
            <v>순간소방유량계</v>
          </cell>
          <cell r="C957" t="str">
            <v>550 LPM</v>
          </cell>
          <cell r="D957" t="str">
            <v>개</v>
          </cell>
          <cell r="E957">
            <v>45000</v>
          </cell>
          <cell r="F957">
            <v>0</v>
          </cell>
          <cell r="H957">
            <v>668</v>
          </cell>
          <cell r="I957">
            <v>45000</v>
          </cell>
          <cell r="J957">
            <v>668</v>
          </cell>
          <cell r="L957">
            <v>668</v>
          </cell>
        </row>
        <row r="958">
          <cell r="A958">
            <v>4127</v>
          </cell>
          <cell r="B958" t="str">
            <v>순간소방유량계</v>
          </cell>
          <cell r="C958" t="str">
            <v>375 LPM</v>
          </cell>
          <cell r="D958" t="str">
            <v>개</v>
          </cell>
          <cell r="E958">
            <v>40000</v>
          </cell>
          <cell r="F958">
            <v>0</v>
          </cell>
          <cell r="H958">
            <v>668</v>
          </cell>
          <cell r="I958">
            <v>40000</v>
          </cell>
          <cell r="J958">
            <v>668</v>
          </cell>
          <cell r="L958">
            <v>668</v>
          </cell>
        </row>
        <row r="959">
          <cell r="A959">
            <v>4131</v>
          </cell>
          <cell r="B959" t="str">
            <v>압력탱크</v>
          </cell>
          <cell r="C959" t="str">
            <v>200 Lit</v>
          </cell>
          <cell r="D959" t="str">
            <v>개</v>
          </cell>
          <cell r="E959">
            <v>600000</v>
          </cell>
          <cell r="F959">
            <v>0</v>
          </cell>
          <cell r="H959">
            <v>668</v>
          </cell>
          <cell r="I959">
            <v>600000</v>
          </cell>
          <cell r="J959">
            <v>668</v>
          </cell>
          <cell r="L959">
            <v>668</v>
          </cell>
        </row>
        <row r="960">
          <cell r="A960">
            <v>4132</v>
          </cell>
          <cell r="B960" t="str">
            <v>압력탱크</v>
          </cell>
          <cell r="C960" t="str">
            <v>100 Lit</v>
          </cell>
          <cell r="D960" t="str">
            <v>개</v>
          </cell>
          <cell r="E960">
            <v>400000</v>
          </cell>
          <cell r="F960">
            <v>0</v>
          </cell>
          <cell r="H960">
            <v>668</v>
          </cell>
          <cell r="I960">
            <v>400000</v>
          </cell>
          <cell r="J960">
            <v>668</v>
          </cell>
          <cell r="L960">
            <v>668</v>
          </cell>
        </row>
        <row r="961">
          <cell r="A961">
            <v>4133</v>
          </cell>
          <cell r="B961" t="str">
            <v>호수조(벽부형)</v>
          </cell>
          <cell r="C961" t="str">
            <v>100 Lit</v>
          </cell>
          <cell r="D961" t="str">
            <v>개</v>
          </cell>
          <cell r="E961">
            <v>200000</v>
          </cell>
          <cell r="F961">
            <v>0</v>
          </cell>
          <cell r="H961">
            <v>668</v>
          </cell>
          <cell r="I961">
            <v>200000</v>
          </cell>
          <cell r="J961">
            <v>668</v>
          </cell>
          <cell r="L961">
            <v>668</v>
          </cell>
        </row>
        <row r="962">
          <cell r="A962">
            <v>4140</v>
          </cell>
          <cell r="B962" t="str">
            <v>연결살수헤드</v>
          </cell>
          <cell r="C962" t="str">
            <v>20Ø</v>
          </cell>
          <cell r="D962" t="str">
            <v>개</v>
          </cell>
          <cell r="E962">
            <v>9000</v>
          </cell>
          <cell r="F962">
            <v>0</v>
          </cell>
          <cell r="H962">
            <v>670</v>
          </cell>
          <cell r="I962">
            <v>9000</v>
          </cell>
          <cell r="J962">
            <v>670</v>
          </cell>
          <cell r="L962">
            <v>670</v>
          </cell>
        </row>
        <row r="963">
          <cell r="A963">
            <v>4141</v>
          </cell>
          <cell r="B963" t="str">
            <v>개방형스프링클러헤드</v>
          </cell>
          <cell r="C963" t="str">
            <v>20Ø</v>
          </cell>
          <cell r="D963" t="str">
            <v>개</v>
          </cell>
          <cell r="E963">
            <v>4100</v>
          </cell>
          <cell r="F963">
            <v>0</v>
          </cell>
          <cell r="H963">
            <v>670</v>
          </cell>
          <cell r="I963">
            <v>4100</v>
          </cell>
          <cell r="J963">
            <v>670</v>
          </cell>
          <cell r="L963">
            <v>670</v>
          </cell>
        </row>
        <row r="964">
          <cell r="A964">
            <v>4142</v>
          </cell>
          <cell r="B964" t="str">
            <v>개방형스프링클러헤드</v>
          </cell>
          <cell r="C964" t="str">
            <v>15Ø</v>
          </cell>
          <cell r="D964" t="str">
            <v>개</v>
          </cell>
          <cell r="E964">
            <v>3000</v>
          </cell>
          <cell r="F964">
            <v>0</v>
          </cell>
          <cell r="H964">
            <v>670</v>
          </cell>
          <cell r="I964">
            <v>3000</v>
          </cell>
          <cell r="J964">
            <v>670</v>
          </cell>
          <cell r="L964">
            <v>670</v>
          </cell>
        </row>
        <row r="965">
          <cell r="A965">
            <v>4143</v>
          </cell>
          <cell r="B965" t="str">
            <v>폐쇄형스프링클러헤드</v>
          </cell>
          <cell r="C965" t="str">
            <v>15Øx143℃</v>
          </cell>
          <cell r="D965" t="str">
            <v>개</v>
          </cell>
          <cell r="E965">
            <v>8800</v>
          </cell>
          <cell r="F965">
            <v>0</v>
          </cell>
          <cell r="H965">
            <v>670</v>
          </cell>
          <cell r="I965">
            <v>8800</v>
          </cell>
          <cell r="J965">
            <v>670</v>
          </cell>
          <cell r="L965">
            <v>670</v>
          </cell>
        </row>
        <row r="966">
          <cell r="A966">
            <v>4144</v>
          </cell>
          <cell r="B966" t="str">
            <v>폐쇄형스프링클러헤드</v>
          </cell>
          <cell r="C966" t="str">
            <v>15Øx105℃</v>
          </cell>
          <cell r="D966" t="str">
            <v>개</v>
          </cell>
          <cell r="E966">
            <v>4500</v>
          </cell>
          <cell r="F966">
            <v>0</v>
          </cell>
          <cell r="H966">
            <v>670</v>
          </cell>
          <cell r="I966">
            <v>4500</v>
          </cell>
          <cell r="J966">
            <v>670</v>
          </cell>
          <cell r="L966">
            <v>670</v>
          </cell>
        </row>
        <row r="967">
          <cell r="A967">
            <v>4145</v>
          </cell>
          <cell r="B967" t="str">
            <v>폐쇄형스프링클러헤드</v>
          </cell>
          <cell r="C967" t="str">
            <v>15Øx 72℃</v>
          </cell>
          <cell r="D967" t="str">
            <v>개</v>
          </cell>
          <cell r="E967">
            <v>3700</v>
          </cell>
          <cell r="F967">
            <v>0</v>
          </cell>
          <cell r="H967">
            <v>670</v>
          </cell>
          <cell r="I967">
            <v>3700</v>
          </cell>
          <cell r="J967">
            <v>670</v>
          </cell>
          <cell r="L967">
            <v>670</v>
          </cell>
        </row>
        <row r="968">
          <cell r="A968">
            <v>4146</v>
          </cell>
          <cell r="B968" t="str">
            <v>측벽형스프링클러헤드</v>
          </cell>
          <cell r="C968" t="str">
            <v>15Øx105℃</v>
          </cell>
          <cell r="D968" t="str">
            <v>개</v>
          </cell>
          <cell r="E968">
            <v>6900</v>
          </cell>
          <cell r="F968">
            <v>0</v>
          </cell>
          <cell r="H968">
            <v>670</v>
          </cell>
          <cell r="I968">
            <v>6900</v>
          </cell>
          <cell r="J968">
            <v>670</v>
          </cell>
          <cell r="L968">
            <v>670</v>
          </cell>
        </row>
        <row r="969">
          <cell r="A969">
            <v>4147</v>
          </cell>
          <cell r="B969" t="str">
            <v>측벽형스프링클러헤드</v>
          </cell>
          <cell r="C969" t="str">
            <v>15Øx 72℃</v>
          </cell>
          <cell r="D969" t="str">
            <v>개</v>
          </cell>
          <cell r="E969">
            <v>6000</v>
          </cell>
          <cell r="F969">
            <v>0</v>
          </cell>
          <cell r="H969">
            <v>670</v>
          </cell>
          <cell r="I969">
            <v>6000</v>
          </cell>
          <cell r="J969">
            <v>670</v>
          </cell>
          <cell r="L969">
            <v>670</v>
          </cell>
        </row>
        <row r="970">
          <cell r="A970">
            <v>4148</v>
          </cell>
          <cell r="B970" t="str">
            <v>원형스프링클러헤드</v>
          </cell>
          <cell r="C970" t="str">
            <v>15Øx105℃</v>
          </cell>
          <cell r="D970" t="str">
            <v>개</v>
          </cell>
          <cell r="E970">
            <v>6500</v>
          </cell>
          <cell r="F970">
            <v>0</v>
          </cell>
          <cell r="H970">
            <v>670</v>
          </cell>
          <cell r="I970">
            <v>6500</v>
          </cell>
          <cell r="J970">
            <v>670</v>
          </cell>
          <cell r="L970">
            <v>670</v>
          </cell>
        </row>
        <row r="971">
          <cell r="A971">
            <v>4149</v>
          </cell>
          <cell r="B971" t="str">
            <v>원형스프링클러헤드</v>
          </cell>
          <cell r="C971" t="str">
            <v>15Øx 72℃</v>
          </cell>
          <cell r="D971" t="str">
            <v>개</v>
          </cell>
          <cell r="E971">
            <v>5500</v>
          </cell>
          <cell r="F971">
            <v>0</v>
          </cell>
          <cell r="H971">
            <v>670</v>
          </cell>
          <cell r="I971">
            <v>5500</v>
          </cell>
          <cell r="J971">
            <v>670</v>
          </cell>
          <cell r="L971">
            <v>670</v>
          </cell>
        </row>
        <row r="972">
          <cell r="A972">
            <v>5001</v>
          </cell>
          <cell r="B972" t="str">
            <v>가교폴리에틸렌관(XL)</v>
          </cell>
          <cell r="C972" t="str">
            <v>15Ø</v>
          </cell>
          <cell r="D972" t="str">
            <v>M</v>
          </cell>
          <cell r="E972">
            <v>270</v>
          </cell>
          <cell r="F972">
            <v>0</v>
          </cell>
          <cell r="H972" t="str">
            <v>-</v>
          </cell>
          <cell r="I972">
            <v>270</v>
          </cell>
          <cell r="J972" t="str">
            <v>-</v>
          </cell>
          <cell r="L972" t="str">
            <v>-</v>
          </cell>
        </row>
        <row r="973">
          <cell r="A973">
            <v>5002</v>
          </cell>
          <cell r="B973" t="str">
            <v>가교폴리에틸렌관(XL)</v>
          </cell>
          <cell r="C973" t="str">
            <v>20Ø</v>
          </cell>
          <cell r="D973" t="str">
            <v>M</v>
          </cell>
          <cell r="E973">
            <v>450</v>
          </cell>
          <cell r="F973">
            <v>0</v>
          </cell>
          <cell r="H973" t="str">
            <v>-</v>
          </cell>
          <cell r="I973">
            <v>450</v>
          </cell>
          <cell r="J973" t="str">
            <v>-</v>
          </cell>
          <cell r="L973" t="str">
            <v>-</v>
          </cell>
        </row>
        <row r="974">
          <cell r="A974">
            <v>5111</v>
          </cell>
          <cell r="B974" t="str">
            <v>전기온돌판넬</v>
          </cell>
          <cell r="C974" t="str">
            <v>850x1,700</v>
          </cell>
          <cell r="D974" t="str">
            <v>조</v>
          </cell>
          <cell r="E974">
            <v>60000</v>
          </cell>
          <cell r="F974">
            <v>0</v>
          </cell>
          <cell r="H974">
            <v>611</v>
          </cell>
          <cell r="I974">
            <v>60000</v>
          </cell>
          <cell r="J974">
            <v>611</v>
          </cell>
          <cell r="L974">
            <v>611</v>
          </cell>
        </row>
        <row r="975">
          <cell r="A975">
            <v>5112</v>
          </cell>
          <cell r="B975" t="str">
            <v>전기온돌판넬</v>
          </cell>
          <cell r="C975" t="str">
            <v>400x1,700</v>
          </cell>
          <cell r="D975" t="str">
            <v>조</v>
          </cell>
          <cell r="E975">
            <v>40000</v>
          </cell>
          <cell r="F975">
            <v>0</v>
          </cell>
          <cell r="H975">
            <v>611</v>
          </cell>
          <cell r="I975">
            <v>40000</v>
          </cell>
          <cell r="J975">
            <v>611</v>
          </cell>
          <cell r="L975">
            <v>611</v>
          </cell>
        </row>
        <row r="976">
          <cell r="A976">
            <v>5113</v>
          </cell>
          <cell r="B976" t="str">
            <v>전기온돌판넬</v>
          </cell>
          <cell r="C976" t="str">
            <v>850 x 850</v>
          </cell>
          <cell r="D976" t="str">
            <v>조</v>
          </cell>
          <cell r="E976">
            <v>40000</v>
          </cell>
          <cell r="F976">
            <v>0</v>
          </cell>
          <cell r="H976">
            <v>611</v>
          </cell>
          <cell r="I976">
            <v>40000</v>
          </cell>
          <cell r="J976">
            <v>611</v>
          </cell>
          <cell r="L976">
            <v>611</v>
          </cell>
        </row>
        <row r="977">
          <cell r="A977">
            <v>5114</v>
          </cell>
          <cell r="B977" t="str">
            <v>자동온도조절기</v>
          </cell>
          <cell r="C977" t="str">
            <v>전자식(대형)</v>
          </cell>
          <cell r="D977" t="str">
            <v>개</v>
          </cell>
          <cell r="E977">
            <v>55000</v>
          </cell>
          <cell r="F977">
            <v>0</v>
          </cell>
          <cell r="H977">
            <v>611</v>
          </cell>
          <cell r="I977">
            <v>55000</v>
          </cell>
          <cell r="J977">
            <v>611</v>
          </cell>
          <cell r="L977">
            <v>611</v>
          </cell>
        </row>
        <row r="978">
          <cell r="A978">
            <v>5115</v>
          </cell>
          <cell r="B978" t="str">
            <v>자동온도조절기</v>
          </cell>
          <cell r="C978" t="str">
            <v>전자식(중형)</v>
          </cell>
          <cell r="D978" t="str">
            <v>개</v>
          </cell>
          <cell r="E978">
            <v>40000</v>
          </cell>
          <cell r="F978">
            <v>0</v>
          </cell>
          <cell r="H978">
            <v>611</v>
          </cell>
          <cell r="I978">
            <v>40000</v>
          </cell>
          <cell r="J978">
            <v>611</v>
          </cell>
          <cell r="L978">
            <v>611</v>
          </cell>
        </row>
        <row r="979">
          <cell r="A979">
            <v>5121</v>
          </cell>
          <cell r="B979" t="str">
            <v>분배기(청동밸브포함)</v>
          </cell>
          <cell r="C979" t="str">
            <v>15Øx2구</v>
          </cell>
          <cell r="D979" t="str">
            <v>조</v>
          </cell>
          <cell r="E979">
            <v>11000</v>
          </cell>
          <cell r="F979">
            <v>0</v>
          </cell>
          <cell r="H979">
            <v>613</v>
          </cell>
          <cell r="I979">
            <v>11000</v>
          </cell>
          <cell r="J979">
            <v>613</v>
          </cell>
          <cell r="L979">
            <v>613</v>
          </cell>
        </row>
        <row r="980">
          <cell r="A980">
            <v>5122</v>
          </cell>
          <cell r="B980" t="str">
            <v>분배기(청동밸브포함)</v>
          </cell>
          <cell r="C980" t="str">
            <v>15Øx3구</v>
          </cell>
          <cell r="D980" t="str">
            <v>조</v>
          </cell>
          <cell r="E980">
            <v>20800</v>
          </cell>
          <cell r="F980">
            <v>0</v>
          </cell>
          <cell r="H980">
            <v>613</v>
          </cell>
          <cell r="I980">
            <v>20800</v>
          </cell>
          <cell r="J980">
            <v>613</v>
          </cell>
          <cell r="L980">
            <v>613</v>
          </cell>
        </row>
        <row r="981">
          <cell r="A981">
            <v>5123</v>
          </cell>
          <cell r="B981" t="str">
            <v>분배기(청동밸브포함)</v>
          </cell>
          <cell r="C981" t="str">
            <v>15Øx4구</v>
          </cell>
          <cell r="D981" t="str">
            <v>조</v>
          </cell>
          <cell r="E981">
            <v>30600</v>
          </cell>
          <cell r="F981">
            <v>0</v>
          </cell>
          <cell r="H981">
            <v>613</v>
          </cell>
          <cell r="I981">
            <v>30600</v>
          </cell>
          <cell r="J981">
            <v>613</v>
          </cell>
          <cell r="L981">
            <v>613</v>
          </cell>
        </row>
        <row r="982">
          <cell r="A982">
            <v>5124</v>
          </cell>
          <cell r="B982" t="str">
            <v>분배기(청동밸브포함)</v>
          </cell>
          <cell r="C982" t="str">
            <v>15Øx5구</v>
          </cell>
          <cell r="D982" t="str">
            <v>조</v>
          </cell>
          <cell r="E982">
            <v>40400</v>
          </cell>
          <cell r="F982">
            <v>0</v>
          </cell>
          <cell r="H982">
            <v>613</v>
          </cell>
          <cell r="I982">
            <v>40400</v>
          </cell>
          <cell r="J982">
            <v>613</v>
          </cell>
          <cell r="L982">
            <v>613</v>
          </cell>
        </row>
        <row r="983">
          <cell r="A983">
            <v>5125</v>
          </cell>
          <cell r="B983" t="str">
            <v>분배기(청동밸브포함)</v>
          </cell>
          <cell r="C983" t="str">
            <v>15Øx6구</v>
          </cell>
          <cell r="D983" t="str">
            <v>조</v>
          </cell>
          <cell r="E983">
            <v>50200</v>
          </cell>
          <cell r="F983">
            <v>0</v>
          </cell>
          <cell r="H983">
            <v>613</v>
          </cell>
          <cell r="I983">
            <v>50200</v>
          </cell>
          <cell r="J983">
            <v>613</v>
          </cell>
          <cell r="L983">
            <v>613</v>
          </cell>
        </row>
        <row r="984">
          <cell r="A984">
            <v>5126</v>
          </cell>
          <cell r="B984" t="str">
            <v>분배기(청동밸브포함)</v>
          </cell>
          <cell r="C984" t="str">
            <v>15Øx7구</v>
          </cell>
          <cell r="D984" t="str">
            <v>조</v>
          </cell>
          <cell r="E984">
            <v>60000</v>
          </cell>
          <cell r="F984">
            <v>0</v>
          </cell>
          <cell r="H984">
            <v>613</v>
          </cell>
          <cell r="I984">
            <v>60000</v>
          </cell>
          <cell r="J984">
            <v>613</v>
          </cell>
          <cell r="L984">
            <v>613</v>
          </cell>
        </row>
        <row r="985">
          <cell r="A985">
            <v>5130</v>
          </cell>
          <cell r="B985" t="str">
            <v>강판제방열기</v>
          </cell>
          <cell r="C985" t="str">
            <v>CR-600</v>
          </cell>
          <cell r="D985" t="str">
            <v>쪽</v>
          </cell>
          <cell r="E985">
            <v>9600</v>
          </cell>
          <cell r="F985">
            <v>0</v>
          </cell>
          <cell r="I985">
            <v>9600</v>
          </cell>
        </row>
        <row r="986">
          <cell r="A986">
            <v>5131</v>
          </cell>
          <cell r="B986" t="str">
            <v>주철제방열기</v>
          </cell>
          <cell r="C986" t="str">
            <v>5C-650</v>
          </cell>
          <cell r="D986" t="str">
            <v>쪽</v>
          </cell>
          <cell r="E986">
            <v>10000</v>
          </cell>
          <cell r="F986">
            <v>0</v>
          </cell>
          <cell r="I986">
            <v>10000</v>
          </cell>
        </row>
        <row r="987">
          <cell r="A987">
            <v>5132</v>
          </cell>
          <cell r="B987" t="str">
            <v>알루미늄방열기</v>
          </cell>
          <cell r="C987" t="str">
            <v>AR-600</v>
          </cell>
          <cell r="D987" t="str">
            <v>쪽</v>
          </cell>
          <cell r="E987">
            <v>3500</v>
          </cell>
          <cell r="F987">
            <v>0</v>
          </cell>
          <cell r="H987">
            <v>614</v>
          </cell>
          <cell r="I987">
            <v>3500</v>
          </cell>
          <cell r="J987">
            <v>614</v>
          </cell>
          <cell r="L987">
            <v>614</v>
          </cell>
        </row>
        <row r="988">
          <cell r="A988">
            <v>5133</v>
          </cell>
          <cell r="B988" t="str">
            <v>전기온풍기(심야전력)</v>
          </cell>
          <cell r="C988" t="str">
            <v>6.0kW</v>
          </cell>
          <cell r="D988" t="str">
            <v>대</v>
          </cell>
          <cell r="E988">
            <v>1130000</v>
          </cell>
          <cell r="F988">
            <v>0</v>
          </cell>
          <cell r="G988">
            <v>1130000</v>
          </cell>
          <cell r="H988">
            <v>619</v>
          </cell>
          <cell r="I988">
            <v>1199000</v>
          </cell>
          <cell r="J988">
            <v>619</v>
          </cell>
          <cell r="L988">
            <v>619</v>
          </cell>
        </row>
        <row r="989">
          <cell r="A989">
            <v>5134</v>
          </cell>
          <cell r="B989" t="str">
            <v>전기온풍기(심야전력)</v>
          </cell>
          <cell r="C989" t="str">
            <v>4.8kW</v>
          </cell>
          <cell r="D989" t="str">
            <v>대</v>
          </cell>
          <cell r="E989">
            <v>800000</v>
          </cell>
          <cell r="F989">
            <v>0</v>
          </cell>
          <cell r="G989">
            <v>800000</v>
          </cell>
          <cell r="H989">
            <v>619</v>
          </cell>
          <cell r="I989">
            <v>880000</v>
          </cell>
          <cell r="J989">
            <v>619</v>
          </cell>
          <cell r="L989">
            <v>619</v>
          </cell>
        </row>
        <row r="990">
          <cell r="A990">
            <v>5135</v>
          </cell>
          <cell r="B990" t="str">
            <v>전기온풍기(심야전력)</v>
          </cell>
          <cell r="C990" t="str">
            <v>3.2kW</v>
          </cell>
          <cell r="D990" t="str">
            <v>대</v>
          </cell>
          <cell r="E990">
            <v>610000</v>
          </cell>
          <cell r="F990">
            <v>0</v>
          </cell>
          <cell r="G990">
            <v>610000</v>
          </cell>
          <cell r="H990">
            <v>619</v>
          </cell>
          <cell r="I990">
            <v>699600</v>
          </cell>
          <cell r="J990">
            <v>619</v>
          </cell>
          <cell r="L990">
            <v>619</v>
          </cell>
        </row>
        <row r="991">
          <cell r="A991">
            <v>5136</v>
          </cell>
          <cell r="B991" t="str">
            <v>전기온풍기(심야전력)</v>
          </cell>
          <cell r="C991" t="str">
            <v>2.4kW</v>
          </cell>
          <cell r="D991" t="str">
            <v>대</v>
          </cell>
          <cell r="E991">
            <v>540000</v>
          </cell>
          <cell r="F991">
            <v>0</v>
          </cell>
          <cell r="G991">
            <v>540000</v>
          </cell>
          <cell r="H991">
            <v>619</v>
          </cell>
          <cell r="I991">
            <v>610000</v>
          </cell>
          <cell r="J991">
            <v>619</v>
          </cell>
          <cell r="L991">
            <v>619</v>
          </cell>
        </row>
        <row r="992">
          <cell r="A992">
            <v>5137</v>
          </cell>
          <cell r="B992" t="str">
            <v>전기방열기</v>
          </cell>
          <cell r="C992" t="str">
            <v>2.5kW</v>
          </cell>
          <cell r="D992" t="str">
            <v>대</v>
          </cell>
          <cell r="E992">
            <v>260000</v>
          </cell>
          <cell r="F992">
            <v>0</v>
          </cell>
          <cell r="H992">
            <v>614</v>
          </cell>
          <cell r="I992">
            <v>260000</v>
          </cell>
          <cell r="J992">
            <v>614</v>
          </cell>
          <cell r="L992">
            <v>614</v>
          </cell>
        </row>
        <row r="993">
          <cell r="A993">
            <v>5138</v>
          </cell>
          <cell r="B993" t="str">
            <v>전기방열기</v>
          </cell>
          <cell r="C993" t="str">
            <v>2.0kW</v>
          </cell>
          <cell r="D993" t="str">
            <v>대</v>
          </cell>
          <cell r="E993">
            <v>240000</v>
          </cell>
          <cell r="F993">
            <v>0</v>
          </cell>
          <cell r="H993">
            <v>614</v>
          </cell>
          <cell r="I993">
            <v>240000</v>
          </cell>
          <cell r="J993">
            <v>614</v>
          </cell>
          <cell r="L993">
            <v>614</v>
          </cell>
        </row>
        <row r="994">
          <cell r="A994">
            <v>5141</v>
          </cell>
          <cell r="B994" t="str">
            <v>가스순간온수기</v>
          </cell>
          <cell r="C994" t="str">
            <v>13 Lit/min</v>
          </cell>
          <cell r="D994" t="str">
            <v>대</v>
          </cell>
          <cell r="E994">
            <v>470000</v>
          </cell>
          <cell r="F994">
            <v>0</v>
          </cell>
          <cell r="H994">
            <v>587</v>
          </cell>
          <cell r="I994">
            <v>470000</v>
          </cell>
          <cell r="J994">
            <v>587</v>
          </cell>
          <cell r="L994">
            <v>587</v>
          </cell>
        </row>
        <row r="995">
          <cell r="A995">
            <v>5142</v>
          </cell>
          <cell r="B995" t="str">
            <v>가스순간온수기</v>
          </cell>
          <cell r="C995" t="str">
            <v>16 Lit/min</v>
          </cell>
          <cell r="D995" t="str">
            <v>대</v>
          </cell>
          <cell r="E995">
            <v>546000</v>
          </cell>
          <cell r="F995">
            <v>0</v>
          </cell>
          <cell r="H995">
            <v>587</v>
          </cell>
          <cell r="I995">
            <v>546000</v>
          </cell>
          <cell r="J995">
            <v>587</v>
          </cell>
          <cell r="L995">
            <v>587</v>
          </cell>
        </row>
        <row r="996">
          <cell r="A996">
            <v>5143</v>
          </cell>
          <cell r="B996" t="str">
            <v>전기순간온수기</v>
          </cell>
          <cell r="C996" t="str">
            <v>60 Lit/hr</v>
          </cell>
          <cell r="D996" t="str">
            <v>대</v>
          </cell>
          <cell r="E996">
            <v>310000</v>
          </cell>
          <cell r="F996">
            <v>0</v>
          </cell>
          <cell r="H996">
            <v>591</v>
          </cell>
          <cell r="I996">
            <v>310000</v>
          </cell>
          <cell r="J996">
            <v>591</v>
          </cell>
          <cell r="L996">
            <v>591</v>
          </cell>
        </row>
        <row r="997">
          <cell r="A997">
            <v>5144</v>
          </cell>
          <cell r="B997" t="str">
            <v>전기순간온수기</v>
          </cell>
          <cell r="C997" t="str">
            <v>80 Lit/hr</v>
          </cell>
          <cell r="D997" t="str">
            <v>대</v>
          </cell>
          <cell r="E997">
            <v>350000</v>
          </cell>
          <cell r="F997">
            <v>0</v>
          </cell>
          <cell r="H997">
            <v>591</v>
          </cell>
          <cell r="I997">
            <v>350000</v>
          </cell>
          <cell r="J997">
            <v>591</v>
          </cell>
          <cell r="L997">
            <v>591</v>
          </cell>
        </row>
        <row r="998">
          <cell r="A998">
            <v>5145</v>
          </cell>
          <cell r="B998" t="str">
            <v>전기순간온수기</v>
          </cell>
          <cell r="C998" t="str">
            <v>120 Lit/hr</v>
          </cell>
          <cell r="D998" t="str">
            <v>대</v>
          </cell>
          <cell r="E998">
            <v>420000</v>
          </cell>
          <cell r="F998">
            <v>0</v>
          </cell>
          <cell r="H998">
            <v>591</v>
          </cell>
          <cell r="I998">
            <v>420000</v>
          </cell>
          <cell r="J998">
            <v>591</v>
          </cell>
          <cell r="L998">
            <v>591</v>
          </cell>
        </row>
        <row r="999">
          <cell r="A999">
            <v>5146</v>
          </cell>
          <cell r="B999" t="str">
            <v>전기순간온수기</v>
          </cell>
          <cell r="C999" t="str">
            <v>180 Lit/hr</v>
          </cell>
          <cell r="D999" t="str">
            <v>대</v>
          </cell>
          <cell r="E999">
            <v>468000</v>
          </cell>
          <cell r="F999">
            <v>0</v>
          </cell>
          <cell r="H999">
            <v>591</v>
          </cell>
          <cell r="I999">
            <v>468000</v>
          </cell>
          <cell r="J999">
            <v>591</v>
          </cell>
          <cell r="L999">
            <v>591</v>
          </cell>
        </row>
        <row r="1000">
          <cell r="A1000">
            <v>5147</v>
          </cell>
          <cell r="B1000" t="str">
            <v>전기순간온수기</v>
          </cell>
          <cell r="C1000" t="str">
            <v>260 Lit/hr</v>
          </cell>
          <cell r="D1000" t="str">
            <v>대</v>
          </cell>
          <cell r="E1000">
            <v>559000</v>
          </cell>
          <cell r="F1000">
            <v>0</v>
          </cell>
          <cell r="H1000">
            <v>591</v>
          </cell>
          <cell r="I1000">
            <v>559000</v>
          </cell>
          <cell r="J1000">
            <v>591</v>
          </cell>
          <cell r="L1000">
            <v>591</v>
          </cell>
        </row>
        <row r="1001">
          <cell r="A1001">
            <v>5148</v>
          </cell>
          <cell r="B1001" t="str">
            <v>전기순간온수기</v>
          </cell>
          <cell r="C1001" t="str">
            <v>340 Lit/hr</v>
          </cell>
          <cell r="D1001" t="str">
            <v>대</v>
          </cell>
          <cell r="E1001">
            <v>715000</v>
          </cell>
          <cell r="F1001">
            <v>0</v>
          </cell>
          <cell r="H1001">
            <v>591</v>
          </cell>
          <cell r="I1001">
            <v>715000</v>
          </cell>
          <cell r="J1001">
            <v>591</v>
          </cell>
          <cell r="L1001">
            <v>591</v>
          </cell>
        </row>
        <row r="1002">
          <cell r="A1002">
            <v>5149</v>
          </cell>
          <cell r="B1002" t="str">
            <v>전기순간온수기</v>
          </cell>
          <cell r="C1002" t="str">
            <v>450 Lit/hr</v>
          </cell>
          <cell r="D1002" t="str">
            <v>대</v>
          </cell>
          <cell r="E1002">
            <v>910000</v>
          </cell>
          <cell r="F1002">
            <v>0</v>
          </cell>
          <cell r="H1002">
            <v>591</v>
          </cell>
          <cell r="I1002">
            <v>910000</v>
          </cell>
          <cell r="J1002">
            <v>591</v>
          </cell>
          <cell r="L1002">
            <v>591</v>
          </cell>
        </row>
        <row r="1003">
          <cell r="A1003">
            <v>5151</v>
          </cell>
          <cell r="B1003" t="str">
            <v>전기순간온수기</v>
          </cell>
          <cell r="C1003" t="str">
            <v>5.5 kW</v>
          </cell>
          <cell r="D1003" t="str">
            <v>대</v>
          </cell>
          <cell r="E1003">
            <v>275000</v>
          </cell>
          <cell r="F1003">
            <v>0</v>
          </cell>
          <cell r="H1003">
            <v>587</v>
          </cell>
          <cell r="I1003">
            <v>275000</v>
          </cell>
          <cell r="J1003">
            <v>587</v>
          </cell>
          <cell r="L1003">
            <v>587</v>
          </cell>
        </row>
        <row r="1004">
          <cell r="A1004">
            <v>5152</v>
          </cell>
          <cell r="B1004" t="str">
            <v>전기순간온수기</v>
          </cell>
          <cell r="C1004" t="str">
            <v>5.5 kW</v>
          </cell>
          <cell r="D1004" t="str">
            <v>대</v>
          </cell>
          <cell r="E1004">
            <v>310000</v>
          </cell>
          <cell r="F1004">
            <v>0</v>
          </cell>
          <cell r="H1004">
            <v>587</v>
          </cell>
          <cell r="I1004">
            <v>310000</v>
          </cell>
          <cell r="J1004">
            <v>587</v>
          </cell>
          <cell r="L1004">
            <v>587</v>
          </cell>
        </row>
        <row r="1005">
          <cell r="E1005">
            <v>0</v>
          </cell>
        </row>
        <row r="1006">
          <cell r="E1006">
            <v>0</v>
          </cell>
        </row>
        <row r="1007">
          <cell r="E1007">
            <v>0</v>
          </cell>
        </row>
        <row r="1008">
          <cell r="E1008">
            <v>0</v>
          </cell>
        </row>
        <row r="1009">
          <cell r="E1009">
            <v>0</v>
          </cell>
        </row>
        <row r="1032">
          <cell r="A1032">
            <v>7101</v>
          </cell>
          <cell r="B1032" t="str">
            <v>황색페인트</v>
          </cell>
          <cell r="C1032" t="str">
            <v>2회</v>
          </cell>
          <cell r="D1032" t="str">
            <v>M²</v>
          </cell>
          <cell r="E1032">
            <v>1133</v>
          </cell>
          <cell r="F1032">
            <v>2592</v>
          </cell>
          <cell r="H1032">
            <v>0</v>
          </cell>
          <cell r="I1032">
            <v>1133</v>
          </cell>
          <cell r="J1032">
            <v>0</v>
          </cell>
          <cell r="L1032">
            <v>0</v>
          </cell>
        </row>
        <row r="1033">
          <cell r="A1033">
            <v>7102</v>
          </cell>
          <cell r="B1033" t="str">
            <v>LP 가스용기</v>
          </cell>
          <cell r="C1033" t="str">
            <v>20 kg</v>
          </cell>
          <cell r="D1033" t="str">
            <v>병</v>
          </cell>
          <cell r="E1033">
            <v>75000</v>
          </cell>
          <cell r="F1033">
            <v>0</v>
          </cell>
          <cell r="H1033">
            <v>0</v>
          </cell>
          <cell r="I1033">
            <v>75000</v>
          </cell>
          <cell r="J1033">
            <v>0</v>
          </cell>
          <cell r="L1033">
            <v>0</v>
          </cell>
        </row>
        <row r="1034">
          <cell r="A1034">
            <v>7103</v>
          </cell>
          <cell r="B1034" t="str">
            <v>LP 가스용기</v>
          </cell>
          <cell r="C1034" t="str">
            <v>50 kg</v>
          </cell>
          <cell r="D1034" t="str">
            <v>병</v>
          </cell>
          <cell r="E1034">
            <v>100000</v>
          </cell>
          <cell r="F1034">
            <v>0</v>
          </cell>
          <cell r="H1034">
            <v>0</v>
          </cell>
          <cell r="I1034">
            <v>100000</v>
          </cell>
          <cell r="J1034">
            <v>0</v>
          </cell>
          <cell r="L1034">
            <v>0</v>
          </cell>
        </row>
        <row r="1035">
          <cell r="A1035">
            <v>7111</v>
          </cell>
          <cell r="B1035" t="str">
            <v>가스누설 차단기</v>
          </cell>
          <cell r="C1035" t="str">
            <v>15A 1회로</v>
          </cell>
          <cell r="D1035" t="str">
            <v>개</v>
          </cell>
          <cell r="E1035">
            <v>48200</v>
          </cell>
          <cell r="F1035">
            <v>0</v>
          </cell>
          <cell r="H1035">
            <v>1059</v>
          </cell>
          <cell r="I1035">
            <v>48200</v>
          </cell>
          <cell r="J1035">
            <v>1059</v>
          </cell>
          <cell r="L1035">
            <v>1059</v>
          </cell>
        </row>
        <row r="1036">
          <cell r="A1036">
            <v>7112</v>
          </cell>
          <cell r="B1036" t="str">
            <v>가스누설 차단기</v>
          </cell>
          <cell r="C1036" t="str">
            <v>20A 3회로</v>
          </cell>
          <cell r="D1036" t="str">
            <v>개</v>
          </cell>
          <cell r="E1036">
            <v>75500</v>
          </cell>
          <cell r="F1036">
            <v>0</v>
          </cell>
          <cell r="H1036">
            <v>1059</v>
          </cell>
          <cell r="I1036">
            <v>75500</v>
          </cell>
          <cell r="J1036">
            <v>1059</v>
          </cell>
          <cell r="L1036">
            <v>1059</v>
          </cell>
        </row>
        <row r="1037">
          <cell r="A1037">
            <v>7113</v>
          </cell>
          <cell r="B1037" t="str">
            <v>가스누설 차단기</v>
          </cell>
          <cell r="C1037" t="str">
            <v>25A 6회로</v>
          </cell>
          <cell r="D1037" t="str">
            <v>개</v>
          </cell>
          <cell r="E1037">
            <v>100700</v>
          </cell>
          <cell r="F1037">
            <v>0</v>
          </cell>
          <cell r="H1037">
            <v>1059</v>
          </cell>
          <cell r="I1037">
            <v>100700</v>
          </cell>
          <cell r="J1037">
            <v>1059</v>
          </cell>
          <cell r="L1037">
            <v>1059</v>
          </cell>
        </row>
        <row r="1038">
          <cell r="A1038">
            <v>7114</v>
          </cell>
          <cell r="B1038" t="str">
            <v>가스누설 차단기</v>
          </cell>
          <cell r="C1038" t="str">
            <v>32A 3회로</v>
          </cell>
          <cell r="D1038" t="str">
            <v>개</v>
          </cell>
          <cell r="E1038">
            <v>287500</v>
          </cell>
          <cell r="F1038">
            <v>0</v>
          </cell>
          <cell r="H1038">
            <v>1059</v>
          </cell>
          <cell r="I1038">
            <v>287500</v>
          </cell>
          <cell r="J1038">
            <v>1059</v>
          </cell>
          <cell r="L1038">
            <v>1059</v>
          </cell>
        </row>
        <row r="1039">
          <cell r="A1039">
            <v>7115</v>
          </cell>
          <cell r="B1039" t="str">
            <v>가스누설 차단기</v>
          </cell>
          <cell r="C1039" t="str">
            <v>50A 6회로</v>
          </cell>
          <cell r="D1039" t="str">
            <v>개</v>
          </cell>
          <cell r="E1039">
            <v>468100</v>
          </cell>
          <cell r="F1039">
            <v>0</v>
          </cell>
          <cell r="H1039">
            <v>1059</v>
          </cell>
          <cell r="I1039">
            <v>468100</v>
          </cell>
          <cell r="J1039">
            <v>1059</v>
          </cell>
          <cell r="L1039">
            <v>1059</v>
          </cell>
        </row>
        <row r="1040">
          <cell r="A1040">
            <v>7121</v>
          </cell>
          <cell r="B1040" t="str">
            <v>가스누설 감지기</v>
          </cell>
          <cell r="C1040" t="str">
            <v>#800</v>
          </cell>
          <cell r="D1040" t="str">
            <v>조</v>
          </cell>
          <cell r="E1040">
            <v>270000</v>
          </cell>
          <cell r="F1040">
            <v>0</v>
          </cell>
          <cell r="H1040">
            <v>1059</v>
          </cell>
          <cell r="I1040">
            <v>270000</v>
          </cell>
          <cell r="J1040">
            <v>1059</v>
          </cell>
          <cell r="L1040">
            <v>1059</v>
          </cell>
        </row>
        <row r="1041">
          <cell r="A1041">
            <v>7122</v>
          </cell>
          <cell r="B1041" t="str">
            <v>가스누설 경보기</v>
          </cell>
          <cell r="C1041" t="str">
            <v>일체형</v>
          </cell>
          <cell r="D1041" t="str">
            <v>개</v>
          </cell>
          <cell r="E1041">
            <v>23900</v>
          </cell>
          <cell r="F1041">
            <v>0</v>
          </cell>
          <cell r="H1041">
            <v>0</v>
          </cell>
          <cell r="I1041">
            <v>23900</v>
          </cell>
          <cell r="J1041">
            <v>0</v>
          </cell>
          <cell r="L1041">
            <v>0</v>
          </cell>
        </row>
        <row r="1042">
          <cell r="A1042">
            <v>7131</v>
          </cell>
          <cell r="B1042" t="str">
            <v>압력계</v>
          </cell>
          <cell r="D1042" t="str">
            <v>개</v>
          </cell>
          <cell r="E1042">
            <v>4400</v>
          </cell>
          <cell r="F1042">
            <v>0</v>
          </cell>
          <cell r="H1042">
            <v>552</v>
          </cell>
          <cell r="I1042">
            <v>4400</v>
          </cell>
          <cell r="J1042">
            <v>552</v>
          </cell>
          <cell r="L1042">
            <v>552</v>
          </cell>
        </row>
        <row r="1043">
          <cell r="A1043">
            <v>7141</v>
          </cell>
          <cell r="B1043" t="str">
            <v>압력조정기</v>
          </cell>
          <cell r="C1043" t="str">
            <v>저압용</v>
          </cell>
          <cell r="D1043" t="str">
            <v>개</v>
          </cell>
          <cell r="E1043">
            <v>95000</v>
          </cell>
          <cell r="F1043">
            <v>0</v>
          </cell>
          <cell r="H1043">
            <v>0</v>
          </cell>
          <cell r="I1043">
            <v>95000</v>
          </cell>
          <cell r="J1043">
            <v>0</v>
          </cell>
          <cell r="L1043">
            <v>0</v>
          </cell>
        </row>
        <row r="1044">
          <cell r="A1044">
            <v>7142</v>
          </cell>
          <cell r="B1044" t="str">
            <v>연결가스관</v>
          </cell>
          <cell r="C1044" t="str">
            <v>15Ø</v>
          </cell>
          <cell r="D1044" t="str">
            <v>M</v>
          </cell>
          <cell r="E1044">
            <v>3959</v>
          </cell>
          <cell r="F1044">
            <v>0</v>
          </cell>
          <cell r="H1044">
            <v>0</v>
          </cell>
          <cell r="I1044">
            <v>3959</v>
          </cell>
          <cell r="J1044">
            <v>0</v>
          </cell>
          <cell r="L1044">
            <v>0</v>
          </cell>
        </row>
        <row r="1045">
          <cell r="A1045">
            <v>7151</v>
          </cell>
          <cell r="B1045" t="str">
            <v>가스용볼밸브(나사식)</v>
          </cell>
          <cell r="C1045" t="str">
            <v>15Ø</v>
          </cell>
          <cell r="D1045" t="str">
            <v>개</v>
          </cell>
          <cell r="E1045">
            <v>30900</v>
          </cell>
          <cell r="F1045">
            <v>0</v>
          </cell>
          <cell r="H1045">
            <v>543</v>
          </cell>
          <cell r="I1045">
            <v>30900</v>
          </cell>
          <cell r="J1045">
            <v>543</v>
          </cell>
          <cell r="L1045">
            <v>543</v>
          </cell>
        </row>
        <row r="1046">
          <cell r="A1046">
            <v>7152</v>
          </cell>
          <cell r="B1046" t="str">
            <v>가스용볼밸브(나사식)</v>
          </cell>
          <cell r="C1046" t="str">
            <v>20Ø</v>
          </cell>
          <cell r="D1046" t="str">
            <v>개</v>
          </cell>
          <cell r="E1046">
            <v>33900</v>
          </cell>
          <cell r="F1046">
            <v>0</v>
          </cell>
          <cell r="H1046">
            <v>543</v>
          </cell>
          <cell r="I1046">
            <v>33900</v>
          </cell>
          <cell r="J1046">
            <v>543</v>
          </cell>
          <cell r="L1046">
            <v>543</v>
          </cell>
        </row>
        <row r="1047">
          <cell r="A1047">
            <v>7153</v>
          </cell>
          <cell r="B1047" t="str">
            <v>글로우브밸브(10kg)</v>
          </cell>
          <cell r="C1047" t="str">
            <v>25Ø</v>
          </cell>
          <cell r="D1047" t="str">
            <v>개</v>
          </cell>
          <cell r="E1047">
            <v>47800</v>
          </cell>
          <cell r="F1047">
            <v>0</v>
          </cell>
          <cell r="H1047">
            <v>543</v>
          </cell>
          <cell r="I1047">
            <v>47800</v>
          </cell>
          <cell r="J1047">
            <v>543</v>
          </cell>
          <cell r="L1047">
            <v>543</v>
          </cell>
        </row>
        <row r="1048">
          <cell r="A1048">
            <v>7154</v>
          </cell>
          <cell r="B1048" t="str">
            <v>글로우브밸브(10kg)</v>
          </cell>
          <cell r="C1048" t="str">
            <v>15Ø</v>
          </cell>
          <cell r="D1048" t="str">
            <v>개</v>
          </cell>
          <cell r="E1048">
            <v>33400</v>
          </cell>
          <cell r="F1048">
            <v>0</v>
          </cell>
          <cell r="H1048">
            <v>543</v>
          </cell>
          <cell r="I1048">
            <v>33400</v>
          </cell>
          <cell r="J1048">
            <v>543</v>
          </cell>
          <cell r="L1048">
            <v>543</v>
          </cell>
        </row>
        <row r="1049">
          <cell r="A1049">
            <v>7161</v>
          </cell>
          <cell r="B1049" t="str">
            <v>가스메타기</v>
          </cell>
          <cell r="C1049" t="str">
            <v>2등</v>
          </cell>
          <cell r="D1049" t="str">
            <v>대</v>
          </cell>
          <cell r="E1049">
            <v>25000</v>
          </cell>
          <cell r="F1049">
            <v>0</v>
          </cell>
          <cell r="H1049">
            <v>557</v>
          </cell>
          <cell r="I1049">
            <v>25000</v>
          </cell>
          <cell r="J1049">
            <v>557</v>
          </cell>
          <cell r="L1049">
            <v>557</v>
          </cell>
        </row>
        <row r="1050">
          <cell r="A1050">
            <v>7162</v>
          </cell>
          <cell r="B1050" t="str">
            <v>가스메타기</v>
          </cell>
          <cell r="C1050" t="str">
            <v>3등</v>
          </cell>
          <cell r="D1050" t="str">
            <v>대</v>
          </cell>
          <cell r="E1050">
            <v>26000</v>
          </cell>
          <cell r="F1050">
            <v>0</v>
          </cell>
          <cell r="H1050">
            <v>557</v>
          </cell>
          <cell r="I1050">
            <v>26000</v>
          </cell>
          <cell r="J1050">
            <v>557</v>
          </cell>
          <cell r="L1050">
            <v>557</v>
          </cell>
        </row>
        <row r="1051">
          <cell r="A1051">
            <v>7163</v>
          </cell>
          <cell r="B1051" t="str">
            <v>가스메타기</v>
          </cell>
          <cell r="C1051" t="str">
            <v>5등</v>
          </cell>
          <cell r="D1051" t="str">
            <v>대</v>
          </cell>
          <cell r="E1051">
            <v>60000</v>
          </cell>
          <cell r="F1051">
            <v>0</v>
          </cell>
          <cell r="H1051">
            <v>557</v>
          </cell>
          <cell r="I1051">
            <v>60000</v>
          </cell>
          <cell r="J1051">
            <v>557</v>
          </cell>
          <cell r="L1051">
            <v>557</v>
          </cell>
        </row>
        <row r="1052">
          <cell r="A1052">
            <v>7164</v>
          </cell>
          <cell r="B1052" t="str">
            <v>가스메타기</v>
          </cell>
          <cell r="C1052" t="str">
            <v>6등</v>
          </cell>
          <cell r="D1052" t="str">
            <v>대</v>
          </cell>
          <cell r="E1052">
            <v>70000</v>
          </cell>
          <cell r="F1052">
            <v>0</v>
          </cell>
          <cell r="H1052">
            <v>557</v>
          </cell>
          <cell r="I1052">
            <v>70000</v>
          </cell>
          <cell r="J1052">
            <v>557</v>
          </cell>
          <cell r="L1052">
            <v>557</v>
          </cell>
        </row>
        <row r="1053">
          <cell r="A1053">
            <v>7165</v>
          </cell>
          <cell r="B1053" t="str">
            <v>가스메타기</v>
          </cell>
          <cell r="C1053" t="str">
            <v>7등</v>
          </cell>
          <cell r="D1053" t="str">
            <v>대</v>
          </cell>
          <cell r="E1053">
            <v>70000</v>
          </cell>
          <cell r="F1053">
            <v>0</v>
          </cell>
          <cell r="H1053">
            <v>557</v>
          </cell>
          <cell r="I1053">
            <v>70000</v>
          </cell>
          <cell r="J1053">
            <v>557</v>
          </cell>
          <cell r="L1053">
            <v>557</v>
          </cell>
        </row>
        <row r="1054">
          <cell r="A1054">
            <v>7171</v>
          </cell>
          <cell r="B1054" t="str">
            <v>후렉시블덕트(난연용)</v>
          </cell>
          <cell r="C1054" t="str">
            <v>100Ø</v>
          </cell>
          <cell r="D1054" t="str">
            <v>M</v>
          </cell>
          <cell r="E1054">
            <v>7400</v>
          </cell>
          <cell r="F1054">
            <v>0</v>
          </cell>
          <cell r="H1054">
            <v>557</v>
          </cell>
          <cell r="I1054">
            <v>7400</v>
          </cell>
          <cell r="J1054">
            <v>557</v>
          </cell>
          <cell r="L1054">
            <v>557</v>
          </cell>
        </row>
        <row r="1055">
          <cell r="E1055">
            <v>0</v>
          </cell>
        </row>
        <row r="1056">
          <cell r="A1056">
            <v>7181</v>
          </cell>
          <cell r="B1056" t="str">
            <v>구형 후드캡</v>
          </cell>
          <cell r="C1056" t="str">
            <v>100Ø</v>
          </cell>
          <cell r="D1056" t="str">
            <v>M</v>
          </cell>
          <cell r="E1056">
            <v>10000</v>
          </cell>
          <cell r="F1056">
            <v>0</v>
          </cell>
          <cell r="H1056">
            <v>0</v>
          </cell>
          <cell r="I1056">
            <v>10000</v>
          </cell>
          <cell r="J1056">
            <v>0</v>
          </cell>
          <cell r="L1056">
            <v>0</v>
          </cell>
        </row>
        <row r="1057">
          <cell r="E1057">
            <v>0</v>
          </cell>
        </row>
        <row r="1058">
          <cell r="E1058">
            <v>0</v>
          </cell>
        </row>
        <row r="1059">
          <cell r="E1059">
            <v>0</v>
          </cell>
        </row>
        <row r="1060">
          <cell r="E1060">
            <v>0</v>
          </cell>
        </row>
        <row r="1061">
          <cell r="E1061">
            <v>0</v>
          </cell>
        </row>
        <row r="1062">
          <cell r="E1062">
            <v>0</v>
          </cell>
        </row>
        <row r="1063">
          <cell r="E1063">
            <v>0</v>
          </cell>
        </row>
        <row r="1064">
          <cell r="E1064">
            <v>0</v>
          </cell>
        </row>
        <row r="1065">
          <cell r="E1065">
            <v>0</v>
          </cell>
        </row>
        <row r="1066">
          <cell r="E1066">
            <v>0</v>
          </cell>
        </row>
        <row r="1067">
          <cell r="E1067">
            <v>0</v>
          </cell>
        </row>
        <row r="1068">
          <cell r="E1068">
            <v>0</v>
          </cell>
        </row>
        <row r="1069">
          <cell r="E1069">
            <v>0</v>
          </cell>
        </row>
        <row r="1081">
          <cell r="A1081">
            <v>8101</v>
          </cell>
          <cell r="B1081" t="str">
            <v>스파이럴연도(SUS)</v>
          </cell>
          <cell r="C1081" t="str">
            <v>300Ø</v>
          </cell>
          <cell r="D1081" t="str">
            <v>M</v>
          </cell>
          <cell r="E1081">
            <v>66000</v>
          </cell>
          <cell r="F1081">
            <v>0</v>
          </cell>
          <cell r="H1081">
            <v>658</v>
          </cell>
          <cell r="I1081">
            <v>66000</v>
          </cell>
          <cell r="J1081">
            <v>658</v>
          </cell>
          <cell r="L1081">
            <v>658</v>
          </cell>
        </row>
        <row r="1082">
          <cell r="A1082">
            <v>8102</v>
          </cell>
          <cell r="B1082" t="str">
            <v>스파이럴연도(SUS)</v>
          </cell>
          <cell r="C1082" t="str">
            <v>250Ø</v>
          </cell>
          <cell r="D1082" t="str">
            <v>M</v>
          </cell>
          <cell r="E1082">
            <v>50000</v>
          </cell>
          <cell r="F1082">
            <v>0</v>
          </cell>
          <cell r="H1082">
            <v>658</v>
          </cell>
          <cell r="I1082">
            <v>50000</v>
          </cell>
          <cell r="J1082">
            <v>658</v>
          </cell>
          <cell r="L1082">
            <v>658</v>
          </cell>
        </row>
        <row r="1083">
          <cell r="A1083">
            <v>8103</v>
          </cell>
          <cell r="B1083" t="str">
            <v>스파이럴연도(SUS)</v>
          </cell>
          <cell r="C1083" t="str">
            <v>225Ø</v>
          </cell>
          <cell r="D1083" t="str">
            <v>M</v>
          </cell>
          <cell r="E1083">
            <v>45000</v>
          </cell>
          <cell r="F1083">
            <v>0</v>
          </cell>
          <cell r="H1083">
            <v>658</v>
          </cell>
          <cell r="I1083">
            <v>45000</v>
          </cell>
          <cell r="J1083">
            <v>658</v>
          </cell>
          <cell r="L1083">
            <v>658</v>
          </cell>
        </row>
        <row r="1084">
          <cell r="A1084">
            <v>8104</v>
          </cell>
          <cell r="B1084" t="str">
            <v>스파이럴연도(SUS)</v>
          </cell>
          <cell r="C1084" t="str">
            <v>200Ø</v>
          </cell>
          <cell r="D1084" t="str">
            <v>M</v>
          </cell>
          <cell r="E1084">
            <v>40000</v>
          </cell>
          <cell r="F1084">
            <v>0</v>
          </cell>
          <cell r="H1084">
            <v>658</v>
          </cell>
          <cell r="I1084">
            <v>40000</v>
          </cell>
          <cell r="J1084">
            <v>658</v>
          </cell>
          <cell r="L1084">
            <v>658</v>
          </cell>
        </row>
        <row r="1085">
          <cell r="A1085">
            <v>8105</v>
          </cell>
          <cell r="B1085" t="str">
            <v>스파이럴연도(SUS)</v>
          </cell>
          <cell r="C1085" t="str">
            <v>175Ø</v>
          </cell>
          <cell r="D1085" t="str">
            <v>M</v>
          </cell>
          <cell r="E1085">
            <v>35000</v>
          </cell>
          <cell r="F1085">
            <v>0</v>
          </cell>
          <cell r="H1085">
            <v>658</v>
          </cell>
          <cell r="I1085">
            <v>35000</v>
          </cell>
          <cell r="J1085">
            <v>658</v>
          </cell>
          <cell r="L1085">
            <v>658</v>
          </cell>
        </row>
        <row r="1086">
          <cell r="A1086">
            <v>8106</v>
          </cell>
          <cell r="B1086" t="str">
            <v>스파이럴연도(SUS)</v>
          </cell>
          <cell r="C1086" t="str">
            <v>150Ø</v>
          </cell>
          <cell r="D1086" t="str">
            <v>M</v>
          </cell>
          <cell r="E1086">
            <v>30000</v>
          </cell>
          <cell r="F1086">
            <v>0</v>
          </cell>
          <cell r="H1086">
            <v>658</v>
          </cell>
          <cell r="I1086">
            <v>30000</v>
          </cell>
          <cell r="J1086">
            <v>658</v>
          </cell>
          <cell r="L1086">
            <v>658</v>
          </cell>
        </row>
        <row r="1087">
          <cell r="A1087">
            <v>8107</v>
          </cell>
          <cell r="B1087" t="str">
            <v>스파이럴연도(SUS)</v>
          </cell>
          <cell r="C1087" t="str">
            <v>125Ø</v>
          </cell>
          <cell r="D1087" t="str">
            <v>M</v>
          </cell>
          <cell r="E1087">
            <v>25000</v>
          </cell>
          <cell r="F1087">
            <v>0</v>
          </cell>
          <cell r="H1087">
            <v>658</v>
          </cell>
          <cell r="I1087">
            <v>25000</v>
          </cell>
          <cell r="J1087">
            <v>658</v>
          </cell>
          <cell r="L1087">
            <v>658</v>
          </cell>
        </row>
        <row r="1088">
          <cell r="A1088">
            <v>8108</v>
          </cell>
          <cell r="B1088" t="str">
            <v>스파이럴연도(SUS)</v>
          </cell>
          <cell r="C1088" t="str">
            <v>100Ø</v>
          </cell>
          <cell r="D1088" t="str">
            <v>M</v>
          </cell>
          <cell r="E1088">
            <v>20000</v>
          </cell>
          <cell r="F1088">
            <v>0</v>
          </cell>
          <cell r="H1088">
            <v>658</v>
          </cell>
          <cell r="I1088">
            <v>20000</v>
          </cell>
          <cell r="J1088">
            <v>658</v>
          </cell>
          <cell r="L1088">
            <v>658</v>
          </cell>
        </row>
        <row r="1089">
          <cell r="A1089">
            <v>8109</v>
          </cell>
          <cell r="B1089" t="str">
            <v>스파이럴연도(SUS)</v>
          </cell>
          <cell r="C1089" t="str">
            <v>75Ø</v>
          </cell>
          <cell r="D1089" t="str">
            <v>M</v>
          </cell>
          <cell r="E1089">
            <v>15000</v>
          </cell>
          <cell r="F1089">
            <v>0</v>
          </cell>
          <cell r="H1089">
            <v>658</v>
          </cell>
          <cell r="I1089">
            <v>15000</v>
          </cell>
          <cell r="J1089">
            <v>658</v>
          </cell>
          <cell r="L1089">
            <v>658</v>
          </cell>
        </row>
        <row r="1090">
          <cell r="A1090">
            <v>8111</v>
          </cell>
          <cell r="B1090" t="str">
            <v>977mm 직관(SUS/AL)</v>
          </cell>
          <cell r="C1090" t="str">
            <v>1,000Ø</v>
          </cell>
          <cell r="D1090" t="str">
            <v>개</v>
          </cell>
          <cell r="E1090">
            <v>420000</v>
          </cell>
          <cell r="F1090">
            <v>0</v>
          </cell>
          <cell r="H1090">
            <v>657</v>
          </cell>
          <cell r="I1090">
            <v>420000</v>
          </cell>
          <cell r="J1090">
            <v>657</v>
          </cell>
          <cell r="L1090">
            <v>657</v>
          </cell>
        </row>
        <row r="1091">
          <cell r="A1091">
            <v>8112</v>
          </cell>
          <cell r="B1091" t="str">
            <v>977mm 직관(SUS/AL)</v>
          </cell>
          <cell r="C1091" t="str">
            <v>900Ø</v>
          </cell>
          <cell r="D1091" t="str">
            <v>개</v>
          </cell>
          <cell r="E1091">
            <v>337000</v>
          </cell>
          <cell r="F1091">
            <v>0</v>
          </cell>
          <cell r="H1091">
            <v>657</v>
          </cell>
          <cell r="I1091">
            <v>337000</v>
          </cell>
          <cell r="J1091">
            <v>657</v>
          </cell>
          <cell r="L1091">
            <v>657</v>
          </cell>
        </row>
        <row r="1092">
          <cell r="A1092">
            <v>8113</v>
          </cell>
          <cell r="B1092" t="str">
            <v>977mm 직관(SUS/AL)</v>
          </cell>
          <cell r="C1092" t="str">
            <v>800Ø</v>
          </cell>
          <cell r="D1092" t="str">
            <v>개</v>
          </cell>
          <cell r="E1092">
            <v>296000</v>
          </cell>
          <cell r="F1092">
            <v>0</v>
          </cell>
          <cell r="H1092">
            <v>657</v>
          </cell>
          <cell r="I1092">
            <v>296000</v>
          </cell>
          <cell r="J1092">
            <v>657</v>
          </cell>
          <cell r="L1092">
            <v>657</v>
          </cell>
        </row>
        <row r="1093">
          <cell r="A1093">
            <v>8114</v>
          </cell>
          <cell r="B1093" t="str">
            <v>977mm 직관(SUS/AL)</v>
          </cell>
          <cell r="C1093" t="str">
            <v>700Ø</v>
          </cell>
          <cell r="D1093" t="str">
            <v>개</v>
          </cell>
          <cell r="E1093">
            <v>263000</v>
          </cell>
          <cell r="F1093">
            <v>0</v>
          </cell>
          <cell r="H1093">
            <v>657</v>
          </cell>
          <cell r="I1093">
            <v>263000</v>
          </cell>
          <cell r="J1093">
            <v>657</v>
          </cell>
          <cell r="L1093">
            <v>657</v>
          </cell>
        </row>
        <row r="1094">
          <cell r="A1094">
            <v>8115</v>
          </cell>
          <cell r="B1094" t="str">
            <v>977mm 직관(SUS/AL)</v>
          </cell>
          <cell r="C1094" t="str">
            <v>600Ø</v>
          </cell>
          <cell r="D1094" t="str">
            <v>개</v>
          </cell>
          <cell r="E1094">
            <v>229000</v>
          </cell>
          <cell r="F1094">
            <v>0</v>
          </cell>
          <cell r="H1094">
            <v>657</v>
          </cell>
          <cell r="I1094">
            <v>229000</v>
          </cell>
          <cell r="J1094">
            <v>657</v>
          </cell>
          <cell r="L1094">
            <v>657</v>
          </cell>
        </row>
        <row r="1095">
          <cell r="A1095">
            <v>8116</v>
          </cell>
          <cell r="B1095" t="str">
            <v>977mm 직관(SUS/AL)</v>
          </cell>
          <cell r="C1095" t="str">
            <v>500Ø</v>
          </cell>
          <cell r="D1095" t="str">
            <v>개</v>
          </cell>
          <cell r="E1095">
            <v>191000</v>
          </cell>
          <cell r="F1095">
            <v>0</v>
          </cell>
          <cell r="H1095">
            <v>657</v>
          </cell>
          <cell r="I1095">
            <v>191000</v>
          </cell>
          <cell r="J1095">
            <v>657</v>
          </cell>
          <cell r="L1095">
            <v>657</v>
          </cell>
        </row>
        <row r="1096">
          <cell r="A1096">
            <v>8117</v>
          </cell>
          <cell r="B1096" t="str">
            <v>977mm 직관(SUS/AL)</v>
          </cell>
          <cell r="C1096" t="str">
            <v>400Ø</v>
          </cell>
          <cell r="D1096" t="str">
            <v>개</v>
          </cell>
          <cell r="E1096">
            <v>148000</v>
          </cell>
          <cell r="F1096">
            <v>0</v>
          </cell>
          <cell r="H1096">
            <v>657</v>
          </cell>
          <cell r="I1096">
            <v>148000</v>
          </cell>
          <cell r="J1096">
            <v>657</v>
          </cell>
          <cell r="L1096">
            <v>657</v>
          </cell>
        </row>
        <row r="1097">
          <cell r="A1097">
            <v>8118</v>
          </cell>
          <cell r="B1097" t="str">
            <v>977mm 직관(SUS/AL)</v>
          </cell>
          <cell r="C1097" t="str">
            <v>300Ø</v>
          </cell>
          <cell r="D1097" t="str">
            <v>개</v>
          </cell>
          <cell r="E1097">
            <v>110000</v>
          </cell>
          <cell r="F1097">
            <v>0</v>
          </cell>
          <cell r="H1097">
            <v>657</v>
          </cell>
          <cell r="I1097">
            <v>110000</v>
          </cell>
          <cell r="J1097">
            <v>657</v>
          </cell>
          <cell r="L1097">
            <v>657</v>
          </cell>
        </row>
        <row r="1098">
          <cell r="A1098">
            <v>8119</v>
          </cell>
          <cell r="B1098" t="str">
            <v>977mm 직관(SUS/AL)</v>
          </cell>
          <cell r="C1098" t="str">
            <v>200Ø</v>
          </cell>
          <cell r="D1098" t="str">
            <v>개</v>
          </cell>
          <cell r="E1098">
            <v>71800</v>
          </cell>
          <cell r="F1098">
            <v>0</v>
          </cell>
          <cell r="H1098">
            <v>657</v>
          </cell>
          <cell r="I1098">
            <v>71800</v>
          </cell>
          <cell r="J1098">
            <v>657</v>
          </cell>
          <cell r="L1098">
            <v>657</v>
          </cell>
        </row>
        <row r="1099">
          <cell r="A1099">
            <v>8121</v>
          </cell>
          <cell r="B1099" t="str">
            <v>477mm 직관(SUS/AL)</v>
          </cell>
          <cell r="C1099" t="str">
            <v>1,000Ø</v>
          </cell>
          <cell r="D1099" t="str">
            <v>개</v>
          </cell>
          <cell r="E1099">
            <v>322000</v>
          </cell>
          <cell r="F1099">
            <v>0</v>
          </cell>
          <cell r="H1099">
            <v>657</v>
          </cell>
          <cell r="I1099">
            <v>322000</v>
          </cell>
          <cell r="J1099">
            <v>657</v>
          </cell>
          <cell r="L1099">
            <v>657</v>
          </cell>
        </row>
        <row r="1100">
          <cell r="A1100">
            <v>8122</v>
          </cell>
          <cell r="B1100" t="str">
            <v>477mm 직관(SUS/AL)</v>
          </cell>
          <cell r="C1100" t="str">
            <v>900Ø</v>
          </cell>
          <cell r="D1100" t="str">
            <v>개</v>
          </cell>
          <cell r="E1100">
            <v>256000</v>
          </cell>
          <cell r="F1100">
            <v>0</v>
          </cell>
          <cell r="H1100">
            <v>657</v>
          </cell>
          <cell r="I1100">
            <v>256000</v>
          </cell>
          <cell r="J1100">
            <v>657</v>
          </cell>
          <cell r="L1100">
            <v>657</v>
          </cell>
        </row>
        <row r="1101">
          <cell r="A1101">
            <v>8123</v>
          </cell>
          <cell r="B1101" t="str">
            <v>477mm 직관(SUS/AL)</v>
          </cell>
          <cell r="C1101" t="str">
            <v>800Ø</v>
          </cell>
          <cell r="D1101" t="str">
            <v>개</v>
          </cell>
          <cell r="E1101">
            <v>229000</v>
          </cell>
          <cell r="F1101">
            <v>0</v>
          </cell>
          <cell r="H1101">
            <v>657</v>
          </cell>
          <cell r="I1101">
            <v>229000</v>
          </cell>
          <cell r="J1101">
            <v>657</v>
          </cell>
          <cell r="L1101">
            <v>657</v>
          </cell>
        </row>
        <row r="1102">
          <cell r="A1102">
            <v>8124</v>
          </cell>
          <cell r="B1102" t="str">
            <v>477mm 직관(SUS/AL)</v>
          </cell>
          <cell r="C1102" t="str">
            <v>700Ø</v>
          </cell>
          <cell r="D1102" t="str">
            <v>개</v>
          </cell>
          <cell r="E1102">
            <v>199000</v>
          </cell>
          <cell r="F1102">
            <v>0</v>
          </cell>
          <cell r="H1102">
            <v>657</v>
          </cell>
          <cell r="I1102">
            <v>199000</v>
          </cell>
          <cell r="J1102">
            <v>657</v>
          </cell>
          <cell r="L1102">
            <v>657</v>
          </cell>
        </row>
        <row r="1103">
          <cell r="A1103">
            <v>8125</v>
          </cell>
          <cell r="B1103" t="str">
            <v>477mm 직관(SUS/AL)</v>
          </cell>
          <cell r="C1103" t="str">
            <v>600Ø</v>
          </cell>
          <cell r="D1103" t="str">
            <v>개</v>
          </cell>
          <cell r="E1103">
            <v>171000</v>
          </cell>
          <cell r="F1103">
            <v>0</v>
          </cell>
          <cell r="H1103">
            <v>657</v>
          </cell>
          <cell r="I1103">
            <v>171000</v>
          </cell>
          <cell r="J1103">
            <v>657</v>
          </cell>
          <cell r="L1103">
            <v>657</v>
          </cell>
        </row>
        <row r="1104">
          <cell r="A1104">
            <v>8126</v>
          </cell>
          <cell r="B1104" t="str">
            <v>477mm 직관(SUS/AL)</v>
          </cell>
          <cell r="C1104" t="str">
            <v>500Ø</v>
          </cell>
          <cell r="D1104" t="str">
            <v>개</v>
          </cell>
          <cell r="E1104">
            <v>143000</v>
          </cell>
          <cell r="F1104">
            <v>0</v>
          </cell>
          <cell r="H1104">
            <v>657</v>
          </cell>
          <cell r="I1104">
            <v>143000</v>
          </cell>
          <cell r="J1104">
            <v>657</v>
          </cell>
          <cell r="L1104">
            <v>657</v>
          </cell>
        </row>
        <row r="1105">
          <cell r="A1105">
            <v>8127</v>
          </cell>
          <cell r="B1105" t="str">
            <v>477mm 직관(SUS/AL)</v>
          </cell>
          <cell r="C1105" t="str">
            <v>400Ø</v>
          </cell>
          <cell r="D1105" t="str">
            <v>개</v>
          </cell>
          <cell r="E1105">
            <v>114000</v>
          </cell>
          <cell r="F1105">
            <v>0</v>
          </cell>
          <cell r="H1105">
            <v>657</v>
          </cell>
          <cell r="I1105">
            <v>114000</v>
          </cell>
          <cell r="J1105">
            <v>657</v>
          </cell>
          <cell r="L1105">
            <v>657</v>
          </cell>
        </row>
        <row r="1106">
          <cell r="A1106">
            <v>8128</v>
          </cell>
          <cell r="B1106" t="str">
            <v>477mm 직관(SUS/AL)</v>
          </cell>
          <cell r="C1106" t="str">
            <v>300Ø</v>
          </cell>
          <cell r="D1106" t="str">
            <v>개</v>
          </cell>
          <cell r="E1106">
            <v>85300</v>
          </cell>
          <cell r="F1106">
            <v>0</v>
          </cell>
          <cell r="H1106">
            <v>657</v>
          </cell>
          <cell r="I1106">
            <v>85300</v>
          </cell>
          <cell r="J1106">
            <v>657</v>
          </cell>
          <cell r="L1106">
            <v>657</v>
          </cell>
        </row>
        <row r="1107">
          <cell r="A1107">
            <v>8129</v>
          </cell>
          <cell r="B1107" t="str">
            <v>477mm 직관(SUS/AL)</v>
          </cell>
          <cell r="C1107" t="str">
            <v>200Ø</v>
          </cell>
          <cell r="D1107" t="str">
            <v>개</v>
          </cell>
          <cell r="E1107">
            <v>57400</v>
          </cell>
          <cell r="F1107">
            <v>0</v>
          </cell>
          <cell r="H1107">
            <v>657</v>
          </cell>
          <cell r="I1107">
            <v>57400</v>
          </cell>
          <cell r="J1107">
            <v>657</v>
          </cell>
          <cell r="L1107">
            <v>657</v>
          </cell>
        </row>
        <row r="1108">
          <cell r="A1108">
            <v>8131</v>
          </cell>
          <cell r="B1108" t="str">
            <v>Damper Valve</v>
          </cell>
          <cell r="C1108" t="str">
            <v>1,000Ø</v>
          </cell>
          <cell r="D1108" t="str">
            <v>개</v>
          </cell>
          <cell r="E1108">
            <v>525000</v>
          </cell>
          <cell r="F1108">
            <v>0</v>
          </cell>
          <cell r="H1108">
            <v>657</v>
          </cell>
          <cell r="I1108">
            <v>525000</v>
          </cell>
          <cell r="J1108">
            <v>657</v>
          </cell>
          <cell r="L1108">
            <v>657</v>
          </cell>
        </row>
        <row r="1109">
          <cell r="A1109">
            <v>8132</v>
          </cell>
          <cell r="B1109" t="str">
            <v>Damper Valve</v>
          </cell>
          <cell r="C1109" t="str">
            <v>900Ø</v>
          </cell>
          <cell r="D1109" t="str">
            <v>개</v>
          </cell>
          <cell r="E1109">
            <v>421000</v>
          </cell>
          <cell r="F1109">
            <v>0</v>
          </cell>
          <cell r="H1109">
            <v>657</v>
          </cell>
          <cell r="I1109">
            <v>421000</v>
          </cell>
          <cell r="J1109">
            <v>657</v>
          </cell>
          <cell r="L1109">
            <v>657</v>
          </cell>
        </row>
        <row r="1110">
          <cell r="A1110">
            <v>8133</v>
          </cell>
          <cell r="B1110" t="str">
            <v>Damper Valve</v>
          </cell>
          <cell r="C1110" t="str">
            <v>800Ø</v>
          </cell>
          <cell r="D1110" t="str">
            <v>개</v>
          </cell>
          <cell r="E1110">
            <v>370000</v>
          </cell>
          <cell r="F1110">
            <v>0</v>
          </cell>
          <cell r="H1110">
            <v>657</v>
          </cell>
          <cell r="I1110">
            <v>370000</v>
          </cell>
          <cell r="J1110">
            <v>657</v>
          </cell>
          <cell r="L1110">
            <v>657</v>
          </cell>
        </row>
        <row r="1111">
          <cell r="A1111">
            <v>8134</v>
          </cell>
          <cell r="B1111" t="str">
            <v>Damper Valve</v>
          </cell>
          <cell r="C1111" t="str">
            <v>700Ø</v>
          </cell>
          <cell r="D1111" t="str">
            <v>개</v>
          </cell>
          <cell r="E1111">
            <v>328000</v>
          </cell>
          <cell r="F1111">
            <v>0</v>
          </cell>
          <cell r="H1111">
            <v>657</v>
          </cell>
          <cell r="I1111">
            <v>328000</v>
          </cell>
          <cell r="J1111">
            <v>657</v>
          </cell>
          <cell r="L1111">
            <v>657</v>
          </cell>
        </row>
        <row r="1112">
          <cell r="A1112">
            <v>8135</v>
          </cell>
          <cell r="B1112" t="str">
            <v>Damper Valve</v>
          </cell>
          <cell r="C1112" t="str">
            <v>600Ø</v>
          </cell>
          <cell r="D1112" t="str">
            <v>개</v>
          </cell>
          <cell r="E1112">
            <v>285000</v>
          </cell>
          <cell r="F1112">
            <v>0</v>
          </cell>
          <cell r="H1112">
            <v>657</v>
          </cell>
          <cell r="I1112">
            <v>285000</v>
          </cell>
          <cell r="J1112">
            <v>657</v>
          </cell>
          <cell r="L1112">
            <v>657</v>
          </cell>
        </row>
        <row r="1113">
          <cell r="A1113">
            <v>8136</v>
          </cell>
          <cell r="B1113" t="str">
            <v>Damper Valve</v>
          </cell>
          <cell r="C1113" t="str">
            <v>500Ø</v>
          </cell>
          <cell r="D1113" t="str">
            <v>개</v>
          </cell>
          <cell r="E1113">
            <v>244000</v>
          </cell>
          <cell r="F1113">
            <v>0</v>
          </cell>
          <cell r="H1113">
            <v>657</v>
          </cell>
          <cell r="I1113">
            <v>244000</v>
          </cell>
          <cell r="J1113">
            <v>657</v>
          </cell>
          <cell r="L1113">
            <v>657</v>
          </cell>
        </row>
        <row r="1114">
          <cell r="A1114">
            <v>8137</v>
          </cell>
          <cell r="B1114" t="str">
            <v>Damper Valve</v>
          </cell>
          <cell r="C1114" t="str">
            <v>400Ø</v>
          </cell>
          <cell r="D1114" t="str">
            <v>개</v>
          </cell>
          <cell r="E1114">
            <v>194000</v>
          </cell>
          <cell r="F1114">
            <v>0</v>
          </cell>
          <cell r="H1114">
            <v>657</v>
          </cell>
          <cell r="I1114">
            <v>194000</v>
          </cell>
          <cell r="J1114">
            <v>657</v>
          </cell>
          <cell r="L1114">
            <v>657</v>
          </cell>
        </row>
        <row r="1115">
          <cell r="A1115">
            <v>8138</v>
          </cell>
          <cell r="B1115" t="str">
            <v>Damper Valve</v>
          </cell>
          <cell r="C1115" t="str">
            <v>300Ø</v>
          </cell>
          <cell r="D1115" t="str">
            <v>개</v>
          </cell>
          <cell r="E1115">
            <v>178000</v>
          </cell>
          <cell r="F1115">
            <v>0</v>
          </cell>
          <cell r="H1115">
            <v>657</v>
          </cell>
          <cell r="I1115">
            <v>178000</v>
          </cell>
          <cell r="J1115">
            <v>657</v>
          </cell>
          <cell r="L1115">
            <v>657</v>
          </cell>
        </row>
        <row r="1116">
          <cell r="A1116">
            <v>8139</v>
          </cell>
          <cell r="B1116" t="str">
            <v>Damper Valve</v>
          </cell>
          <cell r="C1116" t="str">
            <v>200Ø</v>
          </cell>
          <cell r="D1116" t="str">
            <v>개</v>
          </cell>
          <cell r="E1116">
            <v>130000</v>
          </cell>
          <cell r="F1116">
            <v>0</v>
          </cell>
          <cell r="H1116">
            <v>657</v>
          </cell>
          <cell r="I1116">
            <v>130000</v>
          </cell>
          <cell r="J1116">
            <v>657</v>
          </cell>
          <cell r="L1116">
            <v>657</v>
          </cell>
        </row>
        <row r="1117">
          <cell r="A1117">
            <v>8141</v>
          </cell>
          <cell r="B1117" t="str">
            <v>Wall Support</v>
          </cell>
          <cell r="C1117" t="str">
            <v>1,000Ø</v>
          </cell>
          <cell r="D1117" t="str">
            <v>개</v>
          </cell>
          <cell r="E1117">
            <v>331000</v>
          </cell>
          <cell r="F1117">
            <v>0</v>
          </cell>
          <cell r="H1117">
            <v>657</v>
          </cell>
          <cell r="I1117">
            <v>331000</v>
          </cell>
          <cell r="J1117">
            <v>657</v>
          </cell>
          <cell r="L1117">
            <v>657</v>
          </cell>
        </row>
        <row r="1118">
          <cell r="A1118">
            <v>8142</v>
          </cell>
          <cell r="B1118" t="str">
            <v>Wall Support</v>
          </cell>
          <cell r="C1118" t="str">
            <v>900Ø</v>
          </cell>
          <cell r="D1118" t="str">
            <v>개</v>
          </cell>
          <cell r="E1118">
            <v>247000</v>
          </cell>
          <cell r="F1118">
            <v>0</v>
          </cell>
          <cell r="H1118">
            <v>657</v>
          </cell>
          <cell r="I1118">
            <v>247000</v>
          </cell>
          <cell r="J1118">
            <v>657</v>
          </cell>
          <cell r="L1118">
            <v>657</v>
          </cell>
        </row>
        <row r="1119">
          <cell r="A1119">
            <v>8143</v>
          </cell>
          <cell r="B1119" t="str">
            <v>Wall Support</v>
          </cell>
          <cell r="C1119" t="str">
            <v>800Ø</v>
          </cell>
          <cell r="D1119" t="str">
            <v>개</v>
          </cell>
          <cell r="E1119">
            <v>213000</v>
          </cell>
          <cell r="F1119">
            <v>0</v>
          </cell>
          <cell r="H1119">
            <v>657</v>
          </cell>
          <cell r="I1119">
            <v>213000</v>
          </cell>
          <cell r="J1119">
            <v>657</v>
          </cell>
          <cell r="L1119">
            <v>657</v>
          </cell>
        </row>
        <row r="1120">
          <cell r="A1120">
            <v>8144</v>
          </cell>
          <cell r="B1120" t="str">
            <v>Wall Support</v>
          </cell>
          <cell r="C1120" t="str">
            <v>700Ø</v>
          </cell>
          <cell r="D1120" t="str">
            <v>개</v>
          </cell>
          <cell r="E1120">
            <v>182000</v>
          </cell>
          <cell r="F1120">
            <v>0</v>
          </cell>
          <cell r="H1120">
            <v>657</v>
          </cell>
          <cell r="I1120">
            <v>182000</v>
          </cell>
          <cell r="J1120">
            <v>657</v>
          </cell>
          <cell r="L1120">
            <v>657</v>
          </cell>
        </row>
        <row r="1121">
          <cell r="A1121">
            <v>8145</v>
          </cell>
          <cell r="B1121" t="str">
            <v>Wall Support</v>
          </cell>
          <cell r="C1121" t="str">
            <v>600Ø</v>
          </cell>
          <cell r="D1121" t="str">
            <v>개</v>
          </cell>
          <cell r="E1121">
            <v>166000</v>
          </cell>
          <cell r="F1121">
            <v>0</v>
          </cell>
          <cell r="H1121">
            <v>657</v>
          </cell>
          <cell r="I1121">
            <v>166000</v>
          </cell>
          <cell r="J1121">
            <v>657</v>
          </cell>
          <cell r="L1121">
            <v>657</v>
          </cell>
        </row>
        <row r="1122">
          <cell r="A1122">
            <v>8146</v>
          </cell>
          <cell r="B1122" t="str">
            <v>Wall Support</v>
          </cell>
          <cell r="C1122" t="str">
            <v>500Ø</v>
          </cell>
          <cell r="D1122" t="str">
            <v>개</v>
          </cell>
          <cell r="E1122">
            <v>143000</v>
          </cell>
          <cell r="F1122">
            <v>0</v>
          </cell>
          <cell r="H1122">
            <v>657</v>
          </cell>
          <cell r="I1122">
            <v>143000</v>
          </cell>
          <cell r="J1122">
            <v>657</v>
          </cell>
          <cell r="L1122">
            <v>657</v>
          </cell>
        </row>
        <row r="1123">
          <cell r="A1123">
            <v>8147</v>
          </cell>
          <cell r="B1123" t="str">
            <v>Wall Support</v>
          </cell>
          <cell r="C1123" t="str">
            <v>400Ø</v>
          </cell>
          <cell r="D1123" t="str">
            <v>개</v>
          </cell>
          <cell r="E1123">
            <v>133000</v>
          </cell>
          <cell r="F1123">
            <v>0</v>
          </cell>
          <cell r="H1123">
            <v>657</v>
          </cell>
          <cell r="I1123">
            <v>133000</v>
          </cell>
          <cell r="J1123">
            <v>657</v>
          </cell>
          <cell r="L1123">
            <v>657</v>
          </cell>
        </row>
        <row r="1124">
          <cell r="A1124">
            <v>8148</v>
          </cell>
          <cell r="B1124" t="str">
            <v>Wall Support</v>
          </cell>
          <cell r="C1124" t="str">
            <v>300Ø</v>
          </cell>
          <cell r="D1124" t="str">
            <v>개</v>
          </cell>
          <cell r="E1124">
            <v>123000</v>
          </cell>
          <cell r="F1124">
            <v>0</v>
          </cell>
          <cell r="H1124">
            <v>657</v>
          </cell>
          <cell r="I1124">
            <v>123000</v>
          </cell>
          <cell r="J1124">
            <v>657</v>
          </cell>
          <cell r="L1124">
            <v>657</v>
          </cell>
        </row>
        <row r="1125">
          <cell r="A1125">
            <v>8149</v>
          </cell>
          <cell r="B1125" t="str">
            <v>Wall Support</v>
          </cell>
          <cell r="C1125" t="str">
            <v>200Ø</v>
          </cell>
          <cell r="D1125" t="str">
            <v>개</v>
          </cell>
          <cell r="E1125">
            <v>98000</v>
          </cell>
          <cell r="F1125">
            <v>0</v>
          </cell>
          <cell r="H1125">
            <v>657</v>
          </cell>
          <cell r="I1125">
            <v>98000</v>
          </cell>
          <cell r="J1125">
            <v>657</v>
          </cell>
          <cell r="L1125">
            <v>657</v>
          </cell>
        </row>
        <row r="1126">
          <cell r="A1126">
            <v>8151</v>
          </cell>
          <cell r="B1126" t="str">
            <v>Wall Guide Assembly</v>
          </cell>
          <cell r="C1126" t="str">
            <v>1,000Ø</v>
          </cell>
          <cell r="D1126" t="str">
            <v>개</v>
          </cell>
          <cell r="E1126">
            <v>167000</v>
          </cell>
          <cell r="F1126">
            <v>0</v>
          </cell>
          <cell r="H1126">
            <v>657</v>
          </cell>
          <cell r="I1126">
            <v>167000</v>
          </cell>
          <cell r="J1126">
            <v>657</v>
          </cell>
          <cell r="L1126">
            <v>657</v>
          </cell>
        </row>
        <row r="1127">
          <cell r="A1127">
            <v>8152</v>
          </cell>
          <cell r="B1127" t="str">
            <v>Wall Guide Assembly</v>
          </cell>
          <cell r="C1127" t="str">
            <v>900Ø</v>
          </cell>
          <cell r="D1127" t="str">
            <v>개</v>
          </cell>
          <cell r="E1127">
            <v>128000</v>
          </cell>
          <cell r="F1127">
            <v>0</v>
          </cell>
          <cell r="H1127">
            <v>657</v>
          </cell>
          <cell r="I1127">
            <v>128000</v>
          </cell>
          <cell r="J1127">
            <v>657</v>
          </cell>
          <cell r="L1127">
            <v>657</v>
          </cell>
        </row>
        <row r="1128">
          <cell r="A1128">
            <v>8153</v>
          </cell>
          <cell r="B1128" t="str">
            <v>Wall Guide Assembly</v>
          </cell>
          <cell r="C1128" t="str">
            <v>800Ø</v>
          </cell>
          <cell r="D1128" t="str">
            <v>개</v>
          </cell>
          <cell r="E1128">
            <v>114000</v>
          </cell>
          <cell r="F1128">
            <v>0</v>
          </cell>
          <cell r="H1128">
            <v>657</v>
          </cell>
          <cell r="I1128">
            <v>114000</v>
          </cell>
          <cell r="J1128">
            <v>657</v>
          </cell>
          <cell r="L1128">
            <v>657</v>
          </cell>
        </row>
        <row r="1129">
          <cell r="A1129">
            <v>8154</v>
          </cell>
          <cell r="B1129" t="str">
            <v>Wall Guide Assembly</v>
          </cell>
          <cell r="C1129" t="str">
            <v>700Ø</v>
          </cell>
          <cell r="D1129" t="str">
            <v>개</v>
          </cell>
          <cell r="E1129">
            <v>103000</v>
          </cell>
          <cell r="F1129">
            <v>0</v>
          </cell>
          <cell r="H1129">
            <v>657</v>
          </cell>
          <cell r="I1129">
            <v>103000</v>
          </cell>
          <cell r="J1129">
            <v>657</v>
          </cell>
          <cell r="L1129">
            <v>657</v>
          </cell>
        </row>
        <row r="1130">
          <cell r="A1130">
            <v>8155</v>
          </cell>
          <cell r="B1130" t="str">
            <v>Wall Guide Assembly</v>
          </cell>
          <cell r="C1130" t="str">
            <v>600Ø</v>
          </cell>
          <cell r="D1130" t="str">
            <v>개</v>
          </cell>
          <cell r="E1130">
            <v>89000</v>
          </cell>
          <cell r="F1130">
            <v>0</v>
          </cell>
          <cell r="H1130">
            <v>657</v>
          </cell>
          <cell r="I1130">
            <v>89000</v>
          </cell>
          <cell r="J1130">
            <v>657</v>
          </cell>
          <cell r="L1130">
            <v>657</v>
          </cell>
        </row>
        <row r="1131">
          <cell r="A1131">
            <v>8156</v>
          </cell>
          <cell r="B1131" t="str">
            <v>Wall Guide Assembly</v>
          </cell>
          <cell r="C1131" t="str">
            <v>500Ø</v>
          </cell>
          <cell r="D1131" t="str">
            <v>개</v>
          </cell>
          <cell r="E1131">
            <v>77800</v>
          </cell>
          <cell r="F1131">
            <v>0</v>
          </cell>
          <cell r="H1131">
            <v>657</v>
          </cell>
          <cell r="I1131">
            <v>77800</v>
          </cell>
          <cell r="J1131">
            <v>657</v>
          </cell>
          <cell r="L1131">
            <v>657</v>
          </cell>
        </row>
        <row r="1132">
          <cell r="A1132">
            <v>8157</v>
          </cell>
          <cell r="B1132" t="str">
            <v>Wall Guide Assembly</v>
          </cell>
          <cell r="C1132" t="str">
            <v>400Ø</v>
          </cell>
          <cell r="D1132" t="str">
            <v>개</v>
          </cell>
          <cell r="E1132">
            <v>69000</v>
          </cell>
          <cell r="F1132">
            <v>0</v>
          </cell>
          <cell r="H1132">
            <v>657</v>
          </cell>
          <cell r="I1132">
            <v>69000</v>
          </cell>
          <cell r="J1132">
            <v>657</v>
          </cell>
          <cell r="L1132">
            <v>657</v>
          </cell>
        </row>
        <row r="1133">
          <cell r="A1133">
            <v>8158</v>
          </cell>
          <cell r="B1133" t="str">
            <v>Wall Guide Assembly</v>
          </cell>
          <cell r="C1133" t="str">
            <v>300Ø</v>
          </cell>
          <cell r="D1133" t="str">
            <v>개</v>
          </cell>
          <cell r="E1133">
            <v>63000</v>
          </cell>
          <cell r="F1133">
            <v>0</v>
          </cell>
          <cell r="H1133">
            <v>657</v>
          </cell>
          <cell r="I1133">
            <v>63000</v>
          </cell>
          <cell r="J1133">
            <v>657</v>
          </cell>
          <cell r="L1133">
            <v>657</v>
          </cell>
        </row>
        <row r="1134">
          <cell r="A1134">
            <v>8159</v>
          </cell>
          <cell r="B1134" t="str">
            <v>Wall Guide Assembly</v>
          </cell>
          <cell r="C1134" t="str">
            <v>200Ø</v>
          </cell>
          <cell r="D1134" t="str">
            <v>개</v>
          </cell>
          <cell r="E1134">
            <v>49800</v>
          </cell>
          <cell r="F1134">
            <v>0</v>
          </cell>
          <cell r="H1134">
            <v>657</v>
          </cell>
          <cell r="I1134">
            <v>49800</v>
          </cell>
          <cell r="J1134">
            <v>657</v>
          </cell>
          <cell r="L1134">
            <v>657</v>
          </cell>
        </row>
        <row r="1135">
          <cell r="A1135">
            <v>8161</v>
          </cell>
          <cell r="B1135" t="str">
            <v>Bellows Joint</v>
          </cell>
          <cell r="C1135" t="str">
            <v>1,000Ø</v>
          </cell>
          <cell r="D1135" t="str">
            <v>개</v>
          </cell>
          <cell r="E1135">
            <v>1605000</v>
          </cell>
          <cell r="F1135">
            <v>0</v>
          </cell>
          <cell r="H1135">
            <v>657</v>
          </cell>
          <cell r="I1135">
            <v>1605000</v>
          </cell>
          <cell r="J1135">
            <v>657</v>
          </cell>
          <cell r="L1135">
            <v>657</v>
          </cell>
        </row>
        <row r="1136">
          <cell r="A1136">
            <v>8162</v>
          </cell>
          <cell r="B1136" t="str">
            <v>Bellows Joint</v>
          </cell>
          <cell r="C1136" t="str">
            <v>900Ø</v>
          </cell>
          <cell r="D1136" t="str">
            <v>개</v>
          </cell>
          <cell r="E1136">
            <v>1498000</v>
          </cell>
          <cell r="F1136">
            <v>0</v>
          </cell>
          <cell r="H1136">
            <v>657</v>
          </cell>
          <cell r="I1136">
            <v>1498000</v>
          </cell>
          <cell r="J1136">
            <v>657</v>
          </cell>
          <cell r="L1136">
            <v>657</v>
          </cell>
        </row>
        <row r="1137">
          <cell r="A1137">
            <v>8163</v>
          </cell>
          <cell r="B1137" t="str">
            <v>Bellows Joint</v>
          </cell>
          <cell r="C1137" t="str">
            <v>800Ø</v>
          </cell>
          <cell r="D1137" t="str">
            <v>개</v>
          </cell>
          <cell r="E1137">
            <v>1428000</v>
          </cell>
          <cell r="F1137">
            <v>0</v>
          </cell>
          <cell r="H1137">
            <v>657</v>
          </cell>
          <cell r="I1137">
            <v>1428000</v>
          </cell>
          <cell r="J1137">
            <v>657</v>
          </cell>
          <cell r="L1137">
            <v>657</v>
          </cell>
        </row>
        <row r="1138">
          <cell r="A1138">
            <v>8164</v>
          </cell>
          <cell r="B1138" t="str">
            <v>Bellows Joint</v>
          </cell>
          <cell r="C1138" t="str">
            <v>700Ø</v>
          </cell>
          <cell r="D1138" t="str">
            <v>개</v>
          </cell>
          <cell r="E1138">
            <v>1275000</v>
          </cell>
          <cell r="F1138">
            <v>0</v>
          </cell>
          <cell r="H1138">
            <v>657</v>
          </cell>
          <cell r="I1138">
            <v>1275000</v>
          </cell>
          <cell r="J1138">
            <v>657</v>
          </cell>
          <cell r="L1138">
            <v>657</v>
          </cell>
        </row>
        <row r="1139">
          <cell r="A1139">
            <v>8165</v>
          </cell>
          <cell r="B1139" t="str">
            <v>Bellows Joint</v>
          </cell>
          <cell r="C1139" t="str">
            <v>600Ø</v>
          </cell>
          <cell r="D1139" t="str">
            <v>개</v>
          </cell>
          <cell r="E1139">
            <v>1072000</v>
          </cell>
          <cell r="F1139">
            <v>0</v>
          </cell>
          <cell r="H1139">
            <v>657</v>
          </cell>
          <cell r="I1139">
            <v>1072000</v>
          </cell>
          <cell r="J1139">
            <v>657</v>
          </cell>
          <cell r="L1139">
            <v>657</v>
          </cell>
        </row>
        <row r="1140">
          <cell r="A1140">
            <v>8166</v>
          </cell>
          <cell r="B1140" t="str">
            <v>Bellows Joint</v>
          </cell>
          <cell r="C1140" t="str">
            <v>500Ø</v>
          </cell>
          <cell r="D1140" t="str">
            <v>개</v>
          </cell>
          <cell r="E1140">
            <v>658000</v>
          </cell>
          <cell r="F1140">
            <v>0</v>
          </cell>
          <cell r="H1140">
            <v>657</v>
          </cell>
          <cell r="I1140">
            <v>658000</v>
          </cell>
          <cell r="J1140">
            <v>657</v>
          </cell>
          <cell r="L1140">
            <v>657</v>
          </cell>
        </row>
        <row r="1141">
          <cell r="A1141">
            <v>8167</v>
          </cell>
          <cell r="B1141" t="str">
            <v>Bellows Joint</v>
          </cell>
          <cell r="C1141" t="str">
            <v>400Ø</v>
          </cell>
          <cell r="D1141" t="str">
            <v>개</v>
          </cell>
          <cell r="E1141">
            <v>576000</v>
          </cell>
          <cell r="F1141">
            <v>0</v>
          </cell>
          <cell r="H1141">
            <v>657</v>
          </cell>
          <cell r="I1141">
            <v>576000</v>
          </cell>
          <cell r="J1141">
            <v>657</v>
          </cell>
          <cell r="L1141">
            <v>657</v>
          </cell>
        </row>
        <row r="1142">
          <cell r="A1142">
            <v>8168</v>
          </cell>
          <cell r="B1142" t="str">
            <v>Bellows Joint</v>
          </cell>
          <cell r="C1142" t="str">
            <v>300Ø</v>
          </cell>
          <cell r="D1142" t="str">
            <v>개</v>
          </cell>
          <cell r="E1142">
            <v>513000</v>
          </cell>
          <cell r="F1142">
            <v>0</v>
          </cell>
          <cell r="H1142">
            <v>657</v>
          </cell>
          <cell r="I1142">
            <v>513000</v>
          </cell>
          <cell r="J1142">
            <v>657</v>
          </cell>
          <cell r="L1142">
            <v>657</v>
          </cell>
        </row>
        <row r="1143">
          <cell r="A1143">
            <v>8169</v>
          </cell>
          <cell r="B1143" t="str">
            <v>Bellows Joint</v>
          </cell>
          <cell r="C1143" t="str">
            <v>200Ø</v>
          </cell>
          <cell r="D1143" t="str">
            <v>개</v>
          </cell>
          <cell r="E1143">
            <v>400000</v>
          </cell>
          <cell r="F1143">
            <v>0</v>
          </cell>
          <cell r="H1143">
            <v>657</v>
          </cell>
          <cell r="I1143">
            <v>400000</v>
          </cell>
          <cell r="J1143">
            <v>657</v>
          </cell>
          <cell r="L1143">
            <v>657</v>
          </cell>
        </row>
        <row r="1144">
          <cell r="A1144">
            <v>8171</v>
          </cell>
          <cell r="B1144" t="str">
            <v>Ventilated Trimble</v>
          </cell>
          <cell r="C1144" t="str">
            <v>1,000Ø</v>
          </cell>
          <cell r="D1144" t="str">
            <v>개</v>
          </cell>
          <cell r="E1144">
            <v>314000</v>
          </cell>
          <cell r="F1144">
            <v>0</v>
          </cell>
          <cell r="H1144">
            <v>657</v>
          </cell>
          <cell r="I1144">
            <v>314000</v>
          </cell>
          <cell r="J1144">
            <v>657</v>
          </cell>
          <cell r="L1144">
            <v>657</v>
          </cell>
        </row>
        <row r="1145">
          <cell r="A1145">
            <v>8172</v>
          </cell>
          <cell r="B1145" t="str">
            <v>Ventilated Trimble</v>
          </cell>
          <cell r="C1145" t="str">
            <v>900Ø</v>
          </cell>
          <cell r="D1145" t="str">
            <v>개</v>
          </cell>
          <cell r="E1145">
            <v>247000</v>
          </cell>
          <cell r="F1145">
            <v>0</v>
          </cell>
          <cell r="H1145">
            <v>657</v>
          </cell>
          <cell r="I1145">
            <v>247000</v>
          </cell>
          <cell r="J1145">
            <v>657</v>
          </cell>
          <cell r="L1145">
            <v>657</v>
          </cell>
        </row>
        <row r="1146">
          <cell r="A1146">
            <v>8173</v>
          </cell>
          <cell r="B1146" t="str">
            <v>Ventilated Trimble</v>
          </cell>
          <cell r="C1146" t="str">
            <v>800Ø</v>
          </cell>
          <cell r="D1146" t="str">
            <v>개</v>
          </cell>
          <cell r="E1146">
            <v>227000</v>
          </cell>
          <cell r="F1146">
            <v>0</v>
          </cell>
          <cell r="H1146">
            <v>657</v>
          </cell>
          <cell r="I1146">
            <v>227000</v>
          </cell>
          <cell r="J1146">
            <v>657</v>
          </cell>
          <cell r="L1146">
            <v>657</v>
          </cell>
        </row>
        <row r="1147">
          <cell r="A1147">
            <v>8174</v>
          </cell>
          <cell r="B1147" t="str">
            <v>Ventilated Trimble</v>
          </cell>
          <cell r="C1147" t="str">
            <v>700Ø</v>
          </cell>
          <cell r="D1147" t="str">
            <v>개</v>
          </cell>
          <cell r="E1147">
            <v>205000</v>
          </cell>
          <cell r="F1147">
            <v>0</v>
          </cell>
          <cell r="H1147">
            <v>657</v>
          </cell>
          <cell r="I1147">
            <v>205000</v>
          </cell>
          <cell r="J1147">
            <v>657</v>
          </cell>
          <cell r="L1147">
            <v>657</v>
          </cell>
        </row>
        <row r="1148">
          <cell r="A1148">
            <v>8175</v>
          </cell>
          <cell r="B1148" t="str">
            <v>Ventilated Trimble</v>
          </cell>
          <cell r="C1148" t="str">
            <v>600Ø</v>
          </cell>
          <cell r="D1148" t="str">
            <v>개</v>
          </cell>
          <cell r="E1148">
            <v>183000</v>
          </cell>
          <cell r="F1148">
            <v>0</v>
          </cell>
          <cell r="H1148">
            <v>657</v>
          </cell>
          <cell r="I1148">
            <v>183000</v>
          </cell>
          <cell r="J1148">
            <v>657</v>
          </cell>
          <cell r="L1148">
            <v>657</v>
          </cell>
        </row>
        <row r="1149">
          <cell r="A1149">
            <v>8176</v>
          </cell>
          <cell r="B1149" t="str">
            <v>Ventilated Trimble</v>
          </cell>
          <cell r="C1149" t="str">
            <v>500Ø</v>
          </cell>
          <cell r="D1149" t="str">
            <v>개</v>
          </cell>
          <cell r="E1149">
            <v>164000</v>
          </cell>
          <cell r="F1149">
            <v>0</v>
          </cell>
          <cell r="H1149">
            <v>657</v>
          </cell>
          <cell r="I1149">
            <v>164000</v>
          </cell>
          <cell r="J1149">
            <v>657</v>
          </cell>
          <cell r="L1149">
            <v>657</v>
          </cell>
        </row>
        <row r="1150">
          <cell r="A1150">
            <v>8177</v>
          </cell>
          <cell r="B1150" t="str">
            <v>Ventilated Trimble</v>
          </cell>
          <cell r="C1150" t="str">
            <v>400Ø</v>
          </cell>
          <cell r="D1150" t="str">
            <v>개</v>
          </cell>
          <cell r="E1150">
            <v>148000</v>
          </cell>
          <cell r="F1150">
            <v>0</v>
          </cell>
          <cell r="H1150">
            <v>657</v>
          </cell>
          <cell r="I1150">
            <v>148000</v>
          </cell>
          <cell r="J1150">
            <v>657</v>
          </cell>
          <cell r="L1150">
            <v>657</v>
          </cell>
        </row>
        <row r="1151">
          <cell r="A1151">
            <v>8178</v>
          </cell>
          <cell r="B1151" t="str">
            <v>Ventilated Trimble</v>
          </cell>
          <cell r="C1151" t="str">
            <v>300Ø</v>
          </cell>
          <cell r="D1151" t="str">
            <v>개</v>
          </cell>
          <cell r="E1151">
            <v>133000</v>
          </cell>
          <cell r="F1151">
            <v>0</v>
          </cell>
          <cell r="H1151">
            <v>657</v>
          </cell>
          <cell r="I1151">
            <v>133000</v>
          </cell>
          <cell r="J1151">
            <v>657</v>
          </cell>
          <cell r="L1151">
            <v>657</v>
          </cell>
        </row>
        <row r="1152">
          <cell r="A1152">
            <v>8179</v>
          </cell>
          <cell r="B1152" t="str">
            <v>Ventilated Trimble</v>
          </cell>
          <cell r="C1152" t="str">
            <v>200Ø</v>
          </cell>
          <cell r="D1152" t="str">
            <v>개</v>
          </cell>
          <cell r="E1152">
            <v>118000</v>
          </cell>
          <cell r="F1152">
            <v>0</v>
          </cell>
          <cell r="H1152">
            <v>657</v>
          </cell>
          <cell r="I1152">
            <v>118000</v>
          </cell>
          <cell r="J1152">
            <v>657</v>
          </cell>
          <cell r="L1152">
            <v>657</v>
          </cell>
        </row>
        <row r="1153">
          <cell r="A1153">
            <v>8181</v>
          </cell>
          <cell r="B1153" t="str">
            <v>Drain Tee Cap</v>
          </cell>
          <cell r="C1153" t="str">
            <v>1,000Ø</v>
          </cell>
          <cell r="D1153" t="str">
            <v>개</v>
          </cell>
          <cell r="E1153">
            <v>125000</v>
          </cell>
          <cell r="F1153">
            <v>0</v>
          </cell>
          <cell r="H1153">
            <v>657</v>
          </cell>
          <cell r="I1153">
            <v>125000</v>
          </cell>
          <cell r="J1153">
            <v>657</v>
          </cell>
          <cell r="L1153">
            <v>657</v>
          </cell>
        </row>
        <row r="1154">
          <cell r="A1154">
            <v>8182</v>
          </cell>
          <cell r="B1154" t="str">
            <v>Drain Tee Cap</v>
          </cell>
          <cell r="C1154" t="str">
            <v>900Ø</v>
          </cell>
          <cell r="D1154" t="str">
            <v>개</v>
          </cell>
          <cell r="E1154">
            <v>90000</v>
          </cell>
          <cell r="F1154">
            <v>0</v>
          </cell>
          <cell r="H1154">
            <v>657</v>
          </cell>
          <cell r="I1154">
            <v>90000</v>
          </cell>
          <cell r="J1154">
            <v>657</v>
          </cell>
          <cell r="L1154">
            <v>657</v>
          </cell>
        </row>
        <row r="1155">
          <cell r="A1155">
            <v>8183</v>
          </cell>
          <cell r="B1155" t="str">
            <v>Drain Tee Cap</v>
          </cell>
          <cell r="C1155" t="str">
            <v>800Ø</v>
          </cell>
          <cell r="D1155" t="str">
            <v>개</v>
          </cell>
          <cell r="E1155">
            <v>63800</v>
          </cell>
          <cell r="F1155">
            <v>0</v>
          </cell>
          <cell r="H1155">
            <v>657</v>
          </cell>
          <cell r="I1155">
            <v>63800</v>
          </cell>
          <cell r="J1155">
            <v>657</v>
          </cell>
          <cell r="L1155">
            <v>657</v>
          </cell>
        </row>
        <row r="1156">
          <cell r="A1156">
            <v>8184</v>
          </cell>
          <cell r="B1156" t="str">
            <v>Drain Tee Cap</v>
          </cell>
          <cell r="C1156" t="str">
            <v>700Ø</v>
          </cell>
          <cell r="D1156" t="str">
            <v>개</v>
          </cell>
          <cell r="E1156">
            <v>51200</v>
          </cell>
          <cell r="F1156">
            <v>0</v>
          </cell>
          <cell r="H1156">
            <v>657</v>
          </cell>
          <cell r="I1156">
            <v>51200</v>
          </cell>
          <cell r="J1156">
            <v>657</v>
          </cell>
          <cell r="L1156">
            <v>657</v>
          </cell>
        </row>
        <row r="1157">
          <cell r="A1157">
            <v>8185</v>
          </cell>
          <cell r="B1157" t="str">
            <v>Drain Tee Cap</v>
          </cell>
          <cell r="C1157" t="str">
            <v>600Ø</v>
          </cell>
          <cell r="D1157" t="str">
            <v>개</v>
          </cell>
          <cell r="E1157">
            <v>44500</v>
          </cell>
          <cell r="F1157">
            <v>0</v>
          </cell>
          <cell r="H1157">
            <v>657</v>
          </cell>
          <cell r="I1157">
            <v>44500</v>
          </cell>
          <cell r="J1157">
            <v>657</v>
          </cell>
          <cell r="L1157">
            <v>657</v>
          </cell>
        </row>
        <row r="1158">
          <cell r="A1158">
            <v>8186</v>
          </cell>
          <cell r="B1158" t="str">
            <v>Drain Tee Cap</v>
          </cell>
          <cell r="C1158" t="str">
            <v>500Ø</v>
          </cell>
          <cell r="D1158" t="str">
            <v>개</v>
          </cell>
          <cell r="E1158">
            <v>39200</v>
          </cell>
          <cell r="F1158">
            <v>0</v>
          </cell>
          <cell r="H1158">
            <v>657</v>
          </cell>
          <cell r="I1158">
            <v>39200</v>
          </cell>
          <cell r="J1158">
            <v>657</v>
          </cell>
          <cell r="L1158">
            <v>657</v>
          </cell>
        </row>
        <row r="1159">
          <cell r="A1159">
            <v>8187</v>
          </cell>
          <cell r="B1159" t="str">
            <v>Drain Tee Cap</v>
          </cell>
          <cell r="C1159" t="str">
            <v>400Ø</v>
          </cell>
          <cell r="D1159" t="str">
            <v>개</v>
          </cell>
          <cell r="E1159">
            <v>29900</v>
          </cell>
          <cell r="F1159">
            <v>0</v>
          </cell>
          <cell r="H1159">
            <v>657</v>
          </cell>
          <cell r="I1159">
            <v>29900</v>
          </cell>
          <cell r="J1159">
            <v>657</v>
          </cell>
          <cell r="L1159">
            <v>657</v>
          </cell>
        </row>
        <row r="1160">
          <cell r="A1160">
            <v>8188</v>
          </cell>
          <cell r="B1160" t="str">
            <v>Drain Tee Cap</v>
          </cell>
          <cell r="C1160" t="str">
            <v>300Ø</v>
          </cell>
          <cell r="D1160" t="str">
            <v>개</v>
          </cell>
          <cell r="E1160">
            <v>24600</v>
          </cell>
          <cell r="F1160">
            <v>0</v>
          </cell>
          <cell r="H1160">
            <v>657</v>
          </cell>
          <cell r="I1160">
            <v>24600</v>
          </cell>
          <cell r="J1160">
            <v>657</v>
          </cell>
          <cell r="L1160">
            <v>657</v>
          </cell>
        </row>
        <row r="1161">
          <cell r="A1161">
            <v>8189</v>
          </cell>
          <cell r="B1161" t="str">
            <v>Drain Tee Cap</v>
          </cell>
          <cell r="C1161" t="str">
            <v>200Ø</v>
          </cell>
          <cell r="D1161" t="str">
            <v>개</v>
          </cell>
          <cell r="E1161">
            <v>17900</v>
          </cell>
          <cell r="F1161">
            <v>0</v>
          </cell>
          <cell r="H1161">
            <v>657</v>
          </cell>
          <cell r="I1161">
            <v>17900</v>
          </cell>
          <cell r="J1161">
            <v>657</v>
          </cell>
          <cell r="L1161">
            <v>657</v>
          </cell>
        </row>
        <row r="1162">
          <cell r="A1162">
            <v>8191</v>
          </cell>
          <cell r="B1162" t="str">
            <v>Manifold Tee</v>
          </cell>
          <cell r="C1162" t="str">
            <v>1,000Ø</v>
          </cell>
          <cell r="D1162" t="str">
            <v>개</v>
          </cell>
          <cell r="E1162">
            <v>665000</v>
          </cell>
          <cell r="F1162">
            <v>0</v>
          </cell>
          <cell r="H1162">
            <v>657</v>
          </cell>
          <cell r="I1162">
            <v>665000</v>
          </cell>
          <cell r="J1162">
            <v>657</v>
          </cell>
          <cell r="L1162">
            <v>657</v>
          </cell>
        </row>
        <row r="1163">
          <cell r="A1163">
            <v>8192</v>
          </cell>
          <cell r="B1163" t="str">
            <v>Manifold Tee</v>
          </cell>
          <cell r="C1163" t="str">
            <v>900Ø</v>
          </cell>
          <cell r="D1163" t="str">
            <v>개</v>
          </cell>
          <cell r="E1163">
            <v>450000</v>
          </cell>
          <cell r="F1163">
            <v>0</v>
          </cell>
          <cell r="H1163">
            <v>657</v>
          </cell>
          <cell r="I1163">
            <v>450000</v>
          </cell>
          <cell r="J1163">
            <v>657</v>
          </cell>
          <cell r="L1163">
            <v>657</v>
          </cell>
        </row>
        <row r="1164">
          <cell r="A1164">
            <v>8193</v>
          </cell>
          <cell r="B1164" t="str">
            <v>Manifold Tee</v>
          </cell>
          <cell r="C1164" t="str">
            <v>800Ø</v>
          </cell>
          <cell r="D1164" t="str">
            <v>개</v>
          </cell>
          <cell r="E1164">
            <v>409000</v>
          </cell>
          <cell r="F1164">
            <v>0</v>
          </cell>
          <cell r="H1164">
            <v>657</v>
          </cell>
          <cell r="I1164">
            <v>409000</v>
          </cell>
          <cell r="J1164">
            <v>657</v>
          </cell>
          <cell r="L1164">
            <v>657</v>
          </cell>
        </row>
        <row r="1165">
          <cell r="A1165">
            <v>8194</v>
          </cell>
          <cell r="B1165" t="str">
            <v>Manifold Tee</v>
          </cell>
          <cell r="C1165" t="str">
            <v>700Ø</v>
          </cell>
          <cell r="D1165" t="str">
            <v>개</v>
          </cell>
          <cell r="E1165">
            <v>287000</v>
          </cell>
          <cell r="F1165">
            <v>0</v>
          </cell>
          <cell r="H1165">
            <v>657</v>
          </cell>
          <cell r="I1165">
            <v>287000</v>
          </cell>
          <cell r="J1165">
            <v>657</v>
          </cell>
          <cell r="L1165">
            <v>657</v>
          </cell>
        </row>
        <row r="1166">
          <cell r="A1166">
            <v>8195</v>
          </cell>
          <cell r="B1166" t="str">
            <v>Manifold Tee</v>
          </cell>
          <cell r="C1166" t="str">
            <v>600Ø</v>
          </cell>
          <cell r="D1166" t="str">
            <v>개</v>
          </cell>
          <cell r="E1166">
            <v>252000</v>
          </cell>
          <cell r="F1166">
            <v>0</v>
          </cell>
          <cell r="H1166">
            <v>657</v>
          </cell>
          <cell r="I1166">
            <v>252000</v>
          </cell>
          <cell r="J1166">
            <v>657</v>
          </cell>
          <cell r="L1166">
            <v>657</v>
          </cell>
        </row>
        <row r="1167">
          <cell r="A1167">
            <v>8196</v>
          </cell>
          <cell r="B1167" t="str">
            <v>Manifold Tee</v>
          </cell>
          <cell r="C1167" t="str">
            <v>500Ø</v>
          </cell>
          <cell r="D1167" t="str">
            <v>개</v>
          </cell>
          <cell r="E1167">
            <v>194000</v>
          </cell>
          <cell r="F1167">
            <v>0</v>
          </cell>
          <cell r="H1167">
            <v>657</v>
          </cell>
          <cell r="I1167">
            <v>194000</v>
          </cell>
          <cell r="J1167">
            <v>657</v>
          </cell>
          <cell r="L1167">
            <v>657</v>
          </cell>
        </row>
        <row r="1168">
          <cell r="A1168">
            <v>8197</v>
          </cell>
          <cell r="B1168" t="str">
            <v>Manifold Tee</v>
          </cell>
          <cell r="C1168" t="str">
            <v>400Ø</v>
          </cell>
          <cell r="D1168" t="str">
            <v>개</v>
          </cell>
          <cell r="E1168">
            <v>154000</v>
          </cell>
          <cell r="F1168">
            <v>0</v>
          </cell>
          <cell r="H1168">
            <v>657</v>
          </cell>
          <cell r="I1168">
            <v>154000</v>
          </cell>
          <cell r="J1168">
            <v>657</v>
          </cell>
          <cell r="L1168">
            <v>657</v>
          </cell>
        </row>
        <row r="1169">
          <cell r="A1169">
            <v>8198</v>
          </cell>
          <cell r="B1169" t="str">
            <v>Manifold Tee</v>
          </cell>
          <cell r="C1169" t="str">
            <v>300Ø</v>
          </cell>
          <cell r="D1169" t="str">
            <v>개</v>
          </cell>
          <cell r="E1169">
            <v>124000</v>
          </cell>
          <cell r="F1169">
            <v>0</v>
          </cell>
          <cell r="H1169">
            <v>657</v>
          </cell>
          <cell r="I1169">
            <v>124000</v>
          </cell>
          <cell r="J1169">
            <v>657</v>
          </cell>
          <cell r="L1169">
            <v>657</v>
          </cell>
        </row>
        <row r="1170">
          <cell r="A1170">
            <v>8199</v>
          </cell>
          <cell r="B1170" t="str">
            <v>Manifold Tee</v>
          </cell>
          <cell r="C1170" t="str">
            <v>200Ø</v>
          </cell>
          <cell r="D1170" t="str">
            <v>개</v>
          </cell>
          <cell r="E1170">
            <v>81000</v>
          </cell>
          <cell r="F1170">
            <v>0</v>
          </cell>
          <cell r="H1170">
            <v>657</v>
          </cell>
          <cell r="I1170">
            <v>81000</v>
          </cell>
          <cell r="J1170">
            <v>657</v>
          </cell>
          <cell r="L1170">
            <v>657</v>
          </cell>
        </row>
        <row r="1171">
          <cell r="A1171">
            <v>8201</v>
          </cell>
          <cell r="B1171" t="str">
            <v>Insulated Flange</v>
          </cell>
          <cell r="C1171" t="str">
            <v>1,000Ø</v>
          </cell>
          <cell r="D1171" t="str">
            <v>개</v>
          </cell>
          <cell r="E1171">
            <v>571000</v>
          </cell>
          <cell r="F1171">
            <v>0</v>
          </cell>
          <cell r="H1171">
            <v>657</v>
          </cell>
          <cell r="I1171">
            <v>571000</v>
          </cell>
          <cell r="J1171">
            <v>657</v>
          </cell>
          <cell r="L1171">
            <v>657</v>
          </cell>
        </row>
        <row r="1172">
          <cell r="A1172">
            <v>8202</v>
          </cell>
          <cell r="B1172" t="str">
            <v>Insulated Flange</v>
          </cell>
          <cell r="C1172" t="str">
            <v>900Ø</v>
          </cell>
          <cell r="D1172" t="str">
            <v>개</v>
          </cell>
          <cell r="E1172">
            <v>348000</v>
          </cell>
          <cell r="F1172">
            <v>0</v>
          </cell>
          <cell r="H1172">
            <v>657</v>
          </cell>
          <cell r="I1172">
            <v>348000</v>
          </cell>
          <cell r="J1172">
            <v>657</v>
          </cell>
          <cell r="L1172">
            <v>657</v>
          </cell>
        </row>
        <row r="1173">
          <cell r="A1173">
            <v>8203</v>
          </cell>
          <cell r="B1173" t="str">
            <v>Insulated Flange</v>
          </cell>
          <cell r="C1173" t="str">
            <v>800Ø</v>
          </cell>
          <cell r="D1173" t="str">
            <v>개</v>
          </cell>
          <cell r="E1173">
            <v>294000</v>
          </cell>
          <cell r="F1173">
            <v>0</v>
          </cell>
          <cell r="H1173">
            <v>657</v>
          </cell>
          <cell r="I1173">
            <v>294000</v>
          </cell>
          <cell r="J1173">
            <v>657</v>
          </cell>
          <cell r="L1173">
            <v>657</v>
          </cell>
        </row>
        <row r="1174">
          <cell r="A1174">
            <v>8204</v>
          </cell>
          <cell r="B1174" t="str">
            <v>Insulated Flange</v>
          </cell>
          <cell r="C1174" t="str">
            <v>700Ø</v>
          </cell>
          <cell r="D1174" t="str">
            <v>개</v>
          </cell>
          <cell r="E1174">
            <v>209000</v>
          </cell>
          <cell r="F1174">
            <v>0</v>
          </cell>
          <cell r="H1174">
            <v>657</v>
          </cell>
          <cell r="I1174">
            <v>209000</v>
          </cell>
          <cell r="J1174">
            <v>657</v>
          </cell>
          <cell r="L1174">
            <v>657</v>
          </cell>
        </row>
        <row r="1175">
          <cell r="A1175">
            <v>8205</v>
          </cell>
          <cell r="B1175" t="str">
            <v>Insulated Flange</v>
          </cell>
          <cell r="C1175" t="str">
            <v>600Ø</v>
          </cell>
          <cell r="D1175" t="str">
            <v>개</v>
          </cell>
          <cell r="E1175">
            <v>182000</v>
          </cell>
          <cell r="F1175">
            <v>0</v>
          </cell>
          <cell r="H1175">
            <v>657</v>
          </cell>
          <cell r="I1175">
            <v>182000</v>
          </cell>
          <cell r="J1175">
            <v>657</v>
          </cell>
          <cell r="L1175">
            <v>657</v>
          </cell>
        </row>
        <row r="1176">
          <cell r="A1176">
            <v>8206</v>
          </cell>
          <cell r="B1176" t="str">
            <v>Insulated Flange</v>
          </cell>
          <cell r="C1176" t="str">
            <v>500Ø</v>
          </cell>
          <cell r="D1176" t="str">
            <v>개</v>
          </cell>
          <cell r="E1176">
            <v>174000</v>
          </cell>
          <cell r="F1176">
            <v>0</v>
          </cell>
          <cell r="H1176">
            <v>657</v>
          </cell>
          <cell r="I1176">
            <v>174000</v>
          </cell>
          <cell r="J1176">
            <v>657</v>
          </cell>
          <cell r="L1176">
            <v>657</v>
          </cell>
        </row>
        <row r="1177">
          <cell r="A1177">
            <v>8207</v>
          </cell>
          <cell r="B1177" t="str">
            <v>Insulated Flange</v>
          </cell>
          <cell r="C1177" t="str">
            <v>400Ø</v>
          </cell>
          <cell r="D1177" t="str">
            <v>개</v>
          </cell>
          <cell r="E1177">
            <v>138000</v>
          </cell>
          <cell r="F1177">
            <v>0</v>
          </cell>
          <cell r="H1177">
            <v>657</v>
          </cell>
          <cell r="I1177">
            <v>138000</v>
          </cell>
          <cell r="J1177">
            <v>657</v>
          </cell>
          <cell r="L1177">
            <v>657</v>
          </cell>
        </row>
        <row r="1178">
          <cell r="A1178">
            <v>8208</v>
          </cell>
          <cell r="B1178" t="str">
            <v>Insulated Flange</v>
          </cell>
          <cell r="C1178" t="str">
            <v>300Ø</v>
          </cell>
          <cell r="D1178" t="str">
            <v>개</v>
          </cell>
          <cell r="E1178">
            <v>91000</v>
          </cell>
          <cell r="F1178">
            <v>0</v>
          </cell>
          <cell r="H1178">
            <v>657</v>
          </cell>
          <cell r="I1178">
            <v>91000</v>
          </cell>
          <cell r="J1178">
            <v>657</v>
          </cell>
          <cell r="L1178">
            <v>657</v>
          </cell>
        </row>
        <row r="1179">
          <cell r="A1179">
            <v>8209</v>
          </cell>
          <cell r="B1179" t="str">
            <v>Insulated Flange</v>
          </cell>
          <cell r="C1179" t="str">
            <v>200Ø</v>
          </cell>
          <cell r="D1179" t="str">
            <v>개</v>
          </cell>
          <cell r="E1179">
            <v>68000</v>
          </cell>
          <cell r="F1179">
            <v>0</v>
          </cell>
          <cell r="H1179">
            <v>657</v>
          </cell>
          <cell r="I1179">
            <v>68000</v>
          </cell>
          <cell r="J1179">
            <v>657</v>
          </cell>
          <cell r="L1179">
            <v>657</v>
          </cell>
        </row>
        <row r="1180">
          <cell r="A1180">
            <v>8211</v>
          </cell>
          <cell r="B1180" t="str">
            <v>Pt Support Assembly</v>
          </cell>
          <cell r="C1180" t="str">
            <v>1,000Ø</v>
          </cell>
          <cell r="D1180" t="str">
            <v>개</v>
          </cell>
          <cell r="E1180">
            <v>254000</v>
          </cell>
          <cell r="F1180">
            <v>0</v>
          </cell>
          <cell r="H1180">
            <v>657</v>
          </cell>
          <cell r="I1180">
            <v>254000</v>
          </cell>
          <cell r="J1180">
            <v>657</v>
          </cell>
          <cell r="L1180">
            <v>657</v>
          </cell>
        </row>
        <row r="1181">
          <cell r="A1181">
            <v>8212</v>
          </cell>
          <cell r="B1181" t="str">
            <v>Pt Support Assembly</v>
          </cell>
          <cell r="C1181" t="str">
            <v>900Ø</v>
          </cell>
          <cell r="D1181" t="str">
            <v>개</v>
          </cell>
          <cell r="E1181">
            <v>171000</v>
          </cell>
          <cell r="F1181">
            <v>0</v>
          </cell>
          <cell r="H1181">
            <v>657</v>
          </cell>
          <cell r="I1181">
            <v>171000</v>
          </cell>
          <cell r="J1181">
            <v>657</v>
          </cell>
          <cell r="L1181">
            <v>657</v>
          </cell>
        </row>
        <row r="1182">
          <cell r="A1182">
            <v>8213</v>
          </cell>
          <cell r="B1182" t="str">
            <v>Pt Support Assembly</v>
          </cell>
          <cell r="C1182" t="str">
            <v>800Ø</v>
          </cell>
          <cell r="D1182" t="str">
            <v>개</v>
          </cell>
          <cell r="E1182">
            <v>142000</v>
          </cell>
          <cell r="F1182">
            <v>0</v>
          </cell>
          <cell r="H1182">
            <v>657</v>
          </cell>
          <cell r="I1182">
            <v>142000</v>
          </cell>
          <cell r="J1182">
            <v>657</v>
          </cell>
          <cell r="L1182">
            <v>657</v>
          </cell>
        </row>
        <row r="1183">
          <cell r="A1183">
            <v>8214</v>
          </cell>
          <cell r="B1183" t="str">
            <v>Pt Support Assembly</v>
          </cell>
          <cell r="C1183" t="str">
            <v>700Ø</v>
          </cell>
          <cell r="D1183" t="str">
            <v>개</v>
          </cell>
          <cell r="E1183">
            <v>115000</v>
          </cell>
          <cell r="F1183">
            <v>0</v>
          </cell>
          <cell r="H1183">
            <v>657</v>
          </cell>
          <cell r="I1183">
            <v>115000</v>
          </cell>
          <cell r="J1183">
            <v>657</v>
          </cell>
          <cell r="L1183">
            <v>657</v>
          </cell>
        </row>
        <row r="1184">
          <cell r="A1184">
            <v>8215</v>
          </cell>
          <cell r="B1184" t="str">
            <v>Pt Support Assembly</v>
          </cell>
          <cell r="C1184" t="str">
            <v>600Ø</v>
          </cell>
          <cell r="D1184" t="str">
            <v>개</v>
          </cell>
          <cell r="E1184">
            <v>95000</v>
          </cell>
          <cell r="F1184">
            <v>0</v>
          </cell>
          <cell r="H1184">
            <v>657</v>
          </cell>
          <cell r="I1184">
            <v>95000</v>
          </cell>
          <cell r="J1184">
            <v>657</v>
          </cell>
          <cell r="L1184">
            <v>657</v>
          </cell>
        </row>
        <row r="1185">
          <cell r="A1185">
            <v>8216</v>
          </cell>
          <cell r="B1185" t="str">
            <v>Pt Support Assembly</v>
          </cell>
          <cell r="C1185" t="str">
            <v>500Ø</v>
          </cell>
          <cell r="D1185" t="str">
            <v>개</v>
          </cell>
          <cell r="E1185">
            <v>75000</v>
          </cell>
          <cell r="F1185">
            <v>0</v>
          </cell>
          <cell r="H1185">
            <v>657</v>
          </cell>
          <cell r="I1185">
            <v>75000</v>
          </cell>
          <cell r="J1185">
            <v>657</v>
          </cell>
          <cell r="L1185">
            <v>657</v>
          </cell>
        </row>
        <row r="1186">
          <cell r="A1186">
            <v>8217</v>
          </cell>
          <cell r="B1186" t="str">
            <v>Pt Support Assembly</v>
          </cell>
          <cell r="C1186" t="str">
            <v>400Ø</v>
          </cell>
          <cell r="D1186" t="str">
            <v>개</v>
          </cell>
          <cell r="E1186">
            <v>63100</v>
          </cell>
          <cell r="F1186">
            <v>0</v>
          </cell>
          <cell r="H1186">
            <v>657</v>
          </cell>
          <cell r="I1186">
            <v>63100</v>
          </cell>
          <cell r="J1186">
            <v>657</v>
          </cell>
          <cell r="L1186">
            <v>657</v>
          </cell>
        </row>
        <row r="1187">
          <cell r="A1187">
            <v>8218</v>
          </cell>
          <cell r="B1187" t="str">
            <v>Pt Support Assembly</v>
          </cell>
          <cell r="C1187" t="str">
            <v>300Ø</v>
          </cell>
          <cell r="D1187" t="str">
            <v>개</v>
          </cell>
          <cell r="E1187">
            <v>56500</v>
          </cell>
          <cell r="F1187">
            <v>0</v>
          </cell>
          <cell r="H1187">
            <v>657</v>
          </cell>
          <cell r="I1187">
            <v>56500</v>
          </cell>
          <cell r="J1187">
            <v>657</v>
          </cell>
          <cell r="L1187">
            <v>657</v>
          </cell>
        </row>
        <row r="1188">
          <cell r="A1188">
            <v>8219</v>
          </cell>
          <cell r="B1188" t="str">
            <v>Pt Support Assembly</v>
          </cell>
          <cell r="C1188" t="str">
            <v>200Ø</v>
          </cell>
          <cell r="D1188" t="str">
            <v>개</v>
          </cell>
          <cell r="E1188">
            <v>49800</v>
          </cell>
          <cell r="F1188">
            <v>0</v>
          </cell>
          <cell r="H1188">
            <v>657</v>
          </cell>
          <cell r="I1188">
            <v>49800</v>
          </cell>
          <cell r="J1188">
            <v>657</v>
          </cell>
          <cell r="L1188">
            <v>657</v>
          </cell>
        </row>
        <row r="1189">
          <cell r="A1189">
            <v>8221</v>
          </cell>
          <cell r="B1189" t="str">
            <v>Check Hole</v>
          </cell>
          <cell r="C1189" t="str">
            <v>1,000Ø</v>
          </cell>
          <cell r="D1189" t="str">
            <v>개</v>
          </cell>
          <cell r="E1189">
            <v>354000</v>
          </cell>
          <cell r="F1189">
            <v>0</v>
          </cell>
          <cell r="H1189">
            <v>657</v>
          </cell>
          <cell r="I1189">
            <v>354000</v>
          </cell>
          <cell r="J1189">
            <v>657</v>
          </cell>
          <cell r="L1189">
            <v>657</v>
          </cell>
        </row>
        <row r="1190">
          <cell r="A1190">
            <v>8222</v>
          </cell>
          <cell r="B1190" t="str">
            <v>Check Hole</v>
          </cell>
          <cell r="C1190" t="str">
            <v>900Ø</v>
          </cell>
          <cell r="D1190" t="str">
            <v>개</v>
          </cell>
          <cell r="E1190">
            <v>282000</v>
          </cell>
          <cell r="F1190">
            <v>0</v>
          </cell>
          <cell r="H1190">
            <v>657</v>
          </cell>
          <cell r="I1190">
            <v>282000</v>
          </cell>
          <cell r="J1190">
            <v>657</v>
          </cell>
          <cell r="L1190">
            <v>657</v>
          </cell>
        </row>
        <row r="1191">
          <cell r="A1191">
            <v>8223</v>
          </cell>
          <cell r="B1191" t="str">
            <v>Check Hole</v>
          </cell>
          <cell r="C1191" t="str">
            <v>800Ø</v>
          </cell>
          <cell r="D1191" t="str">
            <v>개</v>
          </cell>
          <cell r="E1191">
            <v>252000</v>
          </cell>
          <cell r="F1191">
            <v>0</v>
          </cell>
          <cell r="H1191">
            <v>657</v>
          </cell>
          <cell r="I1191">
            <v>252000</v>
          </cell>
          <cell r="J1191">
            <v>657</v>
          </cell>
          <cell r="L1191">
            <v>657</v>
          </cell>
        </row>
        <row r="1192">
          <cell r="A1192">
            <v>8224</v>
          </cell>
          <cell r="B1192" t="str">
            <v>Check Hole</v>
          </cell>
          <cell r="C1192" t="str">
            <v>700Ø</v>
          </cell>
          <cell r="D1192" t="str">
            <v>개</v>
          </cell>
          <cell r="E1192">
            <v>219000</v>
          </cell>
          <cell r="F1192">
            <v>0</v>
          </cell>
          <cell r="H1192">
            <v>657</v>
          </cell>
          <cell r="I1192">
            <v>219000</v>
          </cell>
          <cell r="J1192">
            <v>657</v>
          </cell>
          <cell r="L1192">
            <v>657</v>
          </cell>
        </row>
        <row r="1193">
          <cell r="A1193">
            <v>8225</v>
          </cell>
          <cell r="B1193" t="str">
            <v>Check Hole</v>
          </cell>
          <cell r="C1193" t="str">
            <v>600Ø</v>
          </cell>
          <cell r="D1193" t="str">
            <v>개</v>
          </cell>
          <cell r="E1193">
            <v>188000</v>
          </cell>
          <cell r="F1193">
            <v>0</v>
          </cell>
          <cell r="H1193">
            <v>657</v>
          </cell>
          <cell r="I1193">
            <v>188000</v>
          </cell>
          <cell r="J1193">
            <v>657</v>
          </cell>
          <cell r="L1193">
            <v>657</v>
          </cell>
        </row>
        <row r="1194">
          <cell r="A1194">
            <v>8226</v>
          </cell>
          <cell r="B1194" t="str">
            <v>Check Hole</v>
          </cell>
          <cell r="C1194" t="str">
            <v>500Ø</v>
          </cell>
          <cell r="D1194" t="str">
            <v>개</v>
          </cell>
          <cell r="E1194">
            <v>157000</v>
          </cell>
          <cell r="F1194">
            <v>0</v>
          </cell>
          <cell r="H1194">
            <v>657</v>
          </cell>
          <cell r="I1194">
            <v>157000</v>
          </cell>
          <cell r="J1194">
            <v>657</v>
          </cell>
          <cell r="L1194">
            <v>657</v>
          </cell>
        </row>
        <row r="1195">
          <cell r="A1195">
            <v>8227</v>
          </cell>
          <cell r="B1195" t="str">
            <v>Check Hole</v>
          </cell>
          <cell r="C1195" t="str">
            <v>400Ø</v>
          </cell>
          <cell r="D1195" t="str">
            <v>개</v>
          </cell>
          <cell r="E1195">
            <v>125000</v>
          </cell>
          <cell r="F1195">
            <v>0</v>
          </cell>
          <cell r="H1195">
            <v>657</v>
          </cell>
          <cell r="I1195">
            <v>125000</v>
          </cell>
          <cell r="J1195">
            <v>657</v>
          </cell>
          <cell r="L1195">
            <v>657</v>
          </cell>
        </row>
        <row r="1196">
          <cell r="A1196">
            <v>8228</v>
          </cell>
          <cell r="B1196" t="str">
            <v>Check Hole</v>
          </cell>
          <cell r="C1196" t="str">
            <v>300Ø</v>
          </cell>
          <cell r="D1196" t="str">
            <v>개</v>
          </cell>
          <cell r="E1196">
            <v>93800</v>
          </cell>
          <cell r="F1196">
            <v>0</v>
          </cell>
          <cell r="H1196">
            <v>657</v>
          </cell>
          <cell r="I1196">
            <v>93800</v>
          </cell>
          <cell r="J1196">
            <v>657</v>
          </cell>
          <cell r="L1196">
            <v>657</v>
          </cell>
        </row>
        <row r="1197">
          <cell r="A1197">
            <v>8229</v>
          </cell>
          <cell r="B1197" t="str">
            <v>Check Hole</v>
          </cell>
          <cell r="C1197" t="str">
            <v>200Ø</v>
          </cell>
          <cell r="D1197" t="str">
            <v>개</v>
          </cell>
          <cell r="E1197">
            <v>63100</v>
          </cell>
          <cell r="F1197">
            <v>0</v>
          </cell>
          <cell r="H1197">
            <v>657</v>
          </cell>
          <cell r="I1197">
            <v>63100</v>
          </cell>
          <cell r="J1197">
            <v>657</v>
          </cell>
          <cell r="L1197">
            <v>657</v>
          </cell>
        </row>
        <row r="1198">
          <cell r="A1198">
            <v>8231</v>
          </cell>
          <cell r="B1198" t="str">
            <v>Full Angle Ring</v>
          </cell>
          <cell r="C1198" t="str">
            <v>1,000Ø</v>
          </cell>
          <cell r="D1198" t="str">
            <v>개</v>
          </cell>
          <cell r="E1198">
            <v>88000</v>
          </cell>
          <cell r="F1198">
            <v>0</v>
          </cell>
          <cell r="H1198">
            <v>657</v>
          </cell>
          <cell r="I1198">
            <v>88000</v>
          </cell>
          <cell r="J1198">
            <v>657</v>
          </cell>
          <cell r="L1198">
            <v>657</v>
          </cell>
        </row>
        <row r="1199">
          <cell r="A1199">
            <v>8232</v>
          </cell>
          <cell r="B1199" t="str">
            <v>Full Angle Ring</v>
          </cell>
          <cell r="C1199" t="str">
            <v>900Ø</v>
          </cell>
          <cell r="D1199" t="str">
            <v>개</v>
          </cell>
          <cell r="E1199">
            <v>69100</v>
          </cell>
          <cell r="F1199">
            <v>0</v>
          </cell>
          <cell r="H1199">
            <v>657</v>
          </cell>
          <cell r="I1199">
            <v>69100</v>
          </cell>
          <cell r="J1199">
            <v>657</v>
          </cell>
          <cell r="L1199">
            <v>657</v>
          </cell>
        </row>
        <row r="1200">
          <cell r="A1200">
            <v>8233</v>
          </cell>
          <cell r="B1200" t="str">
            <v>Full Angle Ring</v>
          </cell>
          <cell r="C1200" t="str">
            <v>800Ø</v>
          </cell>
          <cell r="D1200" t="str">
            <v>개</v>
          </cell>
          <cell r="E1200">
            <v>59800</v>
          </cell>
          <cell r="F1200">
            <v>0</v>
          </cell>
          <cell r="H1200">
            <v>657</v>
          </cell>
          <cell r="I1200">
            <v>59800</v>
          </cell>
          <cell r="J1200">
            <v>657</v>
          </cell>
          <cell r="L1200">
            <v>657</v>
          </cell>
        </row>
        <row r="1201">
          <cell r="A1201">
            <v>8234</v>
          </cell>
          <cell r="B1201" t="str">
            <v>Full Angle Ring</v>
          </cell>
          <cell r="C1201" t="str">
            <v>700Ø</v>
          </cell>
          <cell r="D1201" t="str">
            <v>개</v>
          </cell>
          <cell r="E1201">
            <v>53800</v>
          </cell>
          <cell r="F1201">
            <v>0</v>
          </cell>
          <cell r="H1201">
            <v>657</v>
          </cell>
          <cell r="I1201">
            <v>53800</v>
          </cell>
          <cell r="J1201">
            <v>657</v>
          </cell>
          <cell r="L1201">
            <v>657</v>
          </cell>
        </row>
        <row r="1202">
          <cell r="A1202">
            <v>8235</v>
          </cell>
          <cell r="B1202" t="str">
            <v>Full Angle Ring</v>
          </cell>
          <cell r="C1202" t="str">
            <v>600Ø</v>
          </cell>
          <cell r="D1202" t="str">
            <v>개</v>
          </cell>
          <cell r="E1202">
            <v>47200</v>
          </cell>
          <cell r="F1202">
            <v>0</v>
          </cell>
          <cell r="H1202">
            <v>657</v>
          </cell>
          <cell r="I1202">
            <v>47200</v>
          </cell>
          <cell r="J1202">
            <v>657</v>
          </cell>
          <cell r="L1202">
            <v>657</v>
          </cell>
        </row>
        <row r="1203">
          <cell r="A1203">
            <v>8236</v>
          </cell>
          <cell r="B1203" t="str">
            <v>Full Angle Ring</v>
          </cell>
          <cell r="C1203" t="str">
            <v>500Ø</v>
          </cell>
          <cell r="D1203" t="str">
            <v>개</v>
          </cell>
          <cell r="E1203">
            <v>41200</v>
          </cell>
          <cell r="F1203">
            <v>0</v>
          </cell>
          <cell r="H1203">
            <v>657</v>
          </cell>
          <cell r="I1203">
            <v>41200</v>
          </cell>
          <cell r="J1203">
            <v>657</v>
          </cell>
          <cell r="L1203">
            <v>657</v>
          </cell>
        </row>
        <row r="1204">
          <cell r="A1204">
            <v>8237</v>
          </cell>
          <cell r="B1204" t="str">
            <v>Full Angle Ring</v>
          </cell>
          <cell r="C1204" t="str">
            <v>400Ø</v>
          </cell>
          <cell r="D1204" t="str">
            <v>개</v>
          </cell>
          <cell r="E1204">
            <v>35900</v>
          </cell>
          <cell r="F1204">
            <v>0</v>
          </cell>
          <cell r="H1204">
            <v>657</v>
          </cell>
          <cell r="I1204">
            <v>35900</v>
          </cell>
          <cell r="J1204">
            <v>657</v>
          </cell>
          <cell r="L1204">
            <v>657</v>
          </cell>
        </row>
        <row r="1205">
          <cell r="A1205">
            <v>8238</v>
          </cell>
          <cell r="B1205" t="str">
            <v>Full Angle Ring</v>
          </cell>
          <cell r="C1205" t="str">
            <v>300Ø</v>
          </cell>
          <cell r="D1205" t="str">
            <v>개</v>
          </cell>
          <cell r="E1205">
            <v>29900</v>
          </cell>
          <cell r="F1205">
            <v>0</v>
          </cell>
          <cell r="H1205">
            <v>657</v>
          </cell>
          <cell r="I1205">
            <v>29900</v>
          </cell>
          <cell r="J1205">
            <v>657</v>
          </cell>
          <cell r="L1205">
            <v>657</v>
          </cell>
        </row>
        <row r="1206">
          <cell r="A1206">
            <v>8239</v>
          </cell>
          <cell r="B1206" t="str">
            <v>Full Angle Ring</v>
          </cell>
          <cell r="C1206" t="str">
            <v>200Ø</v>
          </cell>
          <cell r="D1206" t="str">
            <v>개</v>
          </cell>
          <cell r="E1206">
            <v>23200</v>
          </cell>
          <cell r="F1206">
            <v>0</v>
          </cell>
          <cell r="H1206">
            <v>657</v>
          </cell>
          <cell r="I1206">
            <v>23200</v>
          </cell>
          <cell r="J1206">
            <v>657</v>
          </cell>
          <cell r="L1206">
            <v>657</v>
          </cell>
        </row>
        <row r="1207">
          <cell r="A1207">
            <v>8241</v>
          </cell>
          <cell r="B1207" t="str">
            <v>Flange Adapter</v>
          </cell>
          <cell r="C1207" t="str">
            <v>1,000Ø</v>
          </cell>
          <cell r="D1207" t="str">
            <v>개</v>
          </cell>
          <cell r="E1207">
            <v>394000</v>
          </cell>
          <cell r="F1207">
            <v>0</v>
          </cell>
          <cell r="H1207">
            <v>657</v>
          </cell>
          <cell r="I1207">
            <v>394000</v>
          </cell>
          <cell r="J1207">
            <v>657</v>
          </cell>
          <cell r="L1207">
            <v>657</v>
          </cell>
        </row>
        <row r="1208">
          <cell r="A1208">
            <v>8242</v>
          </cell>
          <cell r="B1208" t="str">
            <v>Flange Adapter</v>
          </cell>
          <cell r="C1208" t="str">
            <v>900Ø</v>
          </cell>
          <cell r="D1208" t="str">
            <v>개</v>
          </cell>
          <cell r="E1208">
            <v>272000</v>
          </cell>
          <cell r="F1208">
            <v>0</v>
          </cell>
          <cell r="H1208">
            <v>657</v>
          </cell>
          <cell r="I1208">
            <v>272000</v>
          </cell>
          <cell r="J1208">
            <v>657</v>
          </cell>
          <cell r="L1208">
            <v>657</v>
          </cell>
        </row>
        <row r="1209">
          <cell r="A1209">
            <v>8243</v>
          </cell>
          <cell r="B1209" t="str">
            <v>Flange Adapter</v>
          </cell>
          <cell r="C1209" t="str">
            <v>800Ø</v>
          </cell>
          <cell r="D1209" t="str">
            <v>개</v>
          </cell>
          <cell r="E1209">
            <v>228000</v>
          </cell>
          <cell r="F1209">
            <v>0</v>
          </cell>
          <cell r="H1209">
            <v>657</v>
          </cell>
          <cell r="I1209">
            <v>228000</v>
          </cell>
          <cell r="J1209">
            <v>657</v>
          </cell>
          <cell r="L1209">
            <v>657</v>
          </cell>
        </row>
        <row r="1210">
          <cell r="A1210">
            <v>8244</v>
          </cell>
          <cell r="B1210" t="str">
            <v>Flange Adapter</v>
          </cell>
          <cell r="C1210" t="str">
            <v>700Ø</v>
          </cell>
          <cell r="D1210" t="str">
            <v>개</v>
          </cell>
          <cell r="E1210">
            <v>189000</v>
          </cell>
          <cell r="F1210">
            <v>0</v>
          </cell>
          <cell r="H1210">
            <v>657</v>
          </cell>
          <cell r="I1210">
            <v>189000</v>
          </cell>
          <cell r="J1210">
            <v>657</v>
          </cell>
          <cell r="L1210">
            <v>657</v>
          </cell>
        </row>
        <row r="1211">
          <cell r="A1211">
            <v>8245</v>
          </cell>
          <cell r="B1211" t="str">
            <v>Flange Adapter</v>
          </cell>
          <cell r="C1211" t="str">
            <v>600Ø</v>
          </cell>
          <cell r="D1211" t="str">
            <v>개</v>
          </cell>
          <cell r="E1211">
            <v>150000</v>
          </cell>
          <cell r="F1211">
            <v>0</v>
          </cell>
          <cell r="H1211">
            <v>657</v>
          </cell>
          <cell r="I1211">
            <v>150000</v>
          </cell>
          <cell r="J1211">
            <v>657</v>
          </cell>
          <cell r="L1211">
            <v>657</v>
          </cell>
        </row>
        <row r="1212">
          <cell r="A1212">
            <v>8246</v>
          </cell>
          <cell r="B1212" t="str">
            <v>Flange Adapter</v>
          </cell>
          <cell r="C1212" t="str">
            <v>500Ø</v>
          </cell>
          <cell r="D1212" t="str">
            <v>개</v>
          </cell>
          <cell r="E1212">
            <v>136000</v>
          </cell>
          <cell r="F1212">
            <v>0</v>
          </cell>
          <cell r="H1212">
            <v>657</v>
          </cell>
          <cell r="I1212">
            <v>136000</v>
          </cell>
          <cell r="J1212">
            <v>657</v>
          </cell>
          <cell r="L1212">
            <v>657</v>
          </cell>
        </row>
        <row r="1213">
          <cell r="A1213">
            <v>8247</v>
          </cell>
          <cell r="B1213" t="str">
            <v>Flange Adapter</v>
          </cell>
          <cell r="C1213" t="str">
            <v>400Ø</v>
          </cell>
          <cell r="D1213" t="str">
            <v>개</v>
          </cell>
          <cell r="E1213">
            <v>99000</v>
          </cell>
          <cell r="F1213">
            <v>0</v>
          </cell>
          <cell r="H1213">
            <v>657</v>
          </cell>
          <cell r="I1213">
            <v>99000</v>
          </cell>
          <cell r="J1213">
            <v>657</v>
          </cell>
          <cell r="L1213">
            <v>657</v>
          </cell>
        </row>
        <row r="1214">
          <cell r="A1214">
            <v>8248</v>
          </cell>
          <cell r="B1214" t="str">
            <v>Flange Adapter</v>
          </cell>
          <cell r="C1214" t="str">
            <v>300Ø</v>
          </cell>
          <cell r="D1214" t="str">
            <v>개</v>
          </cell>
          <cell r="E1214">
            <v>72400</v>
          </cell>
          <cell r="F1214">
            <v>0</v>
          </cell>
          <cell r="H1214">
            <v>657</v>
          </cell>
          <cell r="I1214">
            <v>72400</v>
          </cell>
          <cell r="J1214">
            <v>657</v>
          </cell>
          <cell r="L1214">
            <v>657</v>
          </cell>
        </row>
        <row r="1215">
          <cell r="A1215">
            <v>8249</v>
          </cell>
          <cell r="B1215" t="str">
            <v>Flange Adapter</v>
          </cell>
          <cell r="C1215" t="str">
            <v>200Ø</v>
          </cell>
          <cell r="D1215" t="str">
            <v>개</v>
          </cell>
          <cell r="E1215">
            <v>49800</v>
          </cell>
          <cell r="F1215">
            <v>0</v>
          </cell>
          <cell r="H1215">
            <v>657</v>
          </cell>
          <cell r="I1215">
            <v>49800</v>
          </cell>
          <cell r="J1215">
            <v>657</v>
          </cell>
          <cell r="L1215">
            <v>657</v>
          </cell>
        </row>
        <row r="1216">
          <cell r="A1216">
            <v>8251</v>
          </cell>
          <cell r="B1216" t="str">
            <v>Clamp Flange</v>
          </cell>
          <cell r="C1216" t="str">
            <v>1,000Ø</v>
          </cell>
          <cell r="D1216" t="str">
            <v>개</v>
          </cell>
          <cell r="E1216">
            <v>109000</v>
          </cell>
          <cell r="F1216">
            <v>0</v>
          </cell>
          <cell r="H1216">
            <v>657</v>
          </cell>
          <cell r="I1216">
            <v>109000</v>
          </cell>
          <cell r="J1216">
            <v>657</v>
          </cell>
          <cell r="L1216">
            <v>657</v>
          </cell>
        </row>
        <row r="1217">
          <cell r="A1217">
            <v>8252</v>
          </cell>
          <cell r="B1217" t="str">
            <v>Clamp Flange</v>
          </cell>
          <cell r="C1217" t="str">
            <v>900Ø</v>
          </cell>
          <cell r="D1217" t="str">
            <v>개</v>
          </cell>
          <cell r="E1217">
            <v>89000</v>
          </cell>
          <cell r="F1217">
            <v>0</v>
          </cell>
          <cell r="H1217">
            <v>657</v>
          </cell>
          <cell r="I1217">
            <v>89000</v>
          </cell>
          <cell r="J1217">
            <v>657</v>
          </cell>
          <cell r="L1217">
            <v>657</v>
          </cell>
        </row>
        <row r="1218">
          <cell r="A1218">
            <v>8253</v>
          </cell>
          <cell r="B1218" t="str">
            <v>Clamp Flange</v>
          </cell>
          <cell r="C1218" t="str">
            <v>800Ø</v>
          </cell>
          <cell r="D1218" t="str">
            <v>개</v>
          </cell>
          <cell r="E1218">
            <v>81000</v>
          </cell>
          <cell r="F1218">
            <v>0</v>
          </cell>
          <cell r="H1218">
            <v>657</v>
          </cell>
          <cell r="I1218">
            <v>81000</v>
          </cell>
          <cell r="J1218">
            <v>657</v>
          </cell>
          <cell r="L1218">
            <v>657</v>
          </cell>
        </row>
        <row r="1219">
          <cell r="A1219">
            <v>8254</v>
          </cell>
          <cell r="B1219" t="str">
            <v>Clamp Flange</v>
          </cell>
          <cell r="C1219" t="str">
            <v>700Ø</v>
          </cell>
          <cell r="D1219" t="str">
            <v>개</v>
          </cell>
          <cell r="E1219">
            <v>73000</v>
          </cell>
          <cell r="F1219">
            <v>0</v>
          </cell>
          <cell r="H1219">
            <v>657</v>
          </cell>
          <cell r="I1219">
            <v>73000</v>
          </cell>
          <cell r="J1219">
            <v>657</v>
          </cell>
          <cell r="L1219">
            <v>657</v>
          </cell>
        </row>
        <row r="1220">
          <cell r="A1220">
            <v>8255</v>
          </cell>
          <cell r="B1220" t="str">
            <v>Clamp Flange</v>
          </cell>
          <cell r="C1220" t="str">
            <v>600Ø</v>
          </cell>
          <cell r="D1220" t="str">
            <v>개</v>
          </cell>
          <cell r="E1220">
            <v>64500</v>
          </cell>
          <cell r="F1220">
            <v>0</v>
          </cell>
          <cell r="H1220">
            <v>657</v>
          </cell>
          <cell r="I1220">
            <v>64500</v>
          </cell>
          <cell r="J1220">
            <v>657</v>
          </cell>
          <cell r="L1220">
            <v>657</v>
          </cell>
        </row>
        <row r="1221">
          <cell r="A1221">
            <v>8256</v>
          </cell>
          <cell r="B1221" t="str">
            <v>Clamp Flange</v>
          </cell>
          <cell r="C1221" t="str">
            <v>500Ø</v>
          </cell>
          <cell r="D1221" t="str">
            <v>개</v>
          </cell>
          <cell r="E1221">
            <v>56500</v>
          </cell>
          <cell r="F1221">
            <v>0</v>
          </cell>
          <cell r="H1221">
            <v>657</v>
          </cell>
          <cell r="I1221">
            <v>56500</v>
          </cell>
          <cell r="J1221">
            <v>657</v>
          </cell>
          <cell r="L1221">
            <v>657</v>
          </cell>
        </row>
        <row r="1222">
          <cell r="A1222">
            <v>8257</v>
          </cell>
          <cell r="B1222" t="str">
            <v>Clamp Flange</v>
          </cell>
          <cell r="C1222" t="str">
            <v>400Ø</v>
          </cell>
          <cell r="D1222" t="str">
            <v>개</v>
          </cell>
          <cell r="E1222">
            <v>47200</v>
          </cell>
          <cell r="F1222">
            <v>0</v>
          </cell>
          <cell r="H1222">
            <v>657</v>
          </cell>
          <cell r="I1222">
            <v>47200</v>
          </cell>
          <cell r="J1222">
            <v>657</v>
          </cell>
          <cell r="L1222">
            <v>657</v>
          </cell>
        </row>
        <row r="1223">
          <cell r="A1223">
            <v>8258</v>
          </cell>
          <cell r="B1223" t="str">
            <v>Clamp Flange</v>
          </cell>
          <cell r="C1223" t="str">
            <v>300Ø</v>
          </cell>
          <cell r="D1223" t="str">
            <v>개</v>
          </cell>
          <cell r="E1223">
            <v>38500</v>
          </cell>
          <cell r="F1223">
            <v>0</v>
          </cell>
          <cell r="H1223">
            <v>657</v>
          </cell>
          <cell r="I1223">
            <v>38500</v>
          </cell>
          <cell r="J1223">
            <v>657</v>
          </cell>
          <cell r="L1223">
            <v>657</v>
          </cell>
        </row>
        <row r="1224">
          <cell r="A1224">
            <v>8259</v>
          </cell>
          <cell r="B1224" t="str">
            <v>Clamp Flange</v>
          </cell>
          <cell r="C1224" t="str">
            <v>200Ø</v>
          </cell>
          <cell r="D1224" t="str">
            <v>개</v>
          </cell>
          <cell r="E1224">
            <v>27900</v>
          </cell>
          <cell r="F1224">
            <v>0</v>
          </cell>
          <cell r="H1224">
            <v>657</v>
          </cell>
          <cell r="I1224">
            <v>27900</v>
          </cell>
          <cell r="J1224">
            <v>657</v>
          </cell>
          <cell r="L1224">
            <v>657</v>
          </cell>
        </row>
        <row r="1225">
          <cell r="A1225">
            <v>8261</v>
          </cell>
          <cell r="B1225" t="str">
            <v>45˚Fixed Elbow</v>
          </cell>
          <cell r="C1225" t="str">
            <v>1,000Ø</v>
          </cell>
          <cell r="D1225" t="str">
            <v>개</v>
          </cell>
          <cell r="E1225">
            <v>571000</v>
          </cell>
          <cell r="F1225">
            <v>0</v>
          </cell>
          <cell r="H1225">
            <v>657</v>
          </cell>
          <cell r="I1225">
            <v>571000</v>
          </cell>
          <cell r="J1225">
            <v>657</v>
          </cell>
          <cell r="L1225">
            <v>657</v>
          </cell>
        </row>
        <row r="1226">
          <cell r="A1226">
            <v>8262</v>
          </cell>
          <cell r="B1226" t="str">
            <v>45˚Fixed Elbow</v>
          </cell>
          <cell r="C1226" t="str">
            <v>900Ø</v>
          </cell>
          <cell r="D1226" t="str">
            <v>개</v>
          </cell>
          <cell r="E1226">
            <v>348000</v>
          </cell>
          <cell r="F1226">
            <v>0</v>
          </cell>
          <cell r="H1226">
            <v>657</v>
          </cell>
          <cell r="I1226">
            <v>348000</v>
          </cell>
          <cell r="J1226">
            <v>657</v>
          </cell>
          <cell r="L1226">
            <v>657</v>
          </cell>
        </row>
        <row r="1227">
          <cell r="A1227">
            <v>8263</v>
          </cell>
          <cell r="B1227" t="str">
            <v>45˚Fixed Elbow</v>
          </cell>
          <cell r="C1227" t="str">
            <v>800Ø</v>
          </cell>
          <cell r="D1227" t="str">
            <v>개</v>
          </cell>
          <cell r="E1227">
            <v>294000</v>
          </cell>
          <cell r="F1227">
            <v>0</v>
          </cell>
          <cell r="H1227">
            <v>657</v>
          </cell>
          <cell r="I1227">
            <v>294000</v>
          </cell>
          <cell r="J1227">
            <v>657</v>
          </cell>
          <cell r="L1227">
            <v>657</v>
          </cell>
        </row>
        <row r="1228">
          <cell r="A1228">
            <v>8264</v>
          </cell>
          <cell r="B1228" t="str">
            <v>45˚Fixed Elbow</v>
          </cell>
          <cell r="C1228" t="str">
            <v>700Ø</v>
          </cell>
          <cell r="D1228" t="str">
            <v>개</v>
          </cell>
          <cell r="E1228">
            <v>246000</v>
          </cell>
          <cell r="F1228">
            <v>0</v>
          </cell>
          <cell r="H1228">
            <v>657</v>
          </cell>
          <cell r="I1228">
            <v>246000</v>
          </cell>
          <cell r="J1228">
            <v>657</v>
          </cell>
          <cell r="L1228">
            <v>657</v>
          </cell>
        </row>
        <row r="1229">
          <cell r="A1229">
            <v>8265</v>
          </cell>
          <cell r="B1229" t="str">
            <v>45˚Fixed Elbow</v>
          </cell>
          <cell r="C1229" t="str">
            <v>600Ø</v>
          </cell>
          <cell r="D1229" t="str">
            <v>개</v>
          </cell>
          <cell r="E1229">
            <v>209000</v>
          </cell>
          <cell r="F1229">
            <v>0</v>
          </cell>
          <cell r="H1229">
            <v>657</v>
          </cell>
          <cell r="I1229">
            <v>209000</v>
          </cell>
          <cell r="J1229">
            <v>657</v>
          </cell>
          <cell r="L1229">
            <v>657</v>
          </cell>
        </row>
        <row r="1230">
          <cell r="A1230">
            <v>8266</v>
          </cell>
          <cell r="B1230" t="str">
            <v>45˚Fixed Elbow</v>
          </cell>
          <cell r="C1230" t="str">
            <v>500Ø</v>
          </cell>
          <cell r="D1230" t="str">
            <v>개</v>
          </cell>
          <cell r="E1230">
            <v>174000</v>
          </cell>
          <cell r="F1230">
            <v>0</v>
          </cell>
          <cell r="H1230">
            <v>657</v>
          </cell>
          <cell r="I1230">
            <v>174000</v>
          </cell>
          <cell r="J1230">
            <v>657</v>
          </cell>
          <cell r="L1230">
            <v>657</v>
          </cell>
        </row>
        <row r="1231">
          <cell r="A1231">
            <v>8267</v>
          </cell>
          <cell r="B1231" t="str">
            <v>45˚Fixed Elbow</v>
          </cell>
          <cell r="C1231" t="str">
            <v>400Ø</v>
          </cell>
          <cell r="D1231" t="str">
            <v>개</v>
          </cell>
          <cell r="E1231">
            <v>138000</v>
          </cell>
          <cell r="F1231">
            <v>0</v>
          </cell>
          <cell r="H1231">
            <v>657</v>
          </cell>
          <cell r="I1231">
            <v>138000</v>
          </cell>
          <cell r="J1231">
            <v>657</v>
          </cell>
          <cell r="L1231">
            <v>657</v>
          </cell>
        </row>
        <row r="1232">
          <cell r="A1232">
            <v>8268</v>
          </cell>
          <cell r="B1232" t="str">
            <v>45˚Fixed Elbow</v>
          </cell>
          <cell r="C1232" t="str">
            <v>300Ø</v>
          </cell>
          <cell r="D1232" t="str">
            <v>개</v>
          </cell>
          <cell r="E1232">
            <v>99000</v>
          </cell>
          <cell r="F1232">
            <v>0</v>
          </cell>
          <cell r="H1232">
            <v>657</v>
          </cell>
          <cell r="I1232">
            <v>99000</v>
          </cell>
          <cell r="J1232">
            <v>657</v>
          </cell>
          <cell r="L1232">
            <v>657</v>
          </cell>
        </row>
        <row r="1233">
          <cell r="A1233">
            <v>8269</v>
          </cell>
          <cell r="B1233" t="str">
            <v>45˚Fixed Elbow</v>
          </cell>
          <cell r="C1233" t="str">
            <v>200Ø</v>
          </cell>
          <cell r="D1233" t="str">
            <v>개</v>
          </cell>
          <cell r="E1233">
            <v>68000</v>
          </cell>
          <cell r="F1233">
            <v>0</v>
          </cell>
          <cell r="H1233">
            <v>657</v>
          </cell>
          <cell r="I1233">
            <v>68000</v>
          </cell>
          <cell r="J1233">
            <v>657</v>
          </cell>
          <cell r="L1233">
            <v>657</v>
          </cell>
        </row>
        <row r="1234">
          <cell r="A1234">
            <v>8271</v>
          </cell>
          <cell r="B1234" t="str">
            <v>45˚Lateral Tee</v>
          </cell>
          <cell r="C1234" t="str">
            <v>1,000Ø</v>
          </cell>
          <cell r="D1234" t="str">
            <v>개</v>
          </cell>
          <cell r="E1234">
            <v>1577000</v>
          </cell>
          <cell r="F1234">
            <v>0</v>
          </cell>
          <cell r="H1234">
            <v>657</v>
          </cell>
          <cell r="I1234">
            <v>1577000</v>
          </cell>
          <cell r="J1234">
            <v>657</v>
          </cell>
          <cell r="L1234">
            <v>657</v>
          </cell>
        </row>
        <row r="1235">
          <cell r="A1235">
            <v>8272</v>
          </cell>
          <cell r="B1235" t="str">
            <v>45˚Lateral Tee</v>
          </cell>
          <cell r="C1235" t="str">
            <v>900Ø</v>
          </cell>
          <cell r="D1235" t="str">
            <v>개</v>
          </cell>
          <cell r="E1235">
            <v>865000</v>
          </cell>
          <cell r="F1235">
            <v>0</v>
          </cell>
          <cell r="H1235">
            <v>657</v>
          </cell>
          <cell r="I1235">
            <v>865000</v>
          </cell>
          <cell r="J1235">
            <v>657</v>
          </cell>
          <cell r="L1235">
            <v>657</v>
          </cell>
        </row>
        <row r="1236">
          <cell r="A1236">
            <v>8273</v>
          </cell>
          <cell r="B1236" t="str">
            <v>45˚Lateral Tee</v>
          </cell>
          <cell r="C1236" t="str">
            <v>800Ø</v>
          </cell>
          <cell r="D1236" t="str">
            <v>개</v>
          </cell>
          <cell r="E1236">
            <v>736000</v>
          </cell>
          <cell r="F1236">
            <v>0</v>
          </cell>
          <cell r="H1236">
            <v>657</v>
          </cell>
          <cell r="I1236">
            <v>736000</v>
          </cell>
          <cell r="J1236">
            <v>657</v>
          </cell>
          <cell r="L1236">
            <v>657</v>
          </cell>
        </row>
        <row r="1237">
          <cell r="A1237">
            <v>8274</v>
          </cell>
          <cell r="B1237" t="str">
            <v>45˚Lateral Tee</v>
          </cell>
          <cell r="C1237" t="str">
            <v>700Ø</v>
          </cell>
          <cell r="D1237" t="str">
            <v>개</v>
          </cell>
          <cell r="E1237">
            <v>638000</v>
          </cell>
          <cell r="F1237">
            <v>0</v>
          </cell>
          <cell r="H1237">
            <v>657</v>
          </cell>
          <cell r="I1237">
            <v>638000</v>
          </cell>
          <cell r="J1237">
            <v>657</v>
          </cell>
          <cell r="L1237">
            <v>657</v>
          </cell>
        </row>
        <row r="1238">
          <cell r="A1238">
            <v>8275</v>
          </cell>
          <cell r="B1238" t="str">
            <v>45˚Lateral Tee</v>
          </cell>
          <cell r="C1238" t="str">
            <v>600Ø</v>
          </cell>
          <cell r="D1238" t="str">
            <v>개</v>
          </cell>
          <cell r="E1238">
            <v>523000</v>
          </cell>
          <cell r="F1238">
            <v>0</v>
          </cell>
          <cell r="H1238">
            <v>657</v>
          </cell>
          <cell r="I1238">
            <v>523000</v>
          </cell>
          <cell r="J1238">
            <v>657</v>
          </cell>
          <cell r="L1238">
            <v>657</v>
          </cell>
        </row>
        <row r="1239">
          <cell r="A1239">
            <v>8276</v>
          </cell>
          <cell r="B1239" t="str">
            <v>45˚Lateral Tee</v>
          </cell>
          <cell r="C1239" t="str">
            <v>500Ø</v>
          </cell>
          <cell r="D1239" t="str">
            <v>개</v>
          </cell>
          <cell r="E1239">
            <v>399000</v>
          </cell>
          <cell r="F1239">
            <v>0</v>
          </cell>
          <cell r="H1239">
            <v>657</v>
          </cell>
          <cell r="I1239">
            <v>399000</v>
          </cell>
          <cell r="J1239">
            <v>657</v>
          </cell>
          <cell r="L1239">
            <v>657</v>
          </cell>
        </row>
        <row r="1240">
          <cell r="A1240">
            <v>8277</v>
          </cell>
          <cell r="B1240" t="str">
            <v>45˚Lateral Tee</v>
          </cell>
          <cell r="C1240" t="str">
            <v>400Ø</v>
          </cell>
          <cell r="D1240" t="str">
            <v>개</v>
          </cell>
          <cell r="E1240">
            <v>301000</v>
          </cell>
          <cell r="F1240">
            <v>0</v>
          </cell>
          <cell r="H1240">
            <v>657</v>
          </cell>
          <cell r="I1240">
            <v>301000</v>
          </cell>
          <cell r="J1240">
            <v>657</v>
          </cell>
          <cell r="L1240">
            <v>657</v>
          </cell>
        </row>
        <row r="1241">
          <cell r="A1241">
            <v>8278</v>
          </cell>
          <cell r="B1241" t="str">
            <v>45˚Lateral Tee</v>
          </cell>
          <cell r="C1241" t="str">
            <v>300Ø</v>
          </cell>
          <cell r="D1241" t="str">
            <v>개</v>
          </cell>
          <cell r="E1241">
            <v>223000</v>
          </cell>
          <cell r="F1241">
            <v>0</v>
          </cell>
          <cell r="H1241">
            <v>657</v>
          </cell>
          <cell r="I1241">
            <v>223000</v>
          </cell>
          <cell r="J1241">
            <v>657</v>
          </cell>
          <cell r="L1241">
            <v>657</v>
          </cell>
        </row>
        <row r="1242">
          <cell r="A1242">
            <v>8279</v>
          </cell>
          <cell r="B1242" t="str">
            <v>45˚Lateral Tee</v>
          </cell>
          <cell r="C1242" t="str">
            <v>200Ø</v>
          </cell>
          <cell r="D1242" t="str">
            <v>개</v>
          </cell>
          <cell r="E1242">
            <v>144000</v>
          </cell>
          <cell r="F1242">
            <v>0</v>
          </cell>
          <cell r="H1242">
            <v>657</v>
          </cell>
          <cell r="I1242">
            <v>144000</v>
          </cell>
          <cell r="J1242">
            <v>657</v>
          </cell>
          <cell r="L1242">
            <v>657</v>
          </cell>
        </row>
        <row r="1243">
          <cell r="A1243">
            <v>8281</v>
          </cell>
          <cell r="B1243" t="str">
            <v>Storm Collar</v>
          </cell>
          <cell r="C1243" t="str">
            <v>1,000Ø</v>
          </cell>
          <cell r="D1243" t="str">
            <v>개</v>
          </cell>
          <cell r="E1243">
            <v>77000</v>
          </cell>
          <cell r="F1243">
            <v>0</v>
          </cell>
          <cell r="H1243">
            <v>657</v>
          </cell>
          <cell r="I1243">
            <v>77000</v>
          </cell>
          <cell r="J1243">
            <v>657</v>
          </cell>
          <cell r="L1243">
            <v>657</v>
          </cell>
        </row>
        <row r="1244">
          <cell r="A1244">
            <v>8282</v>
          </cell>
          <cell r="B1244" t="str">
            <v>Storm Collar</v>
          </cell>
          <cell r="C1244" t="str">
            <v>900Ø</v>
          </cell>
          <cell r="D1244" t="str">
            <v>개</v>
          </cell>
          <cell r="E1244">
            <v>40500</v>
          </cell>
          <cell r="F1244">
            <v>0</v>
          </cell>
          <cell r="H1244">
            <v>657</v>
          </cell>
          <cell r="I1244">
            <v>40500</v>
          </cell>
          <cell r="J1244">
            <v>657</v>
          </cell>
          <cell r="L1244">
            <v>657</v>
          </cell>
        </row>
        <row r="1245">
          <cell r="A1245">
            <v>8283</v>
          </cell>
          <cell r="B1245" t="str">
            <v>Storm Collar</v>
          </cell>
          <cell r="C1245" t="str">
            <v>800Ø</v>
          </cell>
          <cell r="D1245" t="str">
            <v>개</v>
          </cell>
          <cell r="E1245">
            <v>37200</v>
          </cell>
          <cell r="F1245">
            <v>0</v>
          </cell>
          <cell r="H1245">
            <v>657</v>
          </cell>
          <cell r="I1245">
            <v>37200</v>
          </cell>
          <cell r="J1245">
            <v>657</v>
          </cell>
          <cell r="L1245">
            <v>657</v>
          </cell>
        </row>
        <row r="1246">
          <cell r="A1246">
            <v>8284</v>
          </cell>
          <cell r="B1246" t="str">
            <v>Storm Collar</v>
          </cell>
          <cell r="C1246" t="str">
            <v>700Ø</v>
          </cell>
          <cell r="D1246" t="str">
            <v>개</v>
          </cell>
          <cell r="E1246">
            <v>31900</v>
          </cell>
          <cell r="F1246">
            <v>0</v>
          </cell>
          <cell r="H1246">
            <v>657</v>
          </cell>
          <cell r="I1246">
            <v>31900</v>
          </cell>
          <cell r="J1246">
            <v>657</v>
          </cell>
          <cell r="L1246">
            <v>657</v>
          </cell>
        </row>
        <row r="1247">
          <cell r="A1247">
            <v>8285</v>
          </cell>
          <cell r="B1247" t="str">
            <v>Storm Collar</v>
          </cell>
          <cell r="C1247" t="str">
            <v>600Ø</v>
          </cell>
          <cell r="D1247" t="str">
            <v>개</v>
          </cell>
          <cell r="E1247">
            <v>27900</v>
          </cell>
          <cell r="F1247">
            <v>0</v>
          </cell>
          <cell r="H1247">
            <v>657</v>
          </cell>
          <cell r="I1247">
            <v>27900</v>
          </cell>
          <cell r="J1247">
            <v>657</v>
          </cell>
          <cell r="L1247">
            <v>657</v>
          </cell>
        </row>
        <row r="1248">
          <cell r="A1248">
            <v>8286</v>
          </cell>
          <cell r="B1248" t="str">
            <v>Storm Collar</v>
          </cell>
          <cell r="C1248" t="str">
            <v>500Ø</v>
          </cell>
          <cell r="D1248" t="str">
            <v>개</v>
          </cell>
          <cell r="E1248">
            <v>23200</v>
          </cell>
          <cell r="F1248">
            <v>0</v>
          </cell>
          <cell r="H1248">
            <v>657</v>
          </cell>
          <cell r="I1248">
            <v>23200</v>
          </cell>
          <cell r="J1248">
            <v>657</v>
          </cell>
          <cell r="L1248">
            <v>657</v>
          </cell>
        </row>
        <row r="1249">
          <cell r="A1249">
            <v>8287</v>
          </cell>
          <cell r="B1249" t="str">
            <v>Storm Collar</v>
          </cell>
          <cell r="C1249" t="str">
            <v>400Ø</v>
          </cell>
          <cell r="D1249" t="str">
            <v>개</v>
          </cell>
          <cell r="E1249">
            <v>19200</v>
          </cell>
          <cell r="F1249">
            <v>0</v>
          </cell>
          <cell r="H1249">
            <v>657</v>
          </cell>
          <cell r="I1249">
            <v>19200</v>
          </cell>
          <cell r="J1249">
            <v>657</v>
          </cell>
          <cell r="L1249">
            <v>657</v>
          </cell>
        </row>
        <row r="1250">
          <cell r="A1250">
            <v>8288</v>
          </cell>
          <cell r="B1250" t="str">
            <v>Storm Collar</v>
          </cell>
          <cell r="C1250" t="str">
            <v>300Ø</v>
          </cell>
          <cell r="D1250" t="str">
            <v>개</v>
          </cell>
          <cell r="E1250">
            <v>15900</v>
          </cell>
          <cell r="F1250">
            <v>0</v>
          </cell>
          <cell r="H1250">
            <v>657</v>
          </cell>
          <cell r="I1250">
            <v>15900</v>
          </cell>
          <cell r="J1250">
            <v>657</v>
          </cell>
          <cell r="L1250">
            <v>657</v>
          </cell>
        </row>
        <row r="1251">
          <cell r="A1251">
            <v>8289</v>
          </cell>
          <cell r="B1251" t="str">
            <v>Storm Collar</v>
          </cell>
          <cell r="C1251" t="str">
            <v>200Ø</v>
          </cell>
          <cell r="D1251" t="str">
            <v>개</v>
          </cell>
          <cell r="E1251">
            <v>10600</v>
          </cell>
          <cell r="F1251">
            <v>0</v>
          </cell>
          <cell r="H1251">
            <v>657</v>
          </cell>
          <cell r="I1251">
            <v>10600</v>
          </cell>
          <cell r="J1251">
            <v>657</v>
          </cell>
          <cell r="L1251">
            <v>657</v>
          </cell>
        </row>
        <row r="1252">
          <cell r="A1252">
            <v>8291</v>
          </cell>
          <cell r="B1252" t="str">
            <v>Stack Cap</v>
          </cell>
          <cell r="C1252" t="str">
            <v>1,000Ø</v>
          </cell>
          <cell r="D1252" t="str">
            <v>개</v>
          </cell>
          <cell r="E1252">
            <v>571000</v>
          </cell>
          <cell r="F1252">
            <v>0</v>
          </cell>
          <cell r="H1252">
            <v>657</v>
          </cell>
          <cell r="I1252">
            <v>571000</v>
          </cell>
          <cell r="J1252">
            <v>657</v>
          </cell>
          <cell r="L1252">
            <v>657</v>
          </cell>
        </row>
        <row r="1253">
          <cell r="A1253">
            <v>8292</v>
          </cell>
          <cell r="B1253" t="str">
            <v>Stack Cap</v>
          </cell>
          <cell r="C1253" t="str">
            <v>900Ø</v>
          </cell>
          <cell r="D1253" t="str">
            <v>개</v>
          </cell>
          <cell r="E1253">
            <v>491000</v>
          </cell>
          <cell r="F1253">
            <v>0</v>
          </cell>
          <cell r="H1253">
            <v>657</v>
          </cell>
          <cell r="I1253">
            <v>491000</v>
          </cell>
          <cell r="J1253">
            <v>657</v>
          </cell>
          <cell r="L1253">
            <v>657</v>
          </cell>
        </row>
        <row r="1254">
          <cell r="A1254">
            <v>8293</v>
          </cell>
          <cell r="B1254" t="str">
            <v>Stack Cap</v>
          </cell>
          <cell r="C1254" t="str">
            <v>800Ø</v>
          </cell>
          <cell r="D1254" t="str">
            <v>개</v>
          </cell>
          <cell r="E1254">
            <v>414000</v>
          </cell>
          <cell r="F1254">
            <v>0</v>
          </cell>
          <cell r="H1254">
            <v>657</v>
          </cell>
          <cell r="I1254">
            <v>414000</v>
          </cell>
          <cell r="J1254">
            <v>657</v>
          </cell>
          <cell r="L1254">
            <v>657</v>
          </cell>
        </row>
        <row r="1255">
          <cell r="A1255">
            <v>8294</v>
          </cell>
          <cell r="B1255" t="str">
            <v>Stack Cap</v>
          </cell>
          <cell r="C1255" t="str">
            <v>700Ø</v>
          </cell>
          <cell r="D1255" t="str">
            <v>개</v>
          </cell>
          <cell r="E1255">
            <v>365000</v>
          </cell>
          <cell r="F1255">
            <v>0</v>
          </cell>
          <cell r="H1255">
            <v>657</v>
          </cell>
          <cell r="I1255">
            <v>365000</v>
          </cell>
          <cell r="J1255">
            <v>657</v>
          </cell>
          <cell r="L1255">
            <v>657</v>
          </cell>
        </row>
        <row r="1256">
          <cell r="A1256">
            <v>8295</v>
          </cell>
          <cell r="B1256" t="str">
            <v>Stack Cap</v>
          </cell>
          <cell r="C1256" t="str">
            <v>600Ø</v>
          </cell>
          <cell r="D1256" t="str">
            <v>개</v>
          </cell>
          <cell r="E1256">
            <v>307000</v>
          </cell>
          <cell r="F1256">
            <v>0</v>
          </cell>
          <cell r="H1256">
            <v>657</v>
          </cell>
          <cell r="I1256">
            <v>307000</v>
          </cell>
          <cell r="J1256">
            <v>657</v>
          </cell>
          <cell r="L1256">
            <v>657</v>
          </cell>
        </row>
        <row r="1257">
          <cell r="A1257">
            <v>8296</v>
          </cell>
          <cell r="B1257" t="str">
            <v>Stack Cap</v>
          </cell>
          <cell r="C1257" t="str">
            <v>500Ø</v>
          </cell>
          <cell r="D1257" t="str">
            <v>개</v>
          </cell>
          <cell r="E1257">
            <v>256000</v>
          </cell>
          <cell r="F1257">
            <v>0</v>
          </cell>
          <cell r="H1257">
            <v>657</v>
          </cell>
          <cell r="I1257">
            <v>256000</v>
          </cell>
          <cell r="J1257">
            <v>657</v>
          </cell>
          <cell r="L1257">
            <v>657</v>
          </cell>
        </row>
        <row r="1258">
          <cell r="A1258">
            <v>8297</v>
          </cell>
          <cell r="B1258" t="str">
            <v>Stack Cap</v>
          </cell>
          <cell r="C1258" t="str">
            <v>400Ø</v>
          </cell>
          <cell r="D1258" t="str">
            <v>개</v>
          </cell>
          <cell r="E1258">
            <v>193000</v>
          </cell>
          <cell r="F1258">
            <v>0</v>
          </cell>
          <cell r="H1258">
            <v>657</v>
          </cell>
          <cell r="I1258">
            <v>193000</v>
          </cell>
          <cell r="J1258">
            <v>657</v>
          </cell>
          <cell r="L1258">
            <v>657</v>
          </cell>
        </row>
        <row r="1259">
          <cell r="A1259">
            <v>8298</v>
          </cell>
          <cell r="B1259" t="str">
            <v>Stack Cap</v>
          </cell>
          <cell r="C1259" t="str">
            <v>300Ø</v>
          </cell>
          <cell r="D1259" t="str">
            <v>개</v>
          </cell>
          <cell r="E1259">
            <v>150000</v>
          </cell>
          <cell r="F1259">
            <v>0</v>
          </cell>
          <cell r="H1259">
            <v>657</v>
          </cell>
          <cell r="I1259">
            <v>150000</v>
          </cell>
          <cell r="J1259">
            <v>657</v>
          </cell>
          <cell r="L1259">
            <v>657</v>
          </cell>
        </row>
        <row r="1260">
          <cell r="A1260">
            <v>8299</v>
          </cell>
          <cell r="B1260" t="str">
            <v>Stack Cap</v>
          </cell>
          <cell r="C1260" t="str">
            <v>200Ø</v>
          </cell>
          <cell r="D1260" t="str">
            <v>개</v>
          </cell>
          <cell r="E1260">
            <v>111000</v>
          </cell>
          <cell r="F1260">
            <v>0</v>
          </cell>
          <cell r="H1260">
            <v>657</v>
          </cell>
          <cell r="I1260">
            <v>111000</v>
          </cell>
          <cell r="J1260">
            <v>657</v>
          </cell>
          <cell r="L1260">
            <v>657</v>
          </cell>
        </row>
        <row r="1261">
          <cell r="A1261">
            <v>8301</v>
          </cell>
          <cell r="B1261" t="str">
            <v>Step Increaser</v>
          </cell>
          <cell r="C1261" t="str">
            <v>1,000Ø</v>
          </cell>
          <cell r="D1261" t="str">
            <v>개</v>
          </cell>
          <cell r="E1261">
            <v>339000</v>
          </cell>
          <cell r="F1261">
            <v>0</v>
          </cell>
          <cell r="H1261">
            <v>657</v>
          </cell>
          <cell r="I1261">
            <v>339000</v>
          </cell>
          <cell r="J1261">
            <v>657</v>
          </cell>
          <cell r="L1261">
            <v>657</v>
          </cell>
        </row>
        <row r="1262">
          <cell r="A1262">
            <v>8302</v>
          </cell>
          <cell r="B1262" t="str">
            <v>Step Increaser</v>
          </cell>
          <cell r="C1262" t="str">
            <v>900Ø</v>
          </cell>
          <cell r="D1262" t="str">
            <v>개</v>
          </cell>
          <cell r="E1262">
            <v>199000</v>
          </cell>
          <cell r="F1262">
            <v>0</v>
          </cell>
          <cell r="H1262">
            <v>657</v>
          </cell>
          <cell r="I1262">
            <v>199000</v>
          </cell>
          <cell r="J1262">
            <v>657</v>
          </cell>
          <cell r="L1262">
            <v>657</v>
          </cell>
        </row>
        <row r="1263">
          <cell r="A1263">
            <v>8303</v>
          </cell>
          <cell r="B1263" t="str">
            <v>Step Increaser</v>
          </cell>
          <cell r="C1263" t="str">
            <v>800Ø</v>
          </cell>
          <cell r="D1263" t="str">
            <v>개</v>
          </cell>
          <cell r="E1263">
            <v>176000</v>
          </cell>
          <cell r="F1263">
            <v>0</v>
          </cell>
          <cell r="H1263">
            <v>657</v>
          </cell>
          <cell r="I1263">
            <v>176000</v>
          </cell>
          <cell r="J1263">
            <v>657</v>
          </cell>
          <cell r="L1263">
            <v>657</v>
          </cell>
        </row>
        <row r="1264">
          <cell r="A1264">
            <v>8304</v>
          </cell>
          <cell r="B1264" t="str">
            <v>Step Increaser</v>
          </cell>
          <cell r="C1264" t="str">
            <v>700Ø</v>
          </cell>
          <cell r="D1264" t="str">
            <v>개</v>
          </cell>
          <cell r="E1264">
            <v>153000</v>
          </cell>
          <cell r="F1264">
            <v>0</v>
          </cell>
          <cell r="H1264">
            <v>657</v>
          </cell>
          <cell r="I1264">
            <v>153000</v>
          </cell>
          <cell r="J1264">
            <v>657</v>
          </cell>
          <cell r="L1264">
            <v>657</v>
          </cell>
        </row>
        <row r="1265">
          <cell r="A1265">
            <v>8305</v>
          </cell>
          <cell r="B1265" t="str">
            <v>Step Increaser</v>
          </cell>
          <cell r="C1265" t="str">
            <v>600Ø</v>
          </cell>
          <cell r="D1265" t="str">
            <v>개</v>
          </cell>
          <cell r="E1265">
            <v>133000</v>
          </cell>
          <cell r="F1265">
            <v>0</v>
          </cell>
          <cell r="H1265">
            <v>657</v>
          </cell>
          <cell r="I1265">
            <v>133000</v>
          </cell>
          <cell r="J1265">
            <v>657</v>
          </cell>
          <cell r="L1265">
            <v>657</v>
          </cell>
        </row>
        <row r="1266">
          <cell r="A1266">
            <v>8306</v>
          </cell>
          <cell r="B1266" t="str">
            <v>Step Increaser</v>
          </cell>
          <cell r="C1266" t="str">
            <v>500Ø</v>
          </cell>
          <cell r="D1266" t="str">
            <v>개</v>
          </cell>
          <cell r="E1266">
            <v>121000</v>
          </cell>
          <cell r="F1266">
            <v>0</v>
          </cell>
          <cell r="H1266">
            <v>657</v>
          </cell>
          <cell r="I1266">
            <v>121000</v>
          </cell>
          <cell r="J1266">
            <v>657</v>
          </cell>
          <cell r="L1266">
            <v>657</v>
          </cell>
        </row>
        <row r="1267">
          <cell r="A1267">
            <v>8307</v>
          </cell>
          <cell r="B1267" t="str">
            <v>Step Increaser</v>
          </cell>
          <cell r="C1267" t="str">
            <v>400Ø</v>
          </cell>
          <cell r="D1267" t="str">
            <v>개</v>
          </cell>
          <cell r="E1267">
            <v>89000</v>
          </cell>
          <cell r="F1267">
            <v>0</v>
          </cell>
          <cell r="H1267">
            <v>657</v>
          </cell>
          <cell r="I1267">
            <v>89000</v>
          </cell>
          <cell r="J1267">
            <v>657</v>
          </cell>
          <cell r="L1267">
            <v>657</v>
          </cell>
        </row>
        <row r="1268">
          <cell r="A1268">
            <v>8308</v>
          </cell>
          <cell r="B1268" t="str">
            <v>Step Increaser</v>
          </cell>
          <cell r="C1268" t="str">
            <v>300Ø</v>
          </cell>
          <cell r="D1268" t="str">
            <v>개</v>
          </cell>
          <cell r="E1268">
            <v>60700</v>
          </cell>
          <cell r="F1268">
            <v>0</v>
          </cell>
          <cell r="H1268">
            <v>657</v>
          </cell>
          <cell r="I1268">
            <v>60700</v>
          </cell>
          <cell r="J1268">
            <v>657</v>
          </cell>
          <cell r="L1268">
            <v>657</v>
          </cell>
        </row>
        <row r="1269">
          <cell r="A1269">
            <v>8309</v>
          </cell>
          <cell r="B1269" t="str">
            <v>Step Increaser</v>
          </cell>
          <cell r="C1269" t="str">
            <v>200Ø</v>
          </cell>
          <cell r="D1269" t="str">
            <v>개</v>
          </cell>
          <cell r="E1269">
            <v>52500</v>
          </cell>
          <cell r="F1269">
            <v>0</v>
          </cell>
          <cell r="H1269">
            <v>657</v>
          </cell>
          <cell r="I1269">
            <v>52500</v>
          </cell>
          <cell r="J1269">
            <v>657</v>
          </cell>
          <cell r="L1269">
            <v>657</v>
          </cell>
        </row>
        <row r="1270">
          <cell r="E1270">
            <v>0</v>
          </cell>
        </row>
        <row r="1277">
          <cell r="A1277">
            <v>9001</v>
          </cell>
          <cell r="B1277" t="str">
            <v>인건비</v>
          </cell>
          <cell r="C1277" t="str">
            <v>배관공</v>
          </cell>
          <cell r="D1277" t="str">
            <v>인</v>
          </cell>
          <cell r="E1277">
            <v>0</v>
          </cell>
          <cell r="F1277">
            <v>76823</v>
          </cell>
          <cell r="H1277">
            <v>25</v>
          </cell>
          <cell r="I1277">
            <v>0</v>
          </cell>
          <cell r="J1277">
            <v>25</v>
          </cell>
          <cell r="L1277">
            <v>25</v>
          </cell>
        </row>
        <row r="1278">
          <cell r="A1278">
            <v>9002</v>
          </cell>
          <cell r="B1278" t="str">
            <v>인건비</v>
          </cell>
          <cell r="C1278" t="str">
            <v>위생공</v>
          </cell>
          <cell r="D1278" t="str">
            <v>인</v>
          </cell>
          <cell r="E1278">
            <v>0</v>
          </cell>
          <cell r="F1278">
            <v>67979</v>
          </cell>
          <cell r="H1278">
            <v>26</v>
          </cell>
          <cell r="I1278">
            <v>0</v>
          </cell>
          <cell r="J1278">
            <v>26</v>
          </cell>
          <cell r="L1278">
            <v>26</v>
          </cell>
        </row>
        <row r="1279">
          <cell r="A1279">
            <v>9003</v>
          </cell>
          <cell r="B1279" t="str">
            <v>인건비</v>
          </cell>
          <cell r="C1279" t="str">
            <v>기계설치공</v>
          </cell>
          <cell r="D1279" t="str">
            <v>인</v>
          </cell>
          <cell r="E1279">
            <v>0</v>
          </cell>
          <cell r="F1279">
            <v>67007</v>
          </cell>
          <cell r="H1279">
            <v>88</v>
          </cell>
          <cell r="I1279">
            <v>0</v>
          </cell>
          <cell r="J1279">
            <v>88</v>
          </cell>
          <cell r="L1279">
            <v>88</v>
          </cell>
        </row>
        <row r="1280">
          <cell r="A1280">
            <v>9004</v>
          </cell>
          <cell r="B1280" t="str">
            <v>인건비</v>
          </cell>
          <cell r="C1280" t="str">
            <v>용접공</v>
          </cell>
          <cell r="D1280" t="str">
            <v>인</v>
          </cell>
          <cell r="E1280">
            <v>0</v>
          </cell>
          <cell r="F1280">
            <v>79947</v>
          </cell>
          <cell r="H1280">
            <v>97</v>
          </cell>
          <cell r="I1280">
            <v>0</v>
          </cell>
          <cell r="J1280">
            <v>97</v>
          </cell>
          <cell r="L1280">
            <v>97</v>
          </cell>
        </row>
        <row r="1281">
          <cell r="A1281">
            <v>9005</v>
          </cell>
          <cell r="B1281" t="str">
            <v>인건비</v>
          </cell>
          <cell r="C1281" t="str">
            <v>보온공</v>
          </cell>
          <cell r="D1281" t="str">
            <v>인</v>
          </cell>
          <cell r="E1281">
            <v>0</v>
          </cell>
          <cell r="F1281">
            <v>71545</v>
          </cell>
          <cell r="H1281">
            <v>27</v>
          </cell>
          <cell r="I1281">
            <v>0</v>
          </cell>
          <cell r="J1281">
            <v>27</v>
          </cell>
          <cell r="L1281">
            <v>27</v>
          </cell>
        </row>
        <row r="1282">
          <cell r="A1282">
            <v>9006</v>
          </cell>
          <cell r="B1282" t="str">
            <v>인건비</v>
          </cell>
          <cell r="C1282" t="str">
            <v>특별인부</v>
          </cell>
          <cell r="D1282" t="str">
            <v>인</v>
          </cell>
          <cell r="E1282">
            <v>0</v>
          </cell>
          <cell r="F1282">
            <v>65734</v>
          </cell>
          <cell r="H1282">
            <v>73</v>
          </cell>
          <cell r="I1282">
            <v>0</v>
          </cell>
          <cell r="J1282">
            <v>73</v>
          </cell>
          <cell r="L1282">
            <v>73</v>
          </cell>
        </row>
        <row r="1283">
          <cell r="A1283">
            <v>9007</v>
          </cell>
          <cell r="B1283" t="str">
            <v>인건비</v>
          </cell>
          <cell r="C1283" t="str">
            <v>보통인부</v>
          </cell>
          <cell r="D1283" t="str">
            <v>인</v>
          </cell>
          <cell r="E1283">
            <v>0</v>
          </cell>
          <cell r="F1283">
            <v>50683</v>
          </cell>
          <cell r="H1283">
            <v>74</v>
          </cell>
          <cell r="I1283">
            <v>0</v>
          </cell>
          <cell r="J1283">
            <v>74</v>
          </cell>
          <cell r="L1283">
            <v>74</v>
          </cell>
        </row>
        <row r="1284">
          <cell r="A1284">
            <v>9008</v>
          </cell>
          <cell r="B1284" t="str">
            <v>인건비</v>
          </cell>
          <cell r="C1284" t="str">
            <v>보일러공</v>
          </cell>
          <cell r="D1284" t="str">
            <v>인</v>
          </cell>
          <cell r="E1284">
            <v>0</v>
          </cell>
          <cell r="F1284">
            <v>62087</v>
          </cell>
          <cell r="H1284">
            <v>24</v>
          </cell>
          <cell r="I1284">
            <v>0</v>
          </cell>
          <cell r="J1284">
            <v>24</v>
          </cell>
          <cell r="L1284">
            <v>24</v>
          </cell>
        </row>
        <row r="1285">
          <cell r="A1285">
            <v>9009</v>
          </cell>
          <cell r="B1285" t="str">
            <v>인건비</v>
          </cell>
          <cell r="C1285" t="str">
            <v>도장공</v>
          </cell>
          <cell r="D1285" t="str">
            <v>인</v>
          </cell>
          <cell r="E1285">
            <v>0</v>
          </cell>
          <cell r="F1285">
            <v>79956</v>
          </cell>
          <cell r="H1285">
            <v>28</v>
          </cell>
          <cell r="I1285">
            <v>0</v>
          </cell>
          <cell r="J1285">
            <v>28</v>
          </cell>
          <cell r="L1285">
            <v>28</v>
          </cell>
        </row>
        <row r="1286">
          <cell r="A1286">
            <v>9010</v>
          </cell>
          <cell r="B1286" t="str">
            <v>인건비</v>
          </cell>
          <cell r="C1286" t="str">
            <v>덕트공</v>
          </cell>
          <cell r="D1286" t="str">
            <v>인</v>
          </cell>
          <cell r="E1286">
            <v>0</v>
          </cell>
          <cell r="F1286">
            <v>70033</v>
          </cell>
          <cell r="H1286">
            <v>98</v>
          </cell>
          <cell r="I1286">
            <v>0</v>
          </cell>
          <cell r="J1286">
            <v>98</v>
          </cell>
          <cell r="L1286">
            <v>98</v>
          </cell>
        </row>
        <row r="1287">
          <cell r="A1287">
            <v>9011</v>
          </cell>
          <cell r="B1287" t="str">
            <v>인건비</v>
          </cell>
          <cell r="C1287" t="str">
            <v>줄눈공</v>
          </cell>
          <cell r="D1287" t="str">
            <v>인</v>
          </cell>
          <cell r="E1287">
            <v>0</v>
          </cell>
          <cell r="H1287">
            <v>21</v>
          </cell>
          <cell r="I1287">
            <v>0</v>
          </cell>
          <cell r="J1287">
            <v>21</v>
          </cell>
          <cell r="L1287">
            <v>21</v>
          </cell>
        </row>
        <row r="1288">
          <cell r="A1288">
            <v>9021</v>
          </cell>
          <cell r="B1288" t="str">
            <v>터파기 및 되메우기</v>
          </cell>
          <cell r="C1288" t="str">
            <v>인력</v>
          </cell>
          <cell r="D1288" t="str">
            <v>M³</v>
          </cell>
          <cell r="E1288">
            <v>0</v>
          </cell>
          <cell r="F1288">
            <v>18752</v>
          </cell>
          <cell r="H1288">
            <v>0</v>
          </cell>
          <cell r="I1288">
            <v>0</v>
          </cell>
          <cell r="J1288">
            <v>0</v>
          </cell>
          <cell r="L1288">
            <v>0</v>
          </cell>
        </row>
        <row r="1289">
          <cell r="A1289">
            <v>9022</v>
          </cell>
          <cell r="B1289" t="str">
            <v>터파기 및 되메우기</v>
          </cell>
          <cell r="C1289" t="str">
            <v>기계</v>
          </cell>
          <cell r="D1289" t="str">
            <v>M³</v>
          </cell>
          <cell r="E1289">
            <v>610</v>
          </cell>
          <cell r="F1289">
            <v>570</v>
          </cell>
          <cell r="H1289">
            <v>0</v>
          </cell>
          <cell r="I1289">
            <v>610</v>
          </cell>
          <cell r="J1289">
            <v>0</v>
          </cell>
          <cell r="L1289">
            <v>0</v>
          </cell>
        </row>
        <row r="1290">
          <cell r="A1290">
            <v>9023</v>
          </cell>
          <cell r="B1290" t="str">
            <v>보도용포장파괴</v>
          </cell>
          <cell r="C1290" t="str">
            <v>콘크리트</v>
          </cell>
          <cell r="D1290" t="str">
            <v>M²</v>
          </cell>
          <cell r="E1290">
            <v>235</v>
          </cell>
          <cell r="F1290">
            <v>4697</v>
          </cell>
          <cell r="H1290">
            <v>0</v>
          </cell>
          <cell r="I1290">
            <v>235</v>
          </cell>
          <cell r="J1290">
            <v>0</v>
          </cell>
          <cell r="L1290">
            <v>0</v>
          </cell>
        </row>
        <row r="1291">
          <cell r="A1291">
            <v>9024</v>
          </cell>
          <cell r="B1291" t="str">
            <v>레미콘구입 및 타설</v>
          </cell>
          <cell r="D1291" t="str">
            <v>M³</v>
          </cell>
          <cell r="E1291">
            <v>46182</v>
          </cell>
          <cell r="F1291">
            <v>5321</v>
          </cell>
          <cell r="H1291">
            <v>0</v>
          </cell>
          <cell r="I1291">
            <v>46182</v>
          </cell>
          <cell r="J1291">
            <v>0</v>
          </cell>
          <cell r="L1291">
            <v>0</v>
          </cell>
        </row>
        <row r="1292">
          <cell r="A1292">
            <v>9025</v>
          </cell>
          <cell r="B1292" t="str">
            <v>보도용블럭포장</v>
          </cell>
          <cell r="C1292" t="str">
            <v>30x30x6</v>
          </cell>
          <cell r="D1292" t="str">
            <v>M²</v>
          </cell>
          <cell r="E1292">
            <v>6768</v>
          </cell>
          <cell r="F1292">
            <v>2972</v>
          </cell>
          <cell r="H1292">
            <v>0</v>
          </cell>
          <cell r="I1292">
            <v>6768</v>
          </cell>
          <cell r="J1292">
            <v>0</v>
          </cell>
          <cell r="L1292">
            <v>0</v>
          </cell>
        </row>
        <row r="1293">
          <cell r="A1293">
            <v>9026</v>
          </cell>
          <cell r="B1293" t="str">
            <v>보도블럭파손 및 복구</v>
          </cell>
          <cell r="C1293" t="str">
            <v>인력</v>
          </cell>
          <cell r="D1293" t="str">
            <v>M²</v>
          </cell>
          <cell r="E1293">
            <v>18</v>
          </cell>
          <cell r="F1293">
            <v>6081</v>
          </cell>
          <cell r="H1293">
            <v>0</v>
          </cell>
          <cell r="I1293">
            <v>18</v>
          </cell>
          <cell r="J1293">
            <v>0</v>
          </cell>
          <cell r="L1293">
            <v>0</v>
          </cell>
        </row>
        <row r="1294">
          <cell r="A1294">
            <v>9110</v>
          </cell>
          <cell r="B1294" t="str">
            <v>난연폴리에틸렌보온</v>
          </cell>
          <cell r="C1294" t="str">
            <v>150Øx 40t</v>
          </cell>
          <cell r="D1294" t="str">
            <v>M</v>
          </cell>
          <cell r="H1294">
            <v>0</v>
          </cell>
          <cell r="I1294">
            <v>21818</v>
          </cell>
          <cell r="J1294">
            <v>0</v>
          </cell>
          <cell r="L1294">
            <v>0</v>
          </cell>
        </row>
        <row r="1295">
          <cell r="A1295">
            <v>9111</v>
          </cell>
          <cell r="B1295" t="str">
            <v>난연폴리에틸렌보온</v>
          </cell>
          <cell r="C1295" t="str">
            <v>100Øx 40t</v>
          </cell>
          <cell r="D1295" t="str">
            <v>M</v>
          </cell>
          <cell r="E1295">
            <v>7888</v>
          </cell>
          <cell r="F1295">
            <v>11392</v>
          </cell>
          <cell r="H1295">
            <v>0</v>
          </cell>
          <cell r="I1295">
            <v>8883</v>
          </cell>
          <cell r="J1295">
            <v>0</v>
          </cell>
          <cell r="L1295">
            <v>0</v>
          </cell>
        </row>
        <row r="1296">
          <cell r="A1296">
            <v>9112</v>
          </cell>
          <cell r="B1296" t="str">
            <v>난연폴리에틸렌보온</v>
          </cell>
          <cell r="C1296" t="str">
            <v>80Øx 25t</v>
          </cell>
          <cell r="D1296" t="str">
            <v>M</v>
          </cell>
          <cell r="E1296">
            <v>3568</v>
          </cell>
          <cell r="F1296">
            <v>7371</v>
          </cell>
          <cell r="H1296">
            <v>0</v>
          </cell>
          <cell r="I1296">
            <v>4157</v>
          </cell>
          <cell r="J1296">
            <v>0</v>
          </cell>
          <cell r="L1296">
            <v>0</v>
          </cell>
        </row>
        <row r="1297">
          <cell r="A1297">
            <v>9113</v>
          </cell>
          <cell r="B1297" t="str">
            <v>난연폴리에틸렌보온</v>
          </cell>
          <cell r="C1297" t="str">
            <v>65Øx 25t</v>
          </cell>
          <cell r="D1297" t="str">
            <v>M</v>
          </cell>
          <cell r="E1297">
            <v>3329</v>
          </cell>
          <cell r="F1297">
            <v>6701</v>
          </cell>
          <cell r="H1297">
            <v>0</v>
          </cell>
          <cell r="I1297">
            <v>3605</v>
          </cell>
          <cell r="J1297">
            <v>0</v>
          </cell>
          <cell r="L1297">
            <v>0</v>
          </cell>
        </row>
        <row r="1298">
          <cell r="A1298">
            <v>9114</v>
          </cell>
          <cell r="B1298" t="str">
            <v>난연폴리에틸렌보온</v>
          </cell>
          <cell r="C1298" t="str">
            <v>50Øx 25t</v>
          </cell>
          <cell r="D1298" t="str">
            <v>M</v>
          </cell>
          <cell r="E1298">
            <v>2852</v>
          </cell>
          <cell r="F1298">
            <v>5361</v>
          </cell>
          <cell r="H1298">
            <v>0</v>
          </cell>
          <cell r="I1298">
            <v>3333</v>
          </cell>
          <cell r="J1298">
            <v>0</v>
          </cell>
          <cell r="L1298">
            <v>0</v>
          </cell>
        </row>
        <row r="1299">
          <cell r="A1299">
            <v>9115</v>
          </cell>
          <cell r="B1299" t="str">
            <v>난연폴리에틸렌보온</v>
          </cell>
          <cell r="C1299" t="str">
            <v>40Øx 25t</v>
          </cell>
          <cell r="D1299" t="str">
            <v>M</v>
          </cell>
          <cell r="E1299">
            <v>2562</v>
          </cell>
          <cell r="F1299">
            <v>5361</v>
          </cell>
          <cell r="H1299">
            <v>0</v>
          </cell>
          <cell r="I1299">
            <v>2926</v>
          </cell>
          <cell r="J1299">
            <v>0</v>
          </cell>
          <cell r="L1299">
            <v>0</v>
          </cell>
        </row>
        <row r="1300">
          <cell r="A1300">
            <v>9116</v>
          </cell>
          <cell r="B1300" t="str">
            <v>난연폴리에틸렌보온</v>
          </cell>
          <cell r="C1300" t="str">
            <v>32Øx 25t</v>
          </cell>
          <cell r="D1300" t="str">
            <v>M</v>
          </cell>
          <cell r="E1300">
            <v>2425</v>
          </cell>
          <cell r="F1300">
            <v>5361</v>
          </cell>
          <cell r="H1300">
            <v>0</v>
          </cell>
          <cell r="I1300">
            <v>2750</v>
          </cell>
          <cell r="J1300">
            <v>0</v>
          </cell>
          <cell r="L1300">
            <v>0</v>
          </cell>
        </row>
        <row r="1301">
          <cell r="A1301">
            <v>9117</v>
          </cell>
          <cell r="B1301" t="str">
            <v>난연폴리에틸렌보온</v>
          </cell>
          <cell r="C1301" t="str">
            <v>25Øx 25t</v>
          </cell>
          <cell r="D1301" t="str">
            <v>M</v>
          </cell>
          <cell r="E1301">
            <v>2204</v>
          </cell>
          <cell r="F1301">
            <v>4690</v>
          </cell>
          <cell r="H1301">
            <v>0</v>
          </cell>
          <cell r="I1301">
            <v>2417</v>
          </cell>
          <cell r="J1301">
            <v>0</v>
          </cell>
          <cell r="L1301">
            <v>0</v>
          </cell>
        </row>
        <row r="1302">
          <cell r="A1302">
            <v>9118</v>
          </cell>
          <cell r="B1302" t="str">
            <v>난연폴리에틸렌보온</v>
          </cell>
          <cell r="C1302" t="str">
            <v>20Øx 25t</v>
          </cell>
          <cell r="D1302" t="str">
            <v>M</v>
          </cell>
          <cell r="E1302">
            <v>2035</v>
          </cell>
          <cell r="F1302">
            <v>4020</v>
          </cell>
          <cell r="H1302">
            <v>0</v>
          </cell>
          <cell r="I1302">
            <v>2080</v>
          </cell>
          <cell r="J1302">
            <v>0</v>
          </cell>
          <cell r="L1302">
            <v>0</v>
          </cell>
        </row>
        <row r="1303">
          <cell r="A1303">
            <v>9119</v>
          </cell>
          <cell r="B1303" t="str">
            <v>난연폴리에틸렌보온</v>
          </cell>
          <cell r="C1303" t="str">
            <v>15Øx 25t</v>
          </cell>
          <cell r="D1303" t="str">
            <v>M</v>
          </cell>
          <cell r="E1303">
            <v>1882</v>
          </cell>
          <cell r="F1303">
            <v>3350</v>
          </cell>
          <cell r="H1303">
            <v>0</v>
          </cell>
          <cell r="I1303">
            <v>1928</v>
          </cell>
          <cell r="J1303">
            <v>0</v>
          </cell>
          <cell r="L1303">
            <v>0</v>
          </cell>
        </row>
        <row r="1304">
          <cell r="A1304">
            <v>9120</v>
          </cell>
          <cell r="B1304" t="str">
            <v>유리솜보온</v>
          </cell>
          <cell r="C1304" t="str">
            <v>150Øx 40t</v>
          </cell>
          <cell r="D1304" t="str">
            <v>M</v>
          </cell>
          <cell r="H1304">
            <v>0</v>
          </cell>
          <cell r="I1304">
            <v>7297</v>
          </cell>
          <cell r="J1304">
            <v>0</v>
          </cell>
          <cell r="L1304">
            <v>0</v>
          </cell>
        </row>
        <row r="1305">
          <cell r="A1305">
            <v>9121</v>
          </cell>
          <cell r="B1305" t="str">
            <v>유리솜보온</v>
          </cell>
          <cell r="C1305" t="str">
            <v>100Øx 40t</v>
          </cell>
          <cell r="D1305" t="str">
            <v>M</v>
          </cell>
          <cell r="H1305">
            <v>0</v>
          </cell>
          <cell r="I1305">
            <v>5532</v>
          </cell>
          <cell r="J1305">
            <v>0</v>
          </cell>
          <cell r="L1305">
            <v>0</v>
          </cell>
        </row>
        <row r="1306">
          <cell r="A1306">
            <v>9122</v>
          </cell>
          <cell r="B1306" t="str">
            <v>유리솜보온</v>
          </cell>
          <cell r="C1306" t="str">
            <v>80Øx 25t</v>
          </cell>
          <cell r="D1306" t="str">
            <v>M</v>
          </cell>
          <cell r="H1306">
            <v>0</v>
          </cell>
          <cell r="I1306">
            <v>2993</v>
          </cell>
          <cell r="J1306">
            <v>0</v>
          </cell>
          <cell r="L1306">
            <v>0</v>
          </cell>
        </row>
        <row r="1307">
          <cell r="A1307">
            <v>9123</v>
          </cell>
          <cell r="B1307" t="str">
            <v>유리솜보온</v>
          </cell>
          <cell r="C1307" t="str">
            <v>65Øx 25t</v>
          </cell>
          <cell r="D1307" t="str">
            <v>M</v>
          </cell>
          <cell r="H1307">
            <v>0</v>
          </cell>
          <cell r="I1307">
            <v>2664</v>
          </cell>
          <cell r="J1307">
            <v>0</v>
          </cell>
          <cell r="L1307">
            <v>0</v>
          </cell>
        </row>
        <row r="1308">
          <cell r="A1308">
            <v>9124</v>
          </cell>
          <cell r="B1308" t="str">
            <v>유리솜보온</v>
          </cell>
          <cell r="C1308" t="str">
            <v>50Øx 25t</v>
          </cell>
          <cell r="D1308" t="str">
            <v>M</v>
          </cell>
          <cell r="H1308">
            <v>0</v>
          </cell>
          <cell r="I1308">
            <v>2391</v>
          </cell>
          <cell r="J1308">
            <v>0</v>
          </cell>
          <cell r="L1308">
            <v>0</v>
          </cell>
        </row>
        <row r="1309">
          <cell r="A1309">
            <v>9125</v>
          </cell>
          <cell r="B1309" t="str">
            <v>유리솜보온</v>
          </cell>
          <cell r="C1309" t="str">
            <v>40Øx 25t</v>
          </cell>
          <cell r="D1309" t="str">
            <v>M</v>
          </cell>
          <cell r="H1309">
            <v>0</v>
          </cell>
          <cell r="I1309">
            <v>2062</v>
          </cell>
          <cell r="J1309">
            <v>0</v>
          </cell>
          <cell r="L1309">
            <v>0</v>
          </cell>
        </row>
        <row r="1310">
          <cell r="A1310">
            <v>9126</v>
          </cell>
          <cell r="B1310" t="str">
            <v>유리솜보온</v>
          </cell>
          <cell r="C1310" t="str">
            <v>32Øx 25t</v>
          </cell>
          <cell r="D1310" t="str">
            <v>M</v>
          </cell>
          <cell r="H1310">
            <v>0</v>
          </cell>
          <cell r="I1310">
            <v>1908</v>
          </cell>
          <cell r="J1310">
            <v>0</v>
          </cell>
          <cell r="L1310">
            <v>0</v>
          </cell>
        </row>
        <row r="1311">
          <cell r="A1311">
            <v>9127</v>
          </cell>
          <cell r="B1311" t="str">
            <v>유리솜보온</v>
          </cell>
          <cell r="C1311" t="str">
            <v>25Øx 25t</v>
          </cell>
          <cell r="D1311" t="str">
            <v>M</v>
          </cell>
          <cell r="H1311">
            <v>0</v>
          </cell>
          <cell r="I1311">
            <v>1683</v>
          </cell>
          <cell r="J1311">
            <v>0</v>
          </cell>
          <cell r="L1311">
            <v>0</v>
          </cell>
        </row>
        <row r="1312">
          <cell r="A1312">
            <v>9128</v>
          </cell>
          <cell r="B1312" t="str">
            <v>유리솜보온</v>
          </cell>
          <cell r="C1312" t="str">
            <v>20Øx 25t</v>
          </cell>
          <cell r="D1312" t="str">
            <v>M</v>
          </cell>
          <cell r="H1312">
            <v>0</v>
          </cell>
          <cell r="I1312">
            <v>1516</v>
          </cell>
          <cell r="J1312">
            <v>0</v>
          </cell>
          <cell r="L1312">
            <v>0</v>
          </cell>
        </row>
        <row r="1313">
          <cell r="A1313">
            <v>9129</v>
          </cell>
          <cell r="B1313" t="str">
            <v>유리솜보온</v>
          </cell>
          <cell r="C1313" t="str">
            <v>15Øx 25t</v>
          </cell>
          <cell r="D1313" t="str">
            <v>M</v>
          </cell>
          <cell r="H1313">
            <v>0</v>
          </cell>
          <cell r="I1313">
            <v>1386</v>
          </cell>
          <cell r="J1313">
            <v>0</v>
          </cell>
          <cell r="L1313">
            <v>0</v>
          </cell>
        </row>
        <row r="1314">
          <cell r="A1314">
            <v>9131</v>
          </cell>
          <cell r="B1314" t="str">
            <v>동관용접</v>
          </cell>
          <cell r="C1314" t="str">
            <v>100Ø</v>
          </cell>
          <cell r="D1314" t="str">
            <v>개소</v>
          </cell>
          <cell r="E1314">
            <v>1613</v>
          </cell>
          <cell r="F1314">
            <v>14373</v>
          </cell>
          <cell r="H1314">
            <v>0</v>
          </cell>
          <cell r="I1314">
            <v>2622</v>
          </cell>
          <cell r="J1314">
            <v>0</v>
          </cell>
          <cell r="L1314">
            <v>0</v>
          </cell>
        </row>
        <row r="1315">
          <cell r="A1315">
            <v>9132</v>
          </cell>
          <cell r="B1315" t="str">
            <v>동관용접</v>
          </cell>
          <cell r="C1315" t="str">
            <v>80Ø</v>
          </cell>
          <cell r="D1315" t="str">
            <v>개소</v>
          </cell>
          <cell r="E1315">
            <v>995</v>
          </cell>
          <cell r="F1315">
            <v>10187</v>
          </cell>
          <cell r="H1315">
            <v>0</v>
          </cell>
          <cell r="I1315">
            <v>1583</v>
          </cell>
          <cell r="J1315">
            <v>0</v>
          </cell>
          <cell r="L1315">
            <v>0</v>
          </cell>
        </row>
        <row r="1316">
          <cell r="A1316">
            <v>9133</v>
          </cell>
          <cell r="B1316" t="str">
            <v>동관용접</v>
          </cell>
          <cell r="C1316" t="str">
            <v>65Ø</v>
          </cell>
          <cell r="D1316" t="str">
            <v>개소</v>
          </cell>
          <cell r="E1316">
            <v>718</v>
          </cell>
          <cell r="F1316">
            <v>8791</v>
          </cell>
          <cell r="H1316">
            <v>0</v>
          </cell>
          <cell r="I1316">
            <v>1146</v>
          </cell>
          <cell r="J1316">
            <v>0</v>
          </cell>
          <cell r="L1316">
            <v>0</v>
          </cell>
        </row>
        <row r="1317">
          <cell r="A1317">
            <v>9134</v>
          </cell>
          <cell r="B1317" t="str">
            <v>동관용접</v>
          </cell>
          <cell r="C1317" t="str">
            <v>50Ø</v>
          </cell>
          <cell r="D1317" t="str">
            <v>개소</v>
          </cell>
          <cell r="E1317">
            <v>557</v>
          </cell>
          <cell r="F1317">
            <v>6837</v>
          </cell>
          <cell r="H1317">
            <v>0</v>
          </cell>
          <cell r="I1317">
            <v>874</v>
          </cell>
          <cell r="J1317">
            <v>0</v>
          </cell>
          <cell r="L1317">
            <v>0</v>
          </cell>
        </row>
        <row r="1318">
          <cell r="A1318">
            <v>9135</v>
          </cell>
          <cell r="B1318" t="str">
            <v>동관용접</v>
          </cell>
          <cell r="C1318" t="str">
            <v>40Ø</v>
          </cell>
          <cell r="D1318" t="str">
            <v>개소</v>
          </cell>
          <cell r="E1318">
            <v>404</v>
          </cell>
          <cell r="F1318">
            <v>5442</v>
          </cell>
          <cell r="H1318">
            <v>0</v>
          </cell>
          <cell r="I1318">
            <v>609</v>
          </cell>
          <cell r="J1318">
            <v>0</v>
          </cell>
          <cell r="L1318">
            <v>0</v>
          </cell>
        </row>
        <row r="1319">
          <cell r="A1319">
            <v>9136</v>
          </cell>
          <cell r="B1319" t="str">
            <v>동관용접</v>
          </cell>
          <cell r="C1319" t="str">
            <v>32Ø</v>
          </cell>
          <cell r="D1319" t="str">
            <v>개소</v>
          </cell>
          <cell r="E1319">
            <v>311</v>
          </cell>
          <cell r="F1319">
            <v>4954</v>
          </cell>
          <cell r="H1319">
            <v>0</v>
          </cell>
          <cell r="I1319">
            <v>466</v>
          </cell>
          <cell r="J1319">
            <v>0</v>
          </cell>
          <cell r="L1319">
            <v>0</v>
          </cell>
        </row>
        <row r="1320">
          <cell r="A1320">
            <v>9137</v>
          </cell>
          <cell r="B1320" t="str">
            <v>동관용접</v>
          </cell>
          <cell r="C1320" t="str">
            <v>25Ø</v>
          </cell>
          <cell r="D1320" t="str">
            <v>개소</v>
          </cell>
          <cell r="E1320">
            <v>223</v>
          </cell>
          <cell r="F1320">
            <v>4046</v>
          </cell>
          <cell r="H1320">
            <v>0</v>
          </cell>
          <cell r="I1320">
            <v>339</v>
          </cell>
          <cell r="J1320">
            <v>0</v>
          </cell>
          <cell r="L1320">
            <v>0</v>
          </cell>
        </row>
        <row r="1321">
          <cell r="A1321">
            <v>9138</v>
          </cell>
          <cell r="B1321" t="str">
            <v>동관용접</v>
          </cell>
          <cell r="C1321" t="str">
            <v>20Ø</v>
          </cell>
          <cell r="D1321" t="str">
            <v>개소</v>
          </cell>
          <cell r="E1321">
            <v>174</v>
          </cell>
          <cell r="F1321">
            <v>3279</v>
          </cell>
          <cell r="H1321">
            <v>0</v>
          </cell>
          <cell r="I1321">
            <v>253</v>
          </cell>
          <cell r="J1321">
            <v>0</v>
          </cell>
          <cell r="L1321">
            <v>0</v>
          </cell>
        </row>
        <row r="1322">
          <cell r="A1322">
            <v>9139</v>
          </cell>
          <cell r="B1322" t="str">
            <v>동관용접</v>
          </cell>
          <cell r="C1322" t="str">
            <v>15Ø</v>
          </cell>
          <cell r="D1322" t="str">
            <v>개소</v>
          </cell>
          <cell r="E1322">
            <v>83</v>
          </cell>
          <cell r="F1322">
            <v>2860</v>
          </cell>
          <cell r="H1322">
            <v>0</v>
          </cell>
          <cell r="I1322">
            <v>121</v>
          </cell>
          <cell r="J1322">
            <v>0</v>
          </cell>
          <cell r="L1322">
            <v>0</v>
          </cell>
        </row>
        <row r="1323">
          <cell r="A1323">
            <v>9141</v>
          </cell>
          <cell r="B1323" t="str">
            <v>은분도장</v>
          </cell>
          <cell r="C1323" t="str">
            <v>2회</v>
          </cell>
          <cell r="D1323" t="str">
            <v>M²</v>
          </cell>
          <cell r="E1323">
            <v>654</v>
          </cell>
          <cell r="F1323">
            <v>3043</v>
          </cell>
          <cell r="H1323">
            <v>0</v>
          </cell>
          <cell r="I1323">
            <v>654</v>
          </cell>
          <cell r="J1323">
            <v>0</v>
          </cell>
          <cell r="L1323">
            <v>0</v>
          </cell>
        </row>
        <row r="1324">
          <cell r="A1324">
            <v>9142</v>
          </cell>
          <cell r="B1324" t="str">
            <v>벽체철거 및 복구</v>
          </cell>
          <cell r="D1324" t="str">
            <v>개소</v>
          </cell>
          <cell r="E1324" t="e">
            <v>#REF!</v>
          </cell>
          <cell r="F1324" t="e">
            <v>#REF!</v>
          </cell>
          <cell r="H1324">
            <v>0</v>
          </cell>
          <cell r="I1324" t="e">
            <v>#REF!</v>
          </cell>
          <cell r="J1324">
            <v>0</v>
          </cell>
          <cell r="L1324">
            <v>0</v>
          </cell>
        </row>
        <row r="1325">
          <cell r="A1325">
            <v>9143</v>
          </cell>
          <cell r="B1325" t="str">
            <v>치장벽돌 쌓기</v>
          </cell>
          <cell r="D1325" t="str">
            <v>매</v>
          </cell>
          <cell r="E1325">
            <v>171220</v>
          </cell>
          <cell r="F1325">
            <v>303245</v>
          </cell>
          <cell r="H1325">
            <v>0</v>
          </cell>
          <cell r="I1325">
            <v>171220</v>
          </cell>
          <cell r="J1325">
            <v>0</v>
          </cell>
          <cell r="L1325">
            <v>0</v>
          </cell>
        </row>
        <row r="1326">
          <cell r="A1326">
            <v>9144</v>
          </cell>
          <cell r="B1326" t="str">
            <v>녹막이페인트</v>
          </cell>
          <cell r="C1326" t="str">
            <v>2회</v>
          </cell>
          <cell r="D1326" t="str">
            <v>M²</v>
          </cell>
          <cell r="E1326">
            <v>932</v>
          </cell>
          <cell r="F1326">
            <v>1690</v>
          </cell>
          <cell r="H1326">
            <v>0</v>
          </cell>
          <cell r="I1326">
            <v>932</v>
          </cell>
          <cell r="J1326">
            <v>0</v>
          </cell>
          <cell r="L1326">
            <v>0</v>
          </cell>
        </row>
        <row r="1327">
          <cell r="A1327">
            <v>9145</v>
          </cell>
          <cell r="B1327" t="str">
            <v>배수펌프앵글가대</v>
          </cell>
          <cell r="D1327" t="str">
            <v>개소</v>
          </cell>
          <cell r="E1327">
            <v>13141</v>
          </cell>
          <cell r="F1327">
            <v>56637</v>
          </cell>
          <cell r="H1327">
            <v>0</v>
          </cell>
          <cell r="I1327">
            <v>13141</v>
          </cell>
          <cell r="J1327">
            <v>0</v>
          </cell>
          <cell r="L1327">
            <v>0</v>
          </cell>
        </row>
        <row r="1328">
          <cell r="A1328">
            <v>9146</v>
          </cell>
          <cell r="B1328" t="str">
            <v>정수위밸브장치</v>
          </cell>
          <cell r="C1328" t="str">
            <v>40Ø</v>
          </cell>
          <cell r="D1328" t="str">
            <v>대</v>
          </cell>
          <cell r="E1328">
            <v>533087</v>
          </cell>
          <cell r="F1328">
            <v>271490.40000000002</v>
          </cell>
          <cell r="H1328">
            <v>0</v>
          </cell>
          <cell r="I1328">
            <v>533087</v>
          </cell>
          <cell r="J1328">
            <v>0</v>
          </cell>
          <cell r="L1328">
            <v>0</v>
          </cell>
        </row>
        <row r="1329">
          <cell r="A1329">
            <v>9147</v>
          </cell>
          <cell r="B1329" t="str">
            <v>장비기초(콘크리트)</v>
          </cell>
          <cell r="C1329" t="str">
            <v>1:2:4</v>
          </cell>
          <cell r="D1329" t="str">
            <v>M³</v>
          </cell>
          <cell r="E1329">
            <v>25057</v>
          </cell>
          <cell r="F1329">
            <v>94929</v>
          </cell>
          <cell r="H1329">
            <v>0</v>
          </cell>
          <cell r="I1329">
            <v>25057</v>
          </cell>
          <cell r="J1329">
            <v>0</v>
          </cell>
          <cell r="L1329">
            <v>0</v>
          </cell>
        </row>
        <row r="1330">
          <cell r="A1330">
            <v>9148</v>
          </cell>
          <cell r="B1330" t="str">
            <v>합판거푸집</v>
          </cell>
          <cell r="C1330" t="str">
            <v>3회</v>
          </cell>
          <cell r="D1330" t="str">
            <v>M²</v>
          </cell>
          <cell r="E1330">
            <v>5049</v>
          </cell>
          <cell r="F1330">
            <v>13293</v>
          </cell>
          <cell r="H1330">
            <v>0</v>
          </cell>
          <cell r="I1330">
            <v>5049</v>
          </cell>
          <cell r="J1330">
            <v>0</v>
          </cell>
          <cell r="L1330">
            <v>0</v>
          </cell>
        </row>
        <row r="1331">
          <cell r="A1331">
            <v>9149</v>
          </cell>
          <cell r="B1331" t="str">
            <v>방열기소운반비</v>
          </cell>
          <cell r="C1331" t="str">
            <v>20쪽 이하</v>
          </cell>
          <cell r="D1331" t="str">
            <v>조</v>
          </cell>
          <cell r="E1331">
            <v>0</v>
          </cell>
          <cell r="F1331">
            <v>10136</v>
          </cell>
          <cell r="H1331">
            <v>0</v>
          </cell>
          <cell r="J1331">
            <v>0</v>
          </cell>
          <cell r="L1331">
            <v>0</v>
          </cell>
        </row>
        <row r="1332">
          <cell r="A1332">
            <v>9150</v>
          </cell>
          <cell r="B1332" t="str">
            <v>바닥타일커팅공임</v>
          </cell>
          <cell r="D1332" t="str">
            <v>개소</v>
          </cell>
          <cell r="E1332">
            <v>0</v>
          </cell>
          <cell r="F1332">
            <v>13595</v>
          </cell>
          <cell r="H1332">
            <v>0</v>
          </cell>
          <cell r="J1332">
            <v>0</v>
          </cell>
          <cell r="L1332">
            <v>0</v>
          </cell>
        </row>
        <row r="1333">
          <cell r="A1333">
            <v>9151</v>
          </cell>
          <cell r="B1333" t="str">
            <v>파이프 고정앙카</v>
          </cell>
          <cell r="C1333" t="str">
            <v>15Ø~40Ø</v>
          </cell>
          <cell r="D1333" t="str">
            <v>조</v>
          </cell>
          <cell r="E1333">
            <v>1090</v>
          </cell>
          <cell r="F1333">
            <v>24.055000000000003</v>
          </cell>
          <cell r="H1333">
            <v>0</v>
          </cell>
          <cell r="I1333">
            <v>1090</v>
          </cell>
          <cell r="J1333">
            <v>0</v>
          </cell>
          <cell r="L1333">
            <v>0</v>
          </cell>
        </row>
        <row r="1334">
          <cell r="A1334">
            <v>9152</v>
          </cell>
          <cell r="B1334" t="str">
            <v>파이프 고정앙카</v>
          </cell>
          <cell r="C1334" t="str">
            <v>50Ø~65Ø</v>
          </cell>
          <cell r="D1334" t="str">
            <v>조</v>
          </cell>
          <cell r="E1334">
            <v>1140</v>
          </cell>
          <cell r="F1334">
            <v>36.79</v>
          </cell>
          <cell r="H1334">
            <v>0</v>
          </cell>
          <cell r="I1334">
            <v>1140</v>
          </cell>
          <cell r="J1334">
            <v>0</v>
          </cell>
          <cell r="L1334">
            <v>0</v>
          </cell>
        </row>
        <row r="1335">
          <cell r="A1335">
            <v>9153</v>
          </cell>
          <cell r="B1335" t="str">
            <v>파이프 고정앙카</v>
          </cell>
          <cell r="C1335" t="str">
            <v>80Ø~150Ø</v>
          </cell>
          <cell r="D1335" t="str">
            <v>조</v>
          </cell>
          <cell r="E1335">
            <v>1694</v>
          </cell>
          <cell r="F1335">
            <v>55.185000000000002</v>
          </cell>
          <cell r="H1335">
            <v>0</v>
          </cell>
          <cell r="I1335">
            <v>1694</v>
          </cell>
          <cell r="J1335">
            <v>0</v>
          </cell>
          <cell r="L1335">
            <v>0</v>
          </cell>
        </row>
        <row r="1336">
          <cell r="A1336">
            <v>9161</v>
          </cell>
          <cell r="B1336" t="str">
            <v>정유량 조절밸브장치</v>
          </cell>
          <cell r="C1336" t="str">
            <v>65Ø</v>
          </cell>
          <cell r="D1336" t="str">
            <v>조</v>
          </cell>
          <cell r="E1336">
            <v>0</v>
          </cell>
          <cell r="H1336">
            <v>0</v>
          </cell>
          <cell r="J1336">
            <v>0</v>
          </cell>
          <cell r="L1336">
            <v>0</v>
          </cell>
        </row>
        <row r="1337">
          <cell r="A1337">
            <v>9162</v>
          </cell>
          <cell r="B1337" t="str">
            <v>정유량 조절밸브장치</v>
          </cell>
          <cell r="C1337" t="str">
            <v>50Ø</v>
          </cell>
          <cell r="D1337" t="str">
            <v>조</v>
          </cell>
          <cell r="E1337">
            <v>0</v>
          </cell>
          <cell r="H1337">
            <v>0</v>
          </cell>
          <cell r="J1337">
            <v>0</v>
          </cell>
          <cell r="L1337">
            <v>0</v>
          </cell>
        </row>
        <row r="1338">
          <cell r="A1338">
            <v>9163</v>
          </cell>
          <cell r="B1338" t="str">
            <v>정유량 조절밸브장치</v>
          </cell>
          <cell r="C1338" t="str">
            <v>40Ø</v>
          </cell>
          <cell r="D1338" t="str">
            <v>조</v>
          </cell>
          <cell r="E1338">
            <v>0</v>
          </cell>
          <cell r="H1338">
            <v>0</v>
          </cell>
          <cell r="J1338">
            <v>0</v>
          </cell>
          <cell r="L1338">
            <v>0</v>
          </cell>
        </row>
        <row r="1339">
          <cell r="A1339">
            <v>9164</v>
          </cell>
          <cell r="B1339" t="str">
            <v>정유량 조절밸브장치</v>
          </cell>
          <cell r="C1339" t="str">
            <v>32Ø</v>
          </cell>
          <cell r="D1339" t="str">
            <v>조</v>
          </cell>
          <cell r="E1339">
            <v>0</v>
          </cell>
          <cell r="H1339">
            <v>0</v>
          </cell>
          <cell r="J1339">
            <v>0</v>
          </cell>
          <cell r="L1339">
            <v>0</v>
          </cell>
        </row>
        <row r="1340">
          <cell r="A1340">
            <v>9171</v>
          </cell>
          <cell r="B1340" t="str">
            <v>스테인레스관용접</v>
          </cell>
          <cell r="C1340" t="str">
            <v>80Ø</v>
          </cell>
          <cell r="D1340" t="str">
            <v>개소</v>
          </cell>
          <cell r="E1340">
            <v>3439</v>
          </cell>
          <cell r="F1340">
            <v>0</v>
          </cell>
          <cell r="H1340">
            <v>0</v>
          </cell>
          <cell r="I1340">
            <v>3439</v>
          </cell>
          <cell r="J1340">
            <v>0</v>
          </cell>
          <cell r="L1340">
            <v>0</v>
          </cell>
        </row>
        <row r="1341">
          <cell r="A1341">
            <v>9172</v>
          </cell>
          <cell r="B1341" t="str">
            <v>스테인레스관용접</v>
          </cell>
          <cell r="C1341" t="str">
            <v>100Ø</v>
          </cell>
          <cell r="D1341" t="str">
            <v>개소</v>
          </cell>
          <cell r="E1341">
            <v>5376</v>
          </cell>
          <cell r="F1341">
            <v>0</v>
          </cell>
          <cell r="H1341">
            <v>0</v>
          </cell>
          <cell r="I1341">
            <v>5376</v>
          </cell>
          <cell r="J1341">
            <v>0</v>
          </cell>
          <cell r="L1341">
            <v>0</v>
          </cell>
        </row>
        <row r="1342">
          <cell r="A1342">
            <v>9173</v>
          </cell>
          <cell r="B1342" t="str">
            <v>스테인레스관용접</v>
          </cell>
          <cell r="C1342" t="str">
            <v>125Ø</v>
          </cell>
          <cell r="D1342" t="str">
            <v>개소</v>
          </cell>
          <cell r="E1342">
            <v>8130</v>
          </cell>
          <cell r="F1342">
            <v>0</v>
          </cell>
          <cell r="H1342">
            <v>0</v>
          </cell>
          <cell r="I1342">
            <v>8130</v>
          </cell>
          <cell r="J1342">
            <v>0</v>
          </cell>
          <cell r="L1342">
            <v>0</v>
          </cell>
        </row>
        <row r="1343">
          <cell r="A1343">
            <v>9174</v>
          </cell>
          <cell r="B1343" t="str">
            <v>스테인레스관용접</v>
          </cell>
          <cell r="C1343" t="str">
            <v>150Ø</v>
          </cell>
          <cell r="D1343" t="str">
            <v>개소</v>
          </cell>
          <cell r="E1343">
            <v>10049</v>
          </cell>
          <cell r="F1343">
            <v>0</v>
          </cell>
          <cell r="H1343">
            <v>0</v>
          </cell>
          <cell r="I1343">
            <v>10049</v>
          </cell>
          <cell r="J1343">
            <v>0</v>
          </cell>
          <cell r="L1343">
            <v>0</v>
          </cell>
        </row>
        <row r="1344">
          <cell r="A1344">
            <v>9175</v>
          </cell>
          <cell r="B1344" t="str">
            <v>스테인레스관용접</v>
          </cell>
          <cell r="C1344" t="str">
            <v>200Ø</v>
          </cell>
          <cell r="D1344" t="str">
            <v>개소</v>
          </cell>
          <cell r="E1344">
            <v>16919</v>
          </cell>
          <cell r="F1344">
            <v>0</v>
          </cell>
          <cell r="H1344">
            <v>0</v>
          </cell>
          <cell r="I1344">
            <v>16919</v>
          </cell>
          <cell r="J1344">
            <v>0</v>
          </cell>
          <cell r="L1344">
            <v>0</v>
          </cell>
        </row>
        <row r="1345">
          <cell r="A1345">
            <v>9181</v>
          </cell>
          <cell r="B1345" t="str">
            <v>강관스리브</v>
          </cell>
          <cell r="C1345" t="str">
            <v>100Ø</v>
          </cell>
          <cell r="D1345" t="str">
            <v>개소</v>
          </cell>
          <cell r="E1345">
            <v>5901</v>
          </cell>
          <cell r="F1345">
            <v>0</v>
          </cell>
          <cell r="H1345">
            <v>0</v>
          </cell>
          <cell r="I1345">
            <v>27055</v>
          </cell>
          <cell r="J1345">
            <v>0</v>
          </cell>
          <cell r="L1345">
            <v>0</v>
          </cell>
        </row>
        <row r="1346">
          <cell r="A1346">
            <v>9182</v>
          </cell>
          <cell r="B1346" t="str">
            <v>강관스리브</v>
          </cell>
          <cell r="C1346" t="str">
            <v>80Ø</v>
          </cell>
          <cell r="D1346" t="str">
            <v>개소</v>
          </cell>
          <cell r="E1346">
            <v>4549</v>
          </cell>
          <cell r="F1346">
            <v>0</v>
          </cell>
          <cell r="H1346">
            <v>0</v>
          </cell>
          <cell r="I1346">
            <v>22116</v>
          </cell>
          <cell r="J1346">
            <v>0</v>
          </cell>
          <cell r="L1346">
            <v>0</v>
          </cell>
        </row>
        <row r="1347">
          <cell r="A1347">
            <v>9183</v>
          </cell>
          <cell r="B1347" t="str">
            <v>강관스리브</v>
          </cell>
          <cell r="C1347" t="str">
            <v>65Ø</v>
          </cell>
          <cell r="D1347" t="str">
            <v>개소</v>
          </cell>
          <cell r="E1347">
            <v>2391</v>
          </cell>
          <cell r="F1347">
            <v>0</v>
          </cell>
          <cell r="H1347">
            <v>0</v>
          </cell>
          <cell r="I1347">
            <v>12565</v>
          </cell>
          <cell r="J1347">
            <v>0</v>
          </cell>
          <cell r="L1347">
            <v>0</v>
          </cell>
        </row>
        <row r="1348">
          <cell r="A1348">
            <v>9184</v>
          </cell>
          <cell r="B1348" t="str">
            <v>강관스리브</v>
          </cell>
          <cell r="C1348" t="str">
            <v>50Ø</v>
          </cell>
          <cell r="D1348" t="str">
            <v>개소</v>
          </cell>
          <cell r="E1348">
            <v>1760</v>
          </cell>
          <cell r="F1348">
            <v>0</v>
          </cell>
          <cell r="H1348">
            <v>0</v>
          </cell>
          <cell r="I1348">
            <v>8266</v>
          </cell>
          <cell r="J1348">
            <v>0</v>
          </cell>
          <cell r="L1348">
            <v>0</v>
          </cell>
        </row>
        <row r="1349">
          <cell r="A1349">
            <v>9185</v>
          </cell>
          <cell r="B1349" t="str">
            <v>강관스리브</v>
          </cell>
          <cell r="C1349" t="str">
            <v>40Ø</v>
          </cell>
          <cell r="D1349" t="str">
            <v>개소</v>
          </cell>
          <cell r="E1349">
            <v>1387</v>
          </cell>
          <cell r="F1349">
            <v>0</v>
          </cell>
          <cell r="H1349">
            <v>0</v>
          </cell>
          <cell r="I1349">
            <v>5837</v>
          </cell>
          <cell r="J1349">
            <v>0</v>
          </cell>
          <cell r="L1349">
            <v>0</v>
          </cell>
        </row>
        <row r="1350">
          <cell r="A1350">
            <v>9186</v>
          </cell>
          <cell r="B1350" t="str">
            <v>강관스리브</v>
          </cell>
          <cell r="C1350" t="str">
            <v>32Ø</v>
          </cell>
          <cell r="D1350" t="str">
            <v>개소</v>
          </cell>
          <cell r="E1350">
            <v>1362</v>
          </cell>
          <cell r="F1350">
            <v>0</v>
          </cell>
          <cell r="H1350">
            <v>0</v>
          </cell>
          <cell r="I1350">
            <v>2691</v>
          </cell>
          <cell r="J1350">
            <v>0</v>
          </cell>
          <cell r="L1350">
            <v>0</v>
          </cell>
        </row>
        <row r="1351">
          <cell r="A1351">
            <v>9187</v>
          </cell>
          <cell r="B1351" t="str">
            <v>강관스리브</v>
          </cell>
          <cell r="C1351" t="str">
            <v>25Ø</v>
          </cell>
          <cell r="D1351" t="str">
            <v>개소</v>
          </cell>
          <cell r="E1351">
            <v>896</v>
          </cell>
          <cell r="F1351">
            <v>0</v>
          </cell>
          <cell r="H1351">
            <v>0</v>
          </cell>
          <cell r="I1351">
            <v>1808</v>
          </cell>
          <cell r="J1351">
            <v>0</v>
          </cell>
          <cell r="L1351">
            <v>0</v>
          </cell>
        </row>
        <row r="1352">
          <cell r="A1352">
            <v>9188</v>
          </cell>
          <cell r="B1352" t="str">
            <v>강관스리브</v>
          </cell>
          <cell r="C1352" t="str">
            <v>20Ø</v>
          </cell>
          <cell r="D1352" t="str">
            <v>개소</v>
          </cell>
          <cell r="E1352">
            <v>792</v>
          </cell>
          <cell r="F1352">
            <v>0</v>
          </cell>
          <cell r="H1352">
            <v>0</v>
          </cell>
          <cell r="I1352">
            <v>1395</v>
          </cell>
          <cell r="J1352">
            <v>0</v>
          </cell>
          <cell r="L1352">
            <v>0</v>
          </cell>
        </row>
        <row r="1353">
          <cell r="A1353">
            <v>9189</v>
          </cell>
          <cell r="B1353" t="str">
            <v>강관스리브</v>
          </cell>
          <cell r="C1353" t="str">
            <v>15Ø</v>
          </cell>
          <cell r="D1353" t="str">
            <v>개소</v>
          </cell>
          <cell r="E1353">
            <v>589</v>
          </cell>
          <cell r="F1353">
            <v>0</v>
          </cell>
          <cell r="H1353">
            <v>0</v>
          </cell>
          <cell r="I1353">
            <v>866</v>
          </cell>
          <cell r="J1353">
            <v>0</v>
          </cell>
          <cell r="L1353">
            <v>0</v>
          </cell>
        </row>
        <row r="1354">
          <cell r="A1354">
            <v>9201</v>
          </cell>
          <cell r="B1354" t="str">
            <v>아연철판덕트제작설치</v>
          </cell>
          <cell r="C1354" t="str">
            <v>0.5t</v>
          </cell>
          <cell r="D1354" t="str">
            <v>M²</v>
          </cell>
          <cell r="E1354">
            <v>8532</v>
          </cell>
          <cell r="F1354">
            <v>22097</v>
          </cell>
          <cell r="H1354">
            <v>0</v>
          </cell>
          <cell r="I1354">
            <v>8532</v>
          </cell>
          <cell r="J1354">
            <v>0</v>
          </cell>
          <cell r="L1354">
            <v>0</v>
          </cell>
        </row>
        <row r="1355">
          <cell r="A1355">
            <v>9202</v>
          </cell>
          <cell r="B1355" t="str">
            <v>SUS철판덕트제작설치</v>
          </cell>
          <cell r="C1355" t="str">
            <v>0.5t</v>
          </cell>
          <cell r="D1355" t="str">
            <v>M²</v>
          </cell>
          <cell r="E1355">
            <v>35059</v>
          </cell>
          <cell r="F1355">
            <v>29096</v>
          </cell>
          <cell r="H1355">
            <v>0</v>
          </cell>
          <cell r="I1355">
            <v>35059</v>
          </cell>
          <cell r="J1355">
            <v>0</v>
          </cell>
          <cell r="L1355">
            <v>0</v>
          </cell>
        </row>
        <row r="1356">
          <cell r="A1356">
            <v>9203</v>
          </cell>
          <cell r="B1356" t="str">
            <v>각형덕트보온(은박지)</v>
          </cell>
          <cell r="C1356" t="str">
            <v>30t</v>
          </cell>
          <cell r="D1356" t="str">
            <v>M²</v>
          </cell>
          <cell r="E1356">
            <v>8895</v>
          </cell>
          <cell r="F1356">
            <v>20360</v>
          </cell>
          <cell r="H1356">
            <v>0</v>
          </cell>
          <cell r="I1356">
            <v>8895</v>
          </cell>
          <cell r="J1356">
            <v>0</v>
          </cell>
          <cell r="L1356">
            <v>0</v>
          </cell>
        </row>
        <row r="1357">
          <cell r="A1357">
            <v>9204</v>
          </cell>
          <cell r="B1357" t="str">
            <v>배관커버(갈바륨강판)</v>
          </cell>
          <cell r="C1357" t="str">
            <v>200x400</v>
          </cell>
          <cell r="D1357" t="str">
            <v>M</v>
          </cell>
          <cell r="E1357">
            <v>57944</v>
          </cell>
          <cell r="F1357">
            <v>42464</v>
          </cell>
          <cell r="H1357">
            <v>0</v>
          </cell>
          <cell r="I1357">
            <v>57944</v>
          </cell>
          <cell r="J1357">
            <v>0</v>
          </cell>
          <cell r="L1357">
            <v>0</v>
          </cell>
        </row>
        <row r="1358">
          <cell r="A1358">
            <v>9901</v>
          </cell>
          <cell r="B1358" t="str">
            <v>잡자재비</v>
          </cell>
          <cell r="C1358" t="str">
            <v>주재료의 5%</v>
          </cell>
          <cell r="D1358" t="str">
            <v>식</v>
          </cell>
          <cell r="E1358">
            <v>0</v>
          </cell>
          <cell r="F1358">
            <v>0</v>
          </cell>
          <cell r="H1358">
            <v>0</v>
          </cell>
          <cell r="I1358">
            <v>0</v>
          </cell>
          <cell r="J1358">
            <v>0</v>
          </cell>
          <cell r="L1358">
            <v>0</v>
          </cell>
        </row>
        <row r="1359">
          <cell r="A1359">
            <v>9902</v>
          </cell>
          <cell r="B1359" t="str">
            <v>지지철물</v>
          </cell>
          <cell r="C1359" t="str">
            <v>주재료의 9%</v>
          </cell>
          <cell r="D1359" t="str">
            <v>식</v>
          </cell>
          <cell r="E1359">
            <v>0</v>
          </cell>
          <cell r="F1359">
            <v>0</v>
          </cell>
          <cell r="H1359">
            <v>0</v>
          </cell>
          <cell r="I1359">
            <v>0</v>
          </cell>
          <cell r="J1359">
            <v>0</v>
          </cell>
          <cell r="L1359">
            <v>0</v>
          </cell>
        </row>
        <row r="1360">
          <cell r="A1360">
            <v>9903</v>
          </cell>
          <cell r="B1360" t="str">
            <v>지지철물</v>
          </cell>
          <cell r="C1360" t="str">
            <v>주재료의 10%</v>
          </cell>
          <cell r="D1360" t="str">
            <v>식</v>
          </cell>
          <cell r="E1360">
            <v>0</v>
          </cell>
          <cell r="F1360">
            <v>0</v>
          </cell>
          <cell r="H1360">
            <v>0</v>
          </cell>
          <cell r="I1360">
            <v>0</v>
          </cell>
          <cell r="J1360">
            <v>0</v>
          </cell>
          <cell r="L1360">
            <v>0</v>
          </cell>
        </row>
        <row r="1361">
          <cell r="A1361">
            <v>9904</v>
          </cell>
          <cell r="B1361" t="str">
            <v>지지철물</v>
          </cell>
          <cell r="C1361" t="str">
            <v>주재료의 15%</v>
          </cell>
          <cell r="D1361" t="str">
            <v>식</v>
          </cell>
          <cell r="E1361">
            <v>0</v>
          </cell>
          <cell r="F1361">
            <v>0</v>
          </cell>
          <cell r="H1361">
            <v>0</v>
          </cell>
          <cell r="I1361">
            <v>0</v>
          </cell>
          <cell r="J1361">
            <v>0</v>
          </cell>
          <cell r="L1361">
            <v>0</v>
          </cell>
        </row>
        <row r="1362">
          <cell r="A1362">
            <v>9905</v>
          </cell>
          <cell r="B1362" t="str">
            <v>지지철물</v>
          </cell>
          <cell r="C1362" t="str">
            <v>주재료의 25%</v>
          </cell>
          <cell r="D1362" t="str">
            <v>식</v>
          </cell>
          <cell r="E1362">
            <v>0</v>
          </cell>
          <cell r="F1362">
            <v>0</v>
          </cell>
          <cell r="H1362">
            <v>0</v>
          </cell>
          <cell r="I1362">
            <v>0</v>
          </cell>
          <cell r="J1362">
            <v>0</v>
          </cell>
          <cell r="L1362">
            <v>0</v>
          </cell>
        </row>
        <row r="1363">
          <cell r="A1363">
            <v>9906</v>
          </cell>
          <cell r="B1363" t="str">
            <v>지지철물</v>
          </cell>
          <cell r="C1363" t="str">
            <v>주재료의 30%</v>
          </cell>
          <cell r="D1363" t="str">
            <v>식</v>
          </cell>
          <cell r="E1363">
            <v>0</v>
          </cell>
          <cell r="F1363">
            <v>0</v>
          </cell>
          <cell r="H1363">
            <v>0</v>
          </cell>
          <cell r="I1363">
            <v>0</v>
          </cell>
          <cell r="J1363">
            <v>0</v>
          </cell>
          <cell r="L1363">
            <v>0</v>
          </cell>
        </row>
        <row r="1364">
          <cell r="A1364">
            <v>9907</v>
          </cell>
          <cell r="B1364" t="str">
            <v>지지철물</v>
          </cell>
          <cell r="C1364" t="str">
            <v>주재료의 40%</v>
          </cell>
          <cell r="D1364" t="str">
            <v>식</v>
          </cell>
          <cell r="E1364">
            <v>0</v>
          </cell>
          <cell r="F1364">
            <v>0</v>
          </cell>
          <cell r="H1364">
            <v>0</v>
          </cell>
          <cell r="I1364">
            <v>0</v>
          </cell>
          <cell r="J1364">
            <v>0</v>
          </cell>
          <cell r="L1364">
            <v>0</v>
          </cell>
        </row>
        <row r="1365">
          <cell r="A1365">
            <v>9910</v>
          </cell>
          <cell r="B1365" t="str">
            <v>관부속</v>
          </cell>
          <cell r="C1365" t="str">
            <v>관의 30%</v>
          </cell>
          <cell r="D1365" t="str">
            <v>식</v>
          </cell>
          <cell r="E1365">
            <v>0</v>
          </cell>
          <cell r="F1365">
            <v>0</v>
          </cell>
          <cell r="H1365">
            <v>0</v>
          </cell>
          <cell r="I1365">
            <v>0</v>
          </cell>
          <cell r="J1365">
            <v>0</v>
          </cell>
          <cell r="L1365">
            <v>0</v>
          </cell>
        </row>
        <row r="1366">
          <cell r="A1366">
            <v>9911</v>
          </cell>
          <cell r="B1366" t="str">
            <v>관부속</v>
          </cell>
          <cell r="C1366" t="str">
            <v>관의 40%</v>
          </cell>
          <cell r="D1366" t="str">
            <v>식</v>
          </cell>
          <cell r="E1366">
            <v>0</v>
          </cell>
          <cell r="F1366">
            <v>0</v>
          </cell>
          <cell r="H1366">
            <v>0</v>
          </cell>
          <cell r="I1366">
            <v>0</v>
          </cell>
          <cell r="J1366">
            <v>0</v>
          </cell>
          <cell r="L1366">
            <v>0</v>
          </cell>
        </row>
        <row r="1367">
          <cell r="A1367">
            <v>9912</v>
          </cell>
          <cell r="B1367" t="str">
            <v>관부속</v>
          </cell>
          <cell r="C1367" t="str">
            <v>관의 45%</v>
          </cell>
          <cell r="D1367" t="str">
            <v>식</v>
          </cell>
          <cell r="E1367">
            <v>0</v>
          </cell>
          <cell r="F1367">
            <v>0</v>
          </cell>
          <cell r="H1367">
            <v>0</v>
          </cell>
          <cell r="I1367">
            <v>0</v>
          </cell>
          <cell r="J1367">
            <v>0</v>
          </cell>
          <cell r="L1367">
            <v>0</v>
          </cell>
        </row>
        <row r="1368">
          <cell r="A1368">
            <v>9913</v>
          </cell>
          <cell r="B1368" t="str">
            <v>관부속</v>
          </cell>
          <cell r="C1368" t="str">
            <v>관의 50%</v>
          </cell>
          <cell r="D1368" t="str">
            <v>식</v>
          </cell>
          <cell r="E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  <cell r="L1368">
            <v>0</v>
          </cell>
        </row>
        <row r="1369">
          <cell r="A1369">
            <v>9914</v>
          </cell>
          <cell r="B1369" t="str">
            <v>관부속</v>
          </cell>
          <cell r="C1369" t="str">
            <v>관의 55%</v>
          </cell>
          <cell r="D1369" t="str">
            <v>식</v>
          </cell>
          <cell r="E1369">
            <v>0</v>
          </cell>
          <cell r="F1369">
            <v>0</v>
          </cell>
          <cell r="H1369">
            <v>0</v>
          </cell>
          <cell r="I1369">
            <v>0</v>
          </cell>
          <cell r="J1369">
            <v>0</v>
          </cell>
          <cell r="L1369">
            <v>0</v>
          </cell>
        </row>
        <row r="1370">
          <cell r="A1370">
            <v>9915</v>
          </cell>
          <cell r="B1370" t="str">
            <v>관부속</v>
          </cell>
          <cell r="C1370" t="str">
            <v>관의 60%</v>
          </cell>
          <cell r="D1370" t="str">
            <v>식</v>
          </cell>
          <cell r="E1370">
            <v>0</v>
          </cell>
          <cell r="F1370">
            <v>0</v>
          </cell>
          <cell r="H1370">
            <v>0</v>
          </cell>
          <cell r="I1370">
            <v>0</v>
          </cell>
          <cell r="J1370">
            <v>0</v>
          </cell>
          <cell r="L1370">
            <v>0</v>
          </cell>
        </row>
        <row r="1371">
          <cell r="A1371">
            <v>9916</v>
          </cell>
          <cell r="B1371" t="str">
            <v>관부속</v>
          </cell>
          <cell r="C1371" t="str">
            <v>관의 65%</v>
          </cell>
          <cell r="D1371" t="str">
            <v>식</v>
          </cell>
          <cell r="E1371">
            <v>0</v>
          </cell>
          <cell r="F1371">
            <v>0</v>
          </cell>
          <cell r="H1371">
            <v>0</v>
          </cell>
          <cell r="I1371">
            <v>0</v>
          </cell>
          <cell r="J1371">
            <v>0</v>
          </cell>
          <cell r="L1371">
            <v>0</v>
          </cell>
        </row>
        <row r="1372">
          <cell r="A1372">
            <v>9917</v>
          </cell>
          <cell r="B1372" t="str">
            <v>관부속</v>
          </cell>
          <cell r="C1372" t="str">
            <v>관의 70%</v>
          </cell>
          <cell r="D1372" t="str">
            <v>식</v>
          </cell>
          <cell r="E1372">
            <v>0</v>
          </cell>
          <cell r="F1372">
            <v>0</v>
          </cell>
          <cell r="H1372">
            <v>0</v>
          </cell>
          <cell r="I1372">
            <v>0</v>
          </cell>
          <cell r="J1372">
            <v>0</v>
          </cell>
          <cell r="L1372">
            <v>0</v>
          </cell>
        </row>
        <row r="1373">
          <cell r="A1373">
            <v>9918</v>
          </cell>
          <cell r="B1373" t="str">
            <v>관부속</v>
          </cell>
          <cell r="C1373" t="str">
            <v>관의 75%</v>
          </cell>
          <cell r="D1373" t="str">
            <v>식</v>
          </cell>
          <cell r="E1373">
            <v>0</v>
          </cell>
          <cell r="F1373">
            <v>0</v>
          </cell>
          <cell r="H1373">
            <v>0</v>
          </cell>
          <cell r="I1373">
            <v>0</v>
          </cell>
          <cell r="J1373">
            <v>0</v>
          </cell>
          <cell r="L1373">
            <v>0</v>
          </cell>
        </row>
        <row r="1374">
          <cell r="A1374">
            <v>9920</v>
          </cell>
          <cell r="B1374" t="str">
            <v>공구손료</v>
          </cell>
          <cell r="C1374" t="str">
            <v>인건비의 3%</v>
          </cell>
          <cell r="D1374" t="str">
            <v>식</v>
          </cell>
          <cell r="E1374">
            <v>0</v>
          </cell>
          <cell r="F1374">
            <v>0</v>
          </cell>
          <cell r="H1374">
            <v>0</v>
          </cell>
          <cell r="I1374">
            <v>0</v>
          </cell>
          <cell r="J1374">
            <v>0</v>
          </cell>
          <cell r="L1374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원가"/>
      <sheetName val="내역"/>
      <sheetName val="수량"/>
      <sheetName val="시설"/>
      <sheetName val="일위목록"/>
      <sheetName val="일위대가"/>
      <sheetName val="단가대비"/>
      <sheetName val="단가산출"/>
      <sheetName val="지주산출"/>
      <sheetName val="할증"/>
      <sheetName val="지급"/>
      <sheetName val="노임"/>
      <sheetName val="품셈"/>
      <sheetName val="공간내역"/>
      <sheetName val="Module1"/>
      <sheetName val="I一般比"/>
      <sheetName val="20관리비율"/>
      <sheetName val="시설물일위"/>
      <sheetName val="화해(함평)"/>
      <sheetName val="화해(장성)"/>
      <sheetName val="노무비"/>
      <sheetName val="Sheet2"/>
      <sheetName val="1차설계변경내역"/>
      <sheetName val="대구안동"/>
      <sheetName val="새공통"/>
      <sheetName val="unit 4"/>
      <sheetName val="자재단가비교표"/>
      <sheetName val="SP-B1"/>
      <sheetName val="충주"/>
      <sheetName val="데이타"/>
      <sheetName val="식재인부"/>
      <sheetName val="토공"/>
      <sheetName val="2공구산출내역"/>
      <sheetName val="노임단가"/>
      <sheetName val="내역서"/>
      <sheetName val="대림경상68억"/>
      <sheetName val="기초일위대가"/>
      <sheetName val="식재일위대가"/>
      <sheetName val="단가대비표"/>
      <sheetName val="총괄집계표"/>
      <sheetName val="0000000"/>
      <sheetName val="지주목,시비기준"/>
      <sheetName val="버팀목산출"/>
      <sheetName val="EACT10"/>
      <sheetName val="골재산출"/>
      <sheetName val="공구원가계산"/>
      <sheetName val="LAB"/>
      <sheetName val="계림(함평)"/>
      <sheetName val="계림(장성)"/>
      <sheetName val="현금"/>
      <sheetName val="대가목록"/>
      <sheetName val="장비가동"/>
      <sheetName val="실행대비"/>
      <sheetName val="골조시행"/>
      <sheetName val="공통가설"/>
      <sheetName val="CTEMCOST"/>
      <sheetName val="원가계산서"/>
      <sheetName val="5Strand-장기처짐PCI"/>
      <sheetName val="참고"/>
      <sheetName val="단위단가"/>
      <sheetName val="DATE"/>
      <sheetName val="B1(반포1차)"/>
      <sheetName val="이토변실"/>
      <sheetName val="산출근거"/>
      <sheetName val="Baby일위대가"/>
      <sheetName val="unit_4"/>
      <sheetName val="49단가"/>
      <sheetName val="계양가시설"/>
      <sheetName val="지급자재"/>
      <sheetName val="현장별계약현황('98.10.31)"/>
      <sheetName val="신천3호용수로"/>
      <sheetName val="부대내역"/>
      <sheetName val="가설건물"/>
      <sheetName val="b_balju_cho"/>
      <sheetName val="ⴭⴭⴭⴭⴭ"/>
      <sheetName val="#2_일위대가목록"/>
      <sheetName val="철콘"/>
      <sheetName val="터파기및재료"/>
      <sheetName val="설계총괄표"/>
      <sheetName val="준검 내역서"/>
      <sheetName val="자재단가"/>
      <sheetName val="목록1"/>
      <sheetName val="목록2"/>
      <sheetName val="경비"/>
      <sheetName val="직노"/>
      <sheetName val="안양동교 1안"/>
      <sheetName val="건축공사"/>
      <sheetName val="투찰가"/>
      <sheetName val="시운전연료비"/>
      <sheetName val="운동장 (2)"/>
      <sheetName val="재료"/>
      <sheetName val="설치자재"/>
      <sheetName val="2000년1차"/>
      <sheetName val="2000전체분"/>
      <sheetName val="토사(PE)"/>
      <sheetName val="97 사업추정(WEKI)"/>
      <sheetName val="#REF"/>
      <sheetName val="BOM"/>
      <sheetName val="철거산출근거"/>
      <sheetName val="마감LIST-1"/>
      <sheetName val="Macro(차단기)"/>
      <sheetName val="삭제금지단가"/>
      <sheetName val="코드표"/>
      <sheetName val="용산3(영광)"/>
      <sheetName val="요율"/>
      <sheetName val="하수급견적대비"/>
      <sheetName val="Macro1"/>
      <sheetName val="플랜트 설치"/>
      <sheetName val="을-ATYPE"/>
      <sheetName val="을지"/>
      <sheetName val="노무비단가"/>
      <sheetName val="SULKEA"/>
      <sheetName val="세부내역서"/>
      <sheetName val="단면설계"/>
      <sheetName val="안정검토"/>
      <sheetName val="실행내역"/>
      <sheetName val="공사개요"/>
      <sheetName val="정부노임단가"/>
      <sheetName val="단위수량"/>
      <sheetName val="내역(대광)"/>
      <sheetName val="단가(1)"/>
      <sheetName val="건축"/>
      <sheetName val="단가"/>
      <sheetName val="집계표"/>
      <sheetName val="기본단가표"/>
      <sheetName val="기초목록"/>
      <sheetName val="단가(자재)"/>
      <sheetName val="공사예산하조서(O.K)"/>
      <sheetName val="순공사비"/>
      <sheetName val="토량산출서"/>
      <sheetName val="일위대가표"/>
      <sheetName val="내역표지"/>
      <sheetName val="토 적 표"/>
      <sheetName val="공내역"/>
      <sheetName val="증감대비"/>
      <sheetName val="Sheet5"/>
      <sheetName val="투찰내역"/>
      <sheetName val="sheet1"/>
      <sheetName val="변수값"/>
      <sheetName val="중기상차"/>
      <sheetName val="AS복구"/>
      <sheetName val="중기터파기"/>
      <sheetName val="MOKDONG(1)"/>
      <sheetName val="갑지"/>
      <sheetName val="간접"/>
      <sheetName val="관람석제출"/>
      <sheetName val="기계설비"/>
      <sheetName val="1차 내역서"/>
      <sheetName val="HRSG SMALL07220"/>
      <sheetName val="무전표"/>
      <sheetName val="교대(A1-A2)"/>
      <sheetName val="내역을"/>
      <sheetName val="수입"/>
      <sheetName val="Sheet3"/>
      <sheetName val="도급내역서"/>
      <sheetName val="산출-설비"/>
      <sheetName val="인건-측정"/>
      <sheetName val="저"/>
      <sheetName val="J直材4"/>
      <sheetName val="N賃率-職"/>
      <sheetName val="일위대가목록"/>
      <sheetName val="적현로"/>
      <sheetName val="한강운반비"/>
      <sheetName val="수량산출"/>
      <sheetName val="Galaxy 소비자가격표"/>
      <sheetName val="실행철강하도"/>
      <sheetName val="______"/>
      <sheetName val="견적"/>
      <sheetName val="일위대가(가설)"/>
      <sheetName val="2003상반기노임기준"/>
      <sheetName val="토적계산"/>
      <sheetName val="목차"/>
      <sheetName val="위치조서"/>
      <sheetName val="흥양2교토공집계표"/>
      <sheetName val="BOQ"/>
      <sheetName val="총괄내역서"/>
      <sheetName val="BID"/>
      <sheetName val="인건비"/>
      <sheetName val="유림골조"/>
      <sheetName val="공주-교대(A1)"/>
      <sheetName val="아파트_9"/>
      <sheetName val="총공사내역서"/>
      <sheetName val="물가"/>
      <sheetName val="남양시작동자105노65기1.3화1.2"/>
      <sheetName val="Sheet1 (2)"/>
      <sheetName val="단가목록"/>
      <sheetName val="제출문"/>
      <sheetName val="danga"/>
      <sheetName val="ilch"/>
      <sheetName val="품셈TABLE"/>
      <sheetName val="기계공사"/>
      <sheetName val="Proposal"/>
      <sheetName val="수량집계"/>
      <sheetName val="산근"/>
      <sheetName val="산출중량"/>
      <sheetName val="수목중량"/>
      <sheetName val="시설물중량"/>
      <sheetName val="중량산출"/>
      <sheetName val="식재-1"/>
      <sheetName val="식재-2"/>
      <sheetName val="식재-3"/>
      <sheetName val="식재-4"/>
      <sheetName val="수목 "/>
      <sheetName val="시설수량산출"/>
      <sheetName val="포장수량산출"/>
      <sheetName val="시설물포장수량"/>
      <sheetName val="시설물포장집계"/>
      <sheetName val="수목(임시)"/>
      <sheetName val="inputdata"/>
      <sheetName val="종배수관"/>
      <sheetName val="02자재"/>
      <sheetName val="날개벽(시점좌측)"/>
      <sheetName val="묘발입력"/>
      <sheetName val="목록"/>
      <sheetName val="seting MP"/>
      <sheetName val="CAL."/>
      <sheetName val="예산M6-B"/>
      <sheetName val="우수받이"/>
      <sheetName val="JUCKEYK"/>
      <sheetName val="수목단가"/>
      <sheetName val="시설수량표"/>
      <sheetName val="식재수량표"/>
      <sheetName val="기기리스트"/>
      <sheetName val="원가 (2)"/>
      <sheetName val="인테리어내역"/>
      <sheetName val="Option"/>
      <sheetName val="배수내역"/>
      <sheetName val="인사자료총집계"/>
      <sheetName val="H-PILE수량집계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견적서"/>
      <sheetName val="담장산출"/>
      <sheetName val="굴착현장"/>
      <sheetName val="1공구산출내역서"/>
      <sheetName val="말뚝지지력산정"/>
      <sheetName val="단가조사"/>
      <sheetName val="1.설계조건"/>
      <sheetName val="Y-WORK"/>
      <sheetName val="중기사용료"/>
      <sheetName val="EJ"/>
      <sheetName val="본체"/>
      <sheetName val="DATA1"/>
      <sheetName val="8.PILE  (돌출)"/>
      <sheetName val="댐구조도"/>
      <sheetName val="세월교산출기초"/>
      <sheetName val="수량산출표"/>
      <sheetName val="선행호기실적(건축분)"/>
      <sheetName val="금액"/>
      <sheetName val="마장"/>
      <sheetName val="경영계획1월"/>
      <sheetName val="중기손료"/>
      <sheetName val="차도부연장현황"/>
      <sheetName val="건축토목내역"/>
      <sheetName val="중기사용료산출근거"/>
      <sheetName val="단가 및 재료비"/>
      <sheetName val="단가(노임)"/>
      <sheetName val="6호기"/>
      <sheetName val="경로당내역건축"/>
      <sheetName val="C1"/>
      <sheetName val="1-1"/>
      <sheetName val="총괄"/>
      <sheetName val="공통가설공사"/>
      <sheetName val="총괄갑 "/>
      <sheetName val="일위대가(1)"/>
      <sheetName val="인부노임"/>
      <sheetName val="변경내역서"/>
      <sheetName val="교대(A1)"/>
      <sheetName val="세부"/>
      <sheetName val="전체분"/>
      <sheetName val="패널"/>
      <sheetName val="청주-교대(A1)"/>
      <sheetName val="모래기초"/>
      <sheetName val="Macro3"/>
      <sheetName val="DATA2000"/>
      <sheetName val="갑지(추정)"/>
      <sheetName val="도급FORM"/>
      <sheetName val="Tool"/>
      <sheetName val="공정표(굴착연장조정)"/>
      <sheetName val="대구은행"/>
      <sheetName val="수목표준대가"/>
      <sheetName val="산출내역서"/>
      <sheetName val="도급내역"/>
      <sheetName val="기초일위"/>
      <sheetName val="백호우계수"/>
      <sheetName val="입찰안"/>
      <sheetName val="내역서적용수량"/>
      <sheetName val="교각계산"/>
      <sheetName val="참고사항"/>
      <sheetName val="단가산출2"/>
      <sheetName val="기계경비집계"/>
      <sheetName val="옥룡잡비"/>
      <sheetName val="원형1호맨홀토공수량"/>
      <sheetName val="2004일위대가"/>
      <sheetName val="시설장비"/>
      <sheetName val="4지구단위"/>
      <sheetName val="4. 주형설계"/>
      <sheetName val="_2_일위대가목록"/>
      <sheetName val="도근좌표"/>
      <sheetName val="메뉴"/>
      <sheetName val="일일"/>
      <sheetName val="목포방향"/>
      <sheetName val="단가조사서"/>
      <sheetName val="전차선로 물량표"/>
      <sheetName val="일위대가 "/>
      <sheetName val="물가대비표"/>
      <sheetName val="(10) 단가산출결과"/>
      <sheetName val="수선비MATRIX"/>
      <sheetName val="차량소요량-년간주행거리"/>
      <sheetName val="3.공통공사대비"/>
      <sheetName val="정보"/>
      <sheetName val="밸브설치"/>
      <sheetName val="KCS-CA"/>
      <sheetName val="기본일위"/>
      <sheetName val="기초단가"/>
      <sheetName val="관경별내역서"/>
      <sheetName val="건축내역"/>
      <sheetName val="적용기준"/>
      <sheetName val="Sheet4"/>
      <sheetName val="VENDOR LIST"/>
      <sheetName val="도기류"/>
      <sheetName val="총물량"/>
      <sheetName val="3BL공동구 수량"/>
      <sheetName val="Total"/>
      <sheetName val="동해title"/>
      <sheetName val="광양방향"/>
      <sheetName val="ABUT수량-A1"/>
      <sheetName val="기본사항"/>
      <sheetName val="Revised PEGS98"/>
      <sheetName val="우석문틀"/>
      <sheetName val="손익계산서(SJ)"/>
      <sheetName val="일위대가(건축)"/>
      <sheetName val="간선계산"/>
      <sheetName val="A-4"/>
      <sheetName val="시설일위"/>
      <sheetName val="지우지마"/>
      <sheetName val="CPM챠트"/>
      <sheetName val="날개벽수량표"/>
      <sheetName val="일위대가모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/>
      <sheetData sheetId="171" refreshError="1"/>
      <sheetData sheetId="172" refreshError="1"/>
      <sheetData sheetId="173" refreshError="1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노무비단가"/>
      <sheetName val="일위대가"/>
      <sheetName val="화해(함평)"/>
      <sheetName val="화해(장성)"/>
      <sheetName val="수량산출1"/>
      <sheetName val="자재단가표"/>
      <sheetName val="시설물일위"/>
      <sheetName val="자재집계"/>
      <sheetName val="단가목록"/>
      <sheetName val="99노임기준"/>
      <sheetName val="노임"/>
      <sheetName val="시설장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무비단가"/>
      <sheetName val="일위대가"/>
      <sheetName val="화해(함평)"/>
      <sheetName val="화해(장성)"/>
      <sheetName val="단가"/>
      <sheetName val="단가비교표"/>
      <sheetName val="수량산출1"/>
      <sheetName val="자재단가표"/>
      <sheetName val="인건비"/>
      <sheetName val="집계표"/>
      <sheetName val="단가목록"/>
      <sheetName val="tggwan(mac)"/>
      <sheetName val="guard(mac)"/>
      <sheetName val="박기사-3.구조물공(석축)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노무비단가"/>
      <sheetName val="단가비교표"/>
      <sheetName val="원가계산서"/>
      <sheetName val="공사원가"/>
      <sheetName val="설계갑지"/>
      <sheetName val="하자각서"/>
      <sheetName val="내역갑지(1)"/>
      <sheetName val="총괄내역서(1)"/>
      <sheetName val="내역서1"/>
      <sheetName val="착공신고"/>
      <sheetName val="일위대가"/>
      <sheetName val="준공계"/>
      <sheetName val="준공검사원"/>
      <sheetName val="청구서"/>
      <sheetName val="각서 (2)"/>
      <sheetName val="내역서"/>
      <sheetName val="단가표"/>
      <sheetName val="임율촌"/>
      <sheetName val="변경내역"/>
      <sheetName val="수수료율표"/>
      <sheetName val="이토변실"/>
      <sheetName val="수량산출"/>
      <sheetName val="품셈TABLE"/>
      <sheetName val="노임단가"/>
      <sheetName val="I一般比"/>
      <sheetName val="화해(함평)"/>
      <sheetName val="화해(장성)"/>
      <sheetName val="백호우계수"/>
      <sheetName val="기초일위"/>
      <sheetName val="배수공 내역서 적용수량"/>
      <sheetName val="단위단가"/>
      <sheetName val="Sheet1 (2)"/>
      <sheetName val="총괄내역"/>
      <sheetName val="guard(mac)"/>
      <sheetName val="관리,공감"/>
      <sheetName val="Sheet3"/>
      <sheetName val="시점교대"/>
      <sheetName val="설계내역"/>
      <sheetName val="기초일위대가"/>
      <sheetName val="식재일위대가"/>
      <sheetName val="단가대비표"/>
      <sheetName val="샌딩 에폭시 도장"/>
      <sheetName val="일반문틀 설치"/>
      <sheetName val="스텐문틀설치"/>
      <sheetName val="노임"/>
      <sheetName val="총괄내역서"/>
      <sheetName val="투찰"/>
      <sheetName val="노무비"/>
      <sheetName val="슬래브(PF)(하류)"/>
      <sheetName val="2001하반기노임기준"/>
      <sheetName val="개산공사비"/>
      <sheetName val="MASTER00.7月"/>
      <sheetName val="2공구산출내역"/>
      <sheetName val="중기사용료"/>
      <sheetName val="data"/>
      <sheetName val="데이타"/>
      <sheetName val="식재인부"/>
      <sheetName val="TIE-IN"/>
      <sheetName val="가중치 종합"/>
      <sheetName val="실행내역"/>
      <sheetName val="간접"/>
      <sheetName val="시설물일위"/>
      <sheetName val="현금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수시트"/>
      <sheetName val="산출내역서"/>
      <sheetName val="단가"/>
      <sheetName val="콘_재료분리(1)"/>
      <sheetName val="공비대비"/>
      <sheetName val="분전함신설"/>
      <sheetName val="접지1종"/>
      <sheetName val="2002년도(후)노임단가"/>
      <sheetName val="자재단가"/>
      <sheetName val="빗물받이(910-510-410)"/>
      <sheetName val="data"/>
      <sheetName val="종배수관"/>
      <sheetName val="#REF"/>
      <sheetName val="기념탑"/>
      <sheetName val="입력"/>
      <sheetName val="단"/>
      <sheetName val="PAC"/>
      <sheetName val="Sheet1"/>
      <sheetName val="설계서(8)"/>
      <sheetName val="산출내역서집계표"/>
      <sheetName val="본공사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비대비"/>
      <sheetName val="을지"/>
      <sheetName val="노임단가"/>
      <sheetName val="단가"/>
      <sheetName val="용역비내역-진짜"/>
      <sheetName val="설계"/>
      <sheetName val="단가목록"/>
      <sheetName val="남사개략공사비산출기준"/>
      <sheetName val="Sheet1 (2)"/>
      <sheetName val="내역서(변경)"/>
      <sheetName val="배관단가"/>
      <sheetName val="일위집계"/>
      <sheetName val="부대내역"/>
      <sheetName val="입찰"/>
      <sheetName val="현경"/>
      <sheetName val="형틀공사"/>
      <sheetName val="코드"/>
      <sheetName val="VST재료산출"/>
      <sheetName val="1-1"/>
      <sheetName val="Sheet6"/>
      <sheetName val="수량산출"/>
      <sheetName val="내역서"/>
      <sheetName val="4.2유효폭의 계산"/>
      <sheetName val="일위대가"/>
      <sheetName val="빗물받이(910-510-410)"/>
      <sheetName val="본공사"/>
      <sheetName val="순공사비"/>
      <sheetName val="TYPE-A"/>
      <sheetName val="농로토공집계"/>
      <sheetName val="농로수량집계"/>
      <sheetName val="설비단가표"/>
      <sheetName val="투찰"/>
      <sheetName val="화해(함평)"/>
      <sheetName val="화해(장성)"/>
      <sheetName val="DATA"/>
      <sheetName val="수량산출서"/>
      <sheetName val="자재단가"/>
      <sheetName val="공내역"/>
      <sheetName val="국내조달(통합-1)"/>
      <sheetName val="#REF"/>
      <sheetName val="원형1호맨홀토공수량"/>
      <sheetName val="전기공사"/>
      <sheetName val="내역"/>
      <sheetName val="Sheet1"/>
      <sheetName val="남양시작동010313100%"/>
      <sheetName val="예정공정표"/>
      <sheetName val="(1)본선수량집계"/>
      <sheetName val="터파기및재료"/>
      <sheetName val="기자재비"/>
      <sheetName val="단위수량"/>
      <sheetName val="정보"/>
      <sheetName val="공종"/>
      <sheetName val="노임,재료비"/>
      <sheetName val="Sheet3"/>
      <sheetName val="적상기초자료"/>
      <sheetName val="기초일위"/>
      <sheetName val="물가대비표"/>
      <sheetName val="집계표"/>
      <sheetName val="원가계산"/>
      <sheetName val="MH_생산"/>
      <sheetName val="상수도토공집계표"/>
      <sheetName val="도근좌표"/>
      <sheetName val="일위대가표"/>
      <sheetName val="계약내역"/>
      <sheetName val="DATA 입력부"/>
      <sheetName val="백호우계수"/>
      <sheetName val="단가산출서"/>
      <sheetName val="내역(중앙)"/>
      <sheetName val="INDEX"/>
      <sheetName val="J直材4"/>
      <sheetName val="노임"/>
      <sheetName val="약전설비"/>
      <sheetName val="종배수관"/>
      <sheetName val="1TL종점(1)"/>
      <sheetName val="식재인부"/>
      <sheetName val="단위단가"/>
      <sheetName val="내역서(삼호)"/>
      <sheetName val="토공"/>
      <sheetName val="N賃率-職"/>
      <sheetName val="설계내역"/>
      <sheetName val="000000"/>
      <sheetName val="자재(원원+원대)"/>
      <sheetName val="자재집계표"/>
      <sheetName val="일반공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간지"/>
      <sheetName val="원가"/>
      <sheetName val="총괄"/>
      <sheetName val="내역"/>
      <sheetName val="일목"/>
      <sheetName val="일위"/>
      <sheetName val="단가"/>
      <sheetName val="단목"/>
      <sheetName val="단산"/>
      <sheetName val="장목"/>
      <sheetName val="장비"/>
      <sheetName val="요율"/>
      <sheetName val="손료"/>
      <sheetName val="참고"/>
      <sheetName val="거리"/>
      <sheetName val="단위수량"/>
      <sheetName val="수량"/>
      <sheetName val="인력터파기품"/>
      <sheetName val="BH"/>
      <sheetName val="로더"/>
      <sheetName val="DT"/>
      <sheetName val="BD"/>
      <sheetName val="BD운반거리"/>
      <sheetName val="그레이더"/>
      <sheetName val="롤러"/>
      <sheetName val="디젤파일해머"/>
      <sheetName val="GI-un"/>
      <sheetName val="Sheet1"/>
      <sheetName val="PAC"/>
      <sheetName val="공비대비"/>
      <sheetName val="입찰"/>
      <sheetName val="현경"/>
      <sheetName val="분전함신설"/>
      <sheetName val="접지1종"/>
      <sheetName val="2002년도(후)노임단가"/>
      <sheetName val="노임단가"/>
      <sheetName val="투찰"/>
      <sheetName val="Sheet1 (2)"/>
      <sheetName val="빗물받이(910-510-410)"/>
      <sheetName val="시중노임"/>
      <sheetName val="4차원가계산서"/>
      <sheetName val="NYS"/>
      <sheetName val="내역서"/>
      <sheetName val="갑지(추정)"/>
      <sheetName val="단가비교표"/>
      <sheetName val="코드"/>
      <sheetName val="산출내역서"/>
      <sheetName val="계수시트"/>
      <sheetName val="원가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Sheet1"/>
      <sheetName val="Sheet2"/>
      <sheetName val="Sheet3"/>
      <sheetName val="산출내역서"/>
      <sheetName val="단가"/>
      <sheetName val="PAC"/>
      <sheetName val="본공사"/>
      <sheetName val="공비대비"/>
      <sheetName val="일위"/>
      <sheetName val=""/>
      <sheetName val="현설시 설명자료(내부)"/>
      <sheetName val="BID"/>
      <sheetName val="일반부표"/>
      <sheetName val="본체"/>
      <sheetName val="단가(자재)"/>
      <sheetName val="단가(노임)"/>
      <sheetName val="기초목록"/>
      <sheetName val="시설수량표"/>
      <sheetName val="일위(건축)"/>
      <sheetName val="_x0000__x0006_Ā㭀"/>
      <sheetName val="백호우계수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차원가계산서"/>
      <sheetName val="산출내역서"/>
      <sheetName val="공비대비"/>
      <sheetName val="산출내역서집계표"/>
      <sheetName val="목록"/>
      <sheetName val="원가계산서"/>
      <sheetName val="공사원가"/>
      <sheetName val="설계갑지"/>
      <sheetName val="하자각서"/>
      <sheetName val="내역갑지(1)"/>
      <sheetName val="총괄내역서(1)"/>
      <sheetName val="내역서1"/>
      <sheetName val="착공신고"/>
      <sheetName val="일위대가"/>
      <sheetName val="준공계"/>
      <sheetName val="준공검사원"/>
      <sheetName val="청구서"/>
      <sheetName val="각서 (2)"/>
      <sheetName val="품셈TABLE"/>
      <sheetName val="Sheet1"/>
      <sheetName val="장비가동"/>
      <sheetName val="물가대비표"/>
      <sheetName val="단위중량"/>
      <sheetName val="실행"/>
      <sheetName val="중기"/>
      <sheetName val="기초일위"/>
      <sheetName val="노임단가"/>
      <sheetName val="토공산근"/>
      <sheetName val="밸브설치"/>
      <sheetName val="식재인부"/>
      <sheetName val="공사기본내용입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하계산서"/>
      <sheetName val="전압강하 계산서"/>
      <sheetName val="광속도 계산"/>
      <sheetName val="계산서 갑지"/>
      <sheetName val="계산서 갑지 (2)"/>
      <sheetName val="실행예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적용"/>
      <sheetName val="자재집계"/>
      <sheetName val="시멘트,모래수량"/>
      <sheetName val="총괄수량"/>
      <sheetName val="본선도색"/>
      <sheetName val="가드수량"/>
      <sheetName val="가드현황"/>
      <sheetName val="단부집계"/>
      <sheetName val="가드"/>
      <sheetName val="내역서"/>
      <sheetName val="4차원가계산서"/>
      <sheetName val="단가결정"/>
      <sheetName val="내역아"/>
      <sheetName val="울타리"/>
      <sheetName val="시설물일위"/>
      <sheetName val="개거산출내역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000000"/>
      <sheetName val="단가목록"/>
      <sheetName val="내역서 갑지"/>
      <sheetName val="총괄표"/>
      <sheetName val="1. 위생기구 설치공사"/>
      <sheetName val="2. 급수 배관공사"/>
      <sheetName val="3. 오, 배수 배관공사"/>
      <sheetName val="4. 옥외 배관공사"/>
      <sheetName val="소방내역서 갑지"/>
      <sheetName val="소방총괄표"/>
      <sheetName val="기계소방총괄표"/>
      <sheetName val="1. 소화장비 설치공사"/>
      <sheetName val="2. 소화 배관공사"/>
      <sheetName val="조명시설"/>
      <sheetName val="내역서"/>
      <sheetName val="수량산출"/>
    </sheetNames>
    <sheetDataSet>
      <sheetData sheetId="0"/>
      <sheetData sheetId="1"/>
      <sheetData sheetId="2">
        <row r="1">
          <cell r="A1" t="str">
            <v>코드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000000"/>
      <sheetName val="단가목록"/>
      <sheetName val="내역서 갑지"/>
      <sheetName val="총괄표"/>
      <sheetName val="1. 위생기구 설치공사"/>
      <sheetName val="2. 급수 배관공사"/>
      <sheetName val="3. 오, 배수 배관공사"/>
      <sheetName val="4. 옥외 배관공사"/>
      <sheetName val="소방내역서 갑지"/>
      <sheetName val="소방총괄표"/>
      <sheetName val="기계소방총괄표"/>
      <sheetName val="1. 소화장비 설치공사"/>
      <sheetName val="2. 소화 배관공사"/>
      <sheetName val="건축공사"/>
    </sheetNames>
    <sheetDataSet>
      <sheetData sheetId="0"/>
      <sheetData sheetId="1"/>
      <sheetData sheetId="2">
        <row r="1">
          <cell r="A1" t="str">
            <v>코드</v>
          </cell>
          <cell r="B1" t="str">
            <v>명  칭</v>
          </cell>
          <cell r="C1" t="str">
            <v>규격</v>
          </cell>
          <cell r="D1" t="str">
            <v>단위</v>
          </cell>
          <cell r="E1" t="str">
            <v>재료비</v>
          </cell>
          <cell r="F1" t="str">
            <v>노무비</v>
          </cell>
          <cell r="G1" t="str">
            <v>물가재료</v>
          </cell>
          <cell r="I1" t="str">
            <v>물가정보</v>
          </cell>
          <cell r="K1" t="str">
            <v>유통물가</v>
          </cell>
        </row>
        <row r="2">
          <cell r="G2" t="str">
            <v>단가</v>
          </cell>
          <cell r="H2" t="str">
            <v>쪽</v>
          </cell>
          <cell r="I2" t="str">
            <v>단가</v>
          </cell>
          <cell r="J2" t="str">
            <v>쪽</v>
          </cell>
          <cell r="K2" t="str">
            <v>단가</v>
          </cell>
          <cell r="L2" t="str">
            <v>쪽</v>
          </cell>
        </row>
        <row r="3">
          <cell r="A3">
            <v>0</v>
          </cell>
          <cell r="E3">
            <v>0</v>
          </cell>
          <cell r="F3">
            <v>0</v>
          </cell>
          <cell r="H3">
            <v>0</v>
          </cell>
          <cell r="I3">
            <v>0</v>
          </cell>
          <cell r="J3">
            <v>0</v>
          </cell>
          <cell r="L3">
            <v>0</v>
          </cell>
        </row>
        <row r="4">
          <cell r="A4">
            <v>1011</v>
          </cell>
          <cell r="B4" t="str">
            <v>양변기(로우탱크)</v>
          </cell>
          <cell r="C4" t="str">
            <v>KSVC-1410</v>
          </cell>
          <cell r="D4" t="str">
            <v>조</v>
          </cell>
          <cell r="E4">
            <v>70000</v>
          </cell>
          <cell r="F4">
            <v>0</v>
          </cell>
          <cell r="G4">
            <v>70000</v>
          </cell>
          <cell r="H4">
            <v>627</v>
          </cell>
          <cell r="I4">
            <v>70400</v>
          </cell>
          <cell r="J4">
            <v>565</v>
          </cell>
          <cell r="K4">
            <v>70000</v>
          </cell>
          <cell r="L4">
            <v>538</v>
          </cell>
        </row>
        <row r="5">
          <cell r="A5">
            <v>1012</v>
          </cell>
          <cell r="B5" t="str">
            <v>양변기(후레쉬밸브)</v>
          </cell>
          <cell r="C5" t="str">
            <v>KSVC-1110</v>
          </cell>
          <cell r="D5" t="str">
            <v>조</v>
          </cell>
          <cell r="E5">
            <v>81600</v>
          </cell>
          <cell r="F5">
            <v>0</v>
          </cell>
          <cell r="G5">
            <v>81600</v>
          </cell>
          <cell r="H5">
            <v>627</v>
          </cell>
          <cell r="I5">
            <v>96300</v>
          </cell>
          <cell r="J5">
            <v>565</v>
          </cell>
          <cell r="K5">
            <v>81600</v>
          </cell>
          <cell r="L5">
            <v>538</v>
          </cell>
        </row>
        <row r="6">
          <cell r="A6">
            <v>1013</v>
          </cell>
          <cell r="B6" t="str">
            <v>화변기(후레쉬밸브)</v>
          </cell>
          <cell r="C6" t="str">
            <v>KSVC- 310</v>
          </cell>
          <cell r="D6" t="str">
            <v>조</v>
          </cell>
          <cell r="E6">
            <v>56600</v>
          </cell>
          <cell r="F6">
            <v>0</v>
          </cell>
          <cell r="G6">
            <v>56600</v>
          </cell>
          <cell r="H6">
            <v>627</v>
          </cell>
          <cell r="I6">
            <v>61100</v>
          </cell>
          <cell r="J6">
            <v>565</v>
          </cell>
          <cell r="K6">
            <v>56600</v>
          </cell>
          <cell r="L6">
            <v>538</v>
          </cell>
        </row>
        <row r="7">
          <cell r="A7">
            <v>1014</v>
          </cell>
          <cell r="B7" t="str">
            <v>유아용양변기</v>
          </cell>
          <cell r="C7" t="str">
            <v>KSVC- 760</v>
          </cell>
          <cell r="D7" t="str">
            <v>조</v>
          </cell>
          <cell r="E7">
            <v>86900</v>
          </cell>
          <cell r="F7">
            <v>0</v>
          </cell>
          <cell r="H7">
            <v>0</v>
          </cell>
          <cell r="I7">
            <v>86900</v>
          </cell>
          <cell r="J7">
            <v>565</v>
          </cell>
          <cell r="L7" t="str">
            <v>-</v>
          </cell>
        </row>
        <row r="8">
          <cell r="A8">
            <v>1015</v>
          </cell>
          <cell r="B8" t="str">
            <v>장애자용양변기</v>
          </cell>
          <cell r="C8" t="str">
            <v>RCP - 1</v>
          </cell>
          <cell r="D8" t="str">
            <v>조</v>
          </cell>
          <cell r="E8">
            <v>213000</v>
          </cell>
          <cell r="F8">
            <v>0</v>
          </cell>
          <cell r="H8">
            <v>0</v>
          </cell>
          <cell r="I8">
            <v>213000</v>
          </cell>
          <cell r="J8">
            <v>565</v>
          </cell>
          <cell r="L8" t="str">
            <v>-</v>
          </cell>
        </row>
        <row r="9">
          <cell r="A9">
            <v>1016</v>
          </cell>
          <cell r="B9" t="str">
            <v>장애자용양변기(가동식)</v>
          </cell>
          <cell r="C9" t="str">
            <v>RCP - 2R</v>
          </cell>
          <cell r="D9" t="str">
            <v>조</v>
          </cell>
          <cell r="E9">
            <v>324000</v>
          </cell>
          <cell r="F9">
            <v>0</v>
          </cell>
          <cell r="H9">
            <v>0</v>
          </cell>
          <cell r="I9">
            <v>324000</v>
          </cell>
          <cell r="J9">
            <v>565</v>
          </cell>
          <cell r="L9" t="str">
            <v>-</v>
          </cell>
        </row>
        <row r="10">
          <cell r="A10">
            <v>1017</v>
          </cell>
          <cell r="B10" t="str">
            <v>장애자용양변기(고정식)</v>
          </cell>
          <cell r="C10" t="str">
            <v>RCP - 3R</v>
          </cell>
          <cell r="D10" t="str">
            <v>조</v>
          </cell>
          <cell r="E10">
            <v>201000</v>
          </cell>
          <cell r="F10">
            <v>0</v>
          </cell>
          <cell r="H10">
            <v>0</v>
          </cell>
          <cell r="I10">
            <v>201000</v>
          </cell>
          <cell r="J10">
            <v>565</v>
          </cell>
          <cell r="L10" t="str">
            <v>-</v>
          </cell>
        </row>
        <row r="12">
          <cell r="A12">
            <v>1021</v>
          </cell>
          <cell r="B12" t="str">
            <v>중형스톨소변기</v>
          </cell>
          <cell r="C12" t="str">
            <v>KSVU- 320</v>
          </cell>
          <cell r="D12" t="str">
            <v>조</v>
          </cell>
          <cell r="E12">
            <v>92500</v>
          </cell>
          <cell r="F12">
            <v>0</v>
          </cell>
          <cell r="G12">
            <v>92500</v>
          </cell>
          <cell r="H12">
            <v>627</v>
          </cell>
          <cell r="I12">
            <v>92700</v>
          </cell>
          <cell r="J12">
            <v>565</v>
          </cell>
          <cell r="K12">
            <v>92500</v>
          </cell>
          <cell r="L12">
            <v>538</v>
          </cell>
        </row>
        <row r="13">
          <cell r="A13">
            <v>1022</v>
          </cell>
          <cell r="B13" t="str">
            <v>소형스톨소변기</v>
          </cell>
          <cell r="C13" t="str">
            <v>KSVU- 330</v>
          </cell>
          <cell r="D13" t="str">
            <v>조</v>
          </cell>
          <cell r="E13">
            <v>70500</v>
          </cell>
          <cell r="F13">
            <v>0</v>
          </cell>
          <cell r="G13">
            <v>70500</v>
          </cell>
          <cell r="H13">
            <v>627</v>
          </cell>
          <cell r="I13">
            <v>72900</v>
          </cell>
          <cell r="J13">
            <v>565</v>
          </cell>
          <cell r="K13">
            <v>70500</v>
          </cell>
          <cell r="L13">
            <v>538</v>
          </cell>
        </row>
        <row r="14">
          <cell r="A14">
            <v>1023</v>
          </cell>
          <cell r="B14" t="str">
            <v>대형벽걸이소변기</v>
          </cell>
          <cell r="C14" t="str">
            <v>KSVU- 410</v>
          </cell>
          <cell r="D14" t="str">
            <v>조</v>
          </cell>
          <cell r="E14">
            <v>96800</v>
          </cell>
          <cell r="F14">
            <v>0</v>
          </cell>
          <cell r="G14">
            <v>98000</v>
          </cell>
          <cell r="H14">
            <v>627</v>
          </cell>
          <cell r="I14">
            <v>96800</v>
          </cell>
          <cell r="J14">
            <v>565</v>
          </cell>
          <cell r="K14">
            <v>100500</v>
          </cell>
          <cell r="L14">
            <v>538</v>
          </cell>
        </row>
        <row r="15">
          <cell r="A15">
            <v>1024</v>
          </cell>
          <cell r="B15" t="str">
            <v>소형벽걸이소변기</v>
          </cell>
          <cell r="C15" t="str">
            <v>KSVU- 430</v>
          </cell>
          <cell r="D15" t="str">
            <v>조</v>
          </cell>
          <cell r="E15">
            <v>57200</v>
          </cell>
          <cell r="F15">
            <v>0</v>
          </cell>
          <cell r="G15">
            <v>66000</v>
          </cell>
          <cell r="H15">
            <v>627</v>
          </cell>
          <cell r="I15">
            <v>57200</v>
          </cell>
          <cell r="J15">
            <v>565</v>
          </cell>
          <cell r="L15" t="str">
            <v>-</v>
          </cell>
        </row>
        <row r="16">
          <cell r="A16">
            <v>1025</v>
          </cell>
          <cell r="B16" t="str">
            <v>장애자용소변기</v>
          </cell>
          <cell r="C16" t="str">
            <v>RUP - 1</v>
          </cell>
          <cell r="D16" t="str">
            <v>조</v>
          </cell>
          <cell r="E16">
            <v>123000</v>
          </cell>
          <cell r="F16">
            <v>0</v>
          </cell>
          <cell r="G16">
            <v>200000</v>
          </cell>
          <cell r="H16">
            <v>627</v>
          </cell>
          <cell r="I16">
            <v>123000</v>
          </cell>
          <cell r="J16">
            <v>565</v>
          </cell>
          <cell r="K16">
            <v>200000</v>
          </cell>
          <cell r="L16">
            <v>538</v>
          </cell>
        </row>
        <row r="17">
          <cell r="A17">
            <v>1026</v>
          </cell>
          <cell r="B17" t="str">
            <v>장애자용소변기(노출)</v>
          </cell>
          <cell r="C17" t="str">
            <v>RUP - 2</v>
          </cell>
          <cell r="D17" t="str">
            <v>조</v>
          </cell>
          <cell r="E17">
            <v>211000</v>
          </cell>
          <cell r="F17">
            <v>0</v>
          </cell>
          <cell r="G17">
            <v>280000</v>
          </cell>
          <cell r="H17">
            <v>627</v>
          </cell>
          <cell r="I17">
            <v>211000</v>
          </cell>
          <cell r="J17">
            <v>565</v>
          </cell>
          <cell r="K17">
            <v>280000</v>
          </cell>
          <cell r="L17">
            <v>538</v>
          </cell>
        </row>
        <row r="18">
          <cell r="A18">
            <v>1027</v>
          </cell>
          <cell r="B18" t="str">
            <v>장애자용소변기(매립)</v>
          </cell>
          <cell r="C18" t="str">
            <v>RUP - 3</v>
          </cell>
          <cell r="D18" t="str">
            <v>조</v>
          </cell>
          <cell r="E18">
            <v>236000</v>
          </cell>
          <cell r="F18">
            <v>0</v>
          </cell>
          <cell r="I18">
            <v>236000</v>
          </cell>
          <cell r="J18">
            <v>565</v>
          </cell>
          <cell r="L18" t="str">
            <v>-</v>
          </cell>
        </row>
        <row r="20">
          <cell r="A20">
            <v>1031</v>
          </cell>
          <cell r="B20" t="str">
            <v>세면기(싱글레버포함)</v>
          </cell>
          <cell r="C20" t="str">
            <v>KSVL-1040</v>
          </cell>
          <cell r="D20" t="str">
            <v>조</v>
          </cell>
          <cell r="E20">
            <v>115500</v>
          </cell>
          <cell r="F20">
            <v>0</v>
          </cell>
          <cell r="I20">
            <v>115500</v>
          </cell>
          <cell r="J20">
            <v>565</v>
          </cell>
          <cell r="L20">
            <v>0</v>
          </cell>
        </row>
        <row r="21">
          <cell r="A21">
            <v>1032</v>
          </cell>
          <cell r="B21" t="str">
            <v>세면기(싱글레버포함)</v>
          </cell>
          <cell r="C21" t="str">
            <v>KSVL- 610</v>
          </cell>
          <cell r="D21" t="str">
            <v>조</v>
          </cell>
          <cell r="E21">
            <v>93500</v>
          </cell>
          <cell r="F21">
            <v>0</v>
          </cell>
          <cell r="I21">
            <v>93500</v>
          </cell>
          <cell r="J21">
            <v>565</v>
          </cell>
          <cell r="L21" t="str">
            <v>-</v>
          </cell>
        </row>
        <row r="22">
          <cell r="A22">
            <v>1033</v>
          </cell>
          <cell r="B22" t="str">
            <v>세면기(싱글레버포함)</v>
          </cell>
          <cell r="C22" t="str">
            <v>KSVL-1050</v>
          </cell>
          <cell r="D22" t="str">
            <v>조</v>
          </cell>
          <cell r="E22">
            <v>115000</v>
          </cell>
          <cell r="F22">
            <v>0</v>
          </cell>
          <cell r="G22">
            <v>115000</v>
          </cell>
          <cell r="H22">
            <v>631</v>
          </cell>
          <cell r="I22">
            <v>115500</v>
          </cell>
          <cell r="J22">
            <v>565</v>
          </cell>
          <cell r="K22">
            <v>124000</v>
          </cell>
          <cell r="L22">
            <v>540</v>
          </cell>
        </row>
        <row r="23">
          <cell r="A23">
            <v>1034</v>
          </cell>
          <cell r="B23" t="str">
            <v>장애자용세면기(폽업)</v>
          </cell>
          <cell r="C23" t="str">
            <v>RLP - 1</v>
          </cell>
          <cell r="D23" t="str">
            <v>조</v>
          </cell>
          <cell r="E23">
            <v>180000</v>
          </cell>
          <cell r="F23">
            <v>0</v>
          </cell>
          <cell r="I23">
            <v>294000</v>
          </cell>
          <cell r="J23">
            <v>565</v>
          </cell>
          <cell r="K23">
            <v>180000</v>
          </cell>
          <cell r="L23">
            <v>538</v>
          </cell>
        </row>
        <row r="24">
          <cell r="A24">
            <v>1035</v>
          </cell>
          <cell r="B24" t="str">
            <v>장애자용세면기(배수구)</v>
          </cell>
          <cell r="C24" t="str">
            <v>RLP - 2</v>
          </cell>
          <cell r="D24" t="str">
            <v>조</v>
          </cell>
          <cell r="E24">
            <v>272000</v>
          </cell>
          <cell r="F24">
            <v>0</v>
          </cell>
          <cell r="I24">
            <v>272000</v>
          </cell>
          <cell r="J24">
            <v>565</v>
          </cell>
          <cell r="K24">
            <v>400000</v>
          </cell>
          <cell r="L24">
            <v>538</v>
          </cell>
        </row>
        <row r="26">
          <cell r="A26">
            <v>1041</v>
          </cell>
          <cell r="B26" t="str">
            <v>청소씽크(1구)</v>
          </cell>
          <cell r="C26" t="str">
            <v>KSVS- 210</v>
          </cell>
          <cell r="D26" t="str">
            <v>조</v>
          </cell>
          <cell r="E26">
            <v>137500</v>
          </cell>
          <cell r="F26">
            <v>0</v>
          </cell>
          <cell r="G26">
            <v>140000</v>
          </cell>
          <cell r="H26">
            <v>627</v>
          </cell>
          <cell r="I26">
            <v>137500</v>
          </cell>
          <cell r="J26">
            <v>565</v>
          </cell>
          <cell r="L26" t="str">
            <v>-</v>
          </cell>
        </row>
        <row r="27">
          <cell r="A27">
            <v>1042</v>
          </cell>
          <cell r="B27" t="str">
            <v>청소씽크(2구)</v>
          </cell>
          <cell r="C27" t="str">
            <v>KSVS- 210</v>
          </cell>
          <cell r="D27" t="str">
            <v>조</v>
          </cell>
          <cell r="E27">
            <v>140000</v>
          </cell>
          <cell r="F27">
            <v>0</v>
          </cell>
          <cell r="G27">
            <v>140000</v>
          </cell>
          <cell r="H27">
            <v>627</v>
          </cell>
          <cell r="I27">
            <v>143000</v>
          </cell>
          <cell r="J27">
            <v>565</v>
          </cell>
          <cell r="L27" t="str">
            <v>-</v>
          </cell>
        </row>
        <row r="29">
          <cell r="A29">
            <v>1045</v>
          </cell>
          <cell r="B29" t="str">
            <v>샤워(PVC호스형)</v>
          </cell>
          <cell r="C29" t="str">
            <v>RBS-100AG1</v>
          </cell>
          <cell r="D29" t="str">
            <v>개</v>
          </cell>
          <cell r="E29">
            <v>57300</v>
          </cell>
          <cell r="F29">
            <v>0</v>
          </cell>
          <cell r="H29">
            <v>569</v>
          </cell>
          <cell r="I29">
            <v>57300</v>
          </cell>
          <cell r="J29">
            <v>570</v>
          </cell>
          <cell r="L29" t="str">
            <v>-</v>
          </cell>
        </row>
        <row r="30">
          <cell r="A30">
            <v>1046</v>
          </cell>
          <cell r="B30" t="str">
            <v>샤워(메탈호스형)</v>
          </cell>
          <cell r="C30" t="str">
            <v>RBS-100AG1</v>
          </cell>
          <cell r="D30" t="str">
            <v>개</v>
          </cell>
          <cell r="E30">
            <v>61900</v>
          </cell>
          <cell r="F30">
            <v>0</v>
          </cell>
          <cell r="H30">
            <v>569</v>
          </cell>
          <cell r="I30">
            <v>61900</v>
          </cell>
          <cell r="J30">
            <v>570</v>
          </cell>
          <cell r="L30" t="str">
            <v>-</v>
          </cell>
        </row>
        <row r="31">
          <cell r="A31">
            <v>1047</v>
          </cell>
          <cell r="B31" t="str">
            <v>샤워(자폐식PVC형)</v>
          </cell>
          <cell r="C31" t="str">
            <v>RBT-101A</v>
          </cell>
          <cell r="D31" t="str">
            <v>개</v>
          </cell>
          <cell r="E31">
            <v>125300</v>
          </cell>
          <cell r="F31">
            <v>0</v>
          </cell>
          <cell r="H31">
            <v>569</v>
          </cell>
          <cell r="I31">
            <v>125300</v>
          </cell>
          <cell r="J31">
            <v>570</v>
          </cell>
          <cell r="L31" t="str">
            <v>-</v>
          </cell>
        </row>
        <row r="32">
          <cell r="A32">
            <v>1048</v>
          </cell>
          <cell r="B32" t="str">
            <v>샤워(자폐식메탈형)</v>
          </cell>
          <cell r="C32" t="str">
            <v>RBT-201A</v>
          </cell>
          <cell r="D32" t="str">
            <v>개</v>
          </cell>
          <cell r="E32">
            <v>130300</v>
          </cell>
          <cell r="F32">
            <v>0</v>
          </cell>
          <cell r="H32">
            <v>569</v>
          </cell>
          <cell r="I32">
            <v>130300</v>
          </cell>
          <cell r="J32">
            <v>570</v>
          </cell>
          <cell r="L32" t="str">
            <v>-</v>
          </cell>
        </row>
        <row r="33">
          <cell r="A33">
            <v>1049</v>
          </cell>
          <cell r="B33" t="str">
            <v>샤워(매립서머스타트식)</v>
          </cell>
          <cell r="C33" t="str">
            <v>RBT-500A</v>
          </cell>
          <cell r="D33" t="str">
            <v>개</v>
          </cell>
          <cell r="E33">
            <v>169300</v>
          </cell>
          <cell r="F33">
            <v>0</v>
          </cell>
          <cell r="H33">
            <v>569</v>
          </cell>
          <cell r="I33">
            <v>169300</v>
          </cell>
          <cell r="J33">
            <v>570</v>
          </cell>
          <cell r="L33" t="str">
            <v>-</v>
          </cell>
        </row>
        <row r="35">
          <cell r="A35">
            <v>1051</v>
          </cell>
          <cell r="B35" t="str">
            <v>씽크수전(고정식대붙이)</v>
          </cell>
          <cell r="C35" t="str">
            <v>RKS-110CLO</v>
          </cell>
          <cell r="D35" t="str">
            <v>개</v>
          </cell>
          <cell r="E35">
            <v>55700</v>
          </cell>
          <cell r="F35">
            <v>0</v>
          </cell>
          <cell r="H35">
            <v>570</v>
          </cell>
          <cell r="I35">
            <v>55700</v>
          </cell>
          <cell r="J35">
            <v>571</v>
          </cell>
          <cell r="L35" t="str">
            <v>-</v>
          </cell>
        </row>
        <row r="36">
          <cell r="A36">
            <v>1052</v>
          </cell>
          <cell r="B36" t="str">
            <v>씽크수전(착탈식대붙이)</v>
          </cell>
          <cell r="C36" t="str">
            <v>RKS-420CM2</v>
          </cell>
          <cell r="D36" t="str">
            <v>개</v>
          </cell>
          <cell r="E36">
            <v>81700</v>
          </cell>
          <cell r="F36">
            <v>0</v>
          </cell>
          <cell r="H36">
            <v>570</v>
          </cell>
          <cell r="I36">
            <v>81700</v>
          </cell>
          <cell r="J36">
            <v>571</v>
          </cell>
          <cell r="L36" t="str">
            <v>-</v>
          </cell>
        </row>
        <row r="37">
          <cell r="A37">
            <v>1053</v>
          </cell>
          <cell r="B37" t="str">
            <v>씽크수전(고정식벽붙이)</v>
          </cell>
          <cell r="C37" t="str">
            <v>RKS-400CM3</v>
          </cell>
          <cell r="D37" t="str">
            <v>개</v>
          </cell>
          <cell r="E37">
            <v>56400</v>
          </cell>
          <cell r="F37">
            <v>0</v>
          </cell>
          <cell r="H37">
            <v>570</v>
          </cell>
          <cell r="I37">
            <v>56400</v>
          </cell>
          <cell r="J37">
            <v>571</v>
          </cell>
          <cell r="L37" t="str">
            <v>-</v>
          </cell>
        </row>
        <row r="38">
          <cell r="A38">
            <v>1054</v>
          </cell>
          <cell r="B38" t="str">
            <v>씽크수전(착탈식벽붙이)</v>
          </cell>
          <cell r="C38" t="str">
            <v>RKS-300AL9</v>
          </cell>
          <cell r="D38" t="str">
            <v>개</v>
          </cell>
          <cell r="E38">
            <v>63900</v>
          </cell>
          <cell r="F38">
            <v>0</v>
          </cell>
          <cell r="H38">
            <v>570</v>
          </cell>
          <cell r="I38">
            <v>63900</v>
          </cell>
          <cell r="J38">
            <v>571</v>
          </cell>
          <cell r="L38" t="str">
            <v>-</v>
          </cell>
        </row>
        <row r="40">
          <cell r="A40">
            <v>1055</v>
          </cell>
          <cell r="B40" t="str">
            <v>일반수전(15Ø)</v>
          </cell>
          <cell r="C40" t="str">
            <v>R - 102A</v>
          </cell>
          <cell r="D40" t="str">
            <v>개</v>
          </cell>
          <cell r="E40">
            <v>3450</v>
          </cell>
          <cell r="F40">
            <v>0</v>
          </cell>
          <cell r="H40">
            <v>0</v>
          </cell>
          <cell r="I40">
            <v>3450</v>
          </cell>
          <cell r="J40">
            <v>0</v>
          </cell>
          <cell r="K40">
            <v>3850</v>
          </cell>
          <cell r="L40">
            <v>544</v>
          </cell>
        </row>
        <row r="41">
          <cell r="A41">
            <v>1056</v>
          </cell>
          <cell r="B41" t="str">
            <v>일반수전(20Ø)</v>
          </cell>
          <cell r="C41" t="str">
            <v>R - 102D</v>
          </cell>
          <cell r="D41" t="str">
            <v>개</v>
          </cell>
          <cell r="E41">
            <v>6900</v>
          </cell>
          <cell r="F41">
            <v>0</v>
          </cell>
          <cell r="H41">
            <v>0</v>
          </cell>
          <cell r="I41">
            <v>6900</v>
          </cell>
          <cell r="J41">
            <v>0</v>
          </cell>
          <cell r="K41">
            <v>6930</v>
          </cell>
          <cell r="L41">
            <v>544</v>
          </cell>
        </row>
        <row r="42">
          <cell r="A42">
            <v>1057</v>
          </cell>
          <cell r="B42" t="str">
            <v>세탁수전(15Ø)</v>
          </cell>
          <cell r="C42" t="str">
            <v>R - 103A</v>
          </cell>
          <cell r="D42" t="str">
            <v>개</v>
          </cell>
          <cell r="E42">
            <v>4620</v>
          </cell>
          <cell r="F42">
            <v>0</v>
          </cell>
          <cell r="H42">
            <v>0</v>
          </cell>
          <cell r="I42">
            <v>6900</v>
          </cell>
          <cell r="J42">
            <v>0</v>
          </cell>
          <cell r="K42">
            <v>4620</v>
          </cell>
          <cell r="L42">
            <v>544</v>
          </cell>
        </row>
        <row r="44">
          <cell r="A44">
            <v>1060</v>
          </cell>
          <cell r="B44" t="str">
            <v>마블욕조</v>
          </cell>
          <cell r="C44" t="str">
            <v>1,200x750</v>
          </cell>
          <cell r="D44" t="str">
            <v>개</v>
          </cell>
          <cell r="E44">
            <v>110000</v>
          </cell>
          <cell r="F44">
            <v>0</v>
          </cell>
          <cell r="H44">
            <v>566</v>
          </cell>
          <cell r="I44">
            <v>110000</v>
          </cell>
          <cell r="J44">
            <v>566</v>
          </cell>
          <cell r="L44" t="str">
            <v>-</v>
          </cell>
        </row>
        <row r="45">
          <cell r="A45">
            <v>1061</v>
          </cell>
          <cell r="B45" t="str">
            <v>마블욕조</v>
          </cell>
          <cell r="C45" t="str">
            <v>1,300x750</v>
          </cell>
          <cell r="D45" t="str">
            <v>개</v>
          </cell>
          <cell r="E45">
            <v>115000</v>
          </cell>
          <cell r="F45">
            <v>0</v>
          </cell>
          <cell r="H45">
            <v>566</v>
          </cell>
          <cell r="I45">
            <v>115000</v>
          </cell>
          <cell r="J45">
            <v>566</v>
          </cell>
          <cell r="L45" t="str">
            <v>-</v>
          </cell>
        </row>
        <row r="46">
          <cell r="A46">
            <v>1062</v>
          </cell>
          <cell r="B46" t="str">
            <v>마블욕조</v>
          </cell>
          <cell r="C46" t="str">
            <v>1,400x750</v>
          </cell>
          <cell r="D46" t="str">
            <v>개</v>
          </cell>
          <cell r="E46">
            <v>120000</v>
          </cell>
          <cell r="F46">
            <v>0</v>
          </cell>
          <cell r="H46">
            <v>566</v>
          </cell>
          <cell r="I46">
            <v>120000</v>
          </cell>
          <cell r="J46">
            <v>566</v>
          </cell>
          <cell r="K46">
            <v>140000</v>
          </cell>
          <cell r="L46">
            <v>540</v>
          </cell>
        </row>
        <row r="47">
          <cell r="A47">
            <v>1063</v>
          </cell>
          <cell r="B47" t="str">
            <v>마블욕조</v>
          </cell>
          <cell r="C47" t="str">
            <v>1,500x750</v>
          </cell>
          <cell r="D47" t="str">
            <v>개</v>
          </cell>
          <cell r="E47">
            <v>125000</v>
          </cell>
          <cell r="F47">
            <v>0</v>
          </cell>
          <cell r="H47">
            <v>566</v>
          </cell>
          <cell r="I47">
            <v>125000</v>
          </cell>
          <cell r="J47">
            <v>566</v>
          </cell>
          <cell r="K47">
            <v>142000</v>
          </cell>
          <cell r="L47">
            <v>540</v>
          </cell>
        </row>
        <row r="48">
          <cell r="A48">
            <v>1064</v>
          </cell>
          <cell r="B48" t="str">
            <v>마블욕조</v>
          </cell>
          <cell r="C48" t="str">
            <v>1,600x750</v>
          </cell>
          <cell r="D48" t="str">
            <v>개</v>
          </cell>
          <cell r="E48">
            <v>130000</v>
          </cell>
          <cell r="F48">
            <v>0</v>
          </cell>
          <cell r="H48">
            <v>566</v>
          </cell>
          <cell r="I48">
            <v>130000</v>
          </cell>
          <cell r="J48">
            <v>566</v>
          </cell>
          <cell r="K48">
            <v>142000</v>
          </cell>
          <cell r="L48">
            <v>540</v>
          </cell>
        </row>
        <row r="49">
          <cell r="A49">
            <v>1065</v>
          </cell>
          <cell r="B49" t="str">
            <v>마블욕조</v>
          </cell>
          <cell r="C49" t="str">
            <v>1,700x750</v>
          </cell>
          <cell r="D49" t="str">
            <v>개</v>
          </cell>
          <cell r="E49">
            <v>135000</v>
          </cell>
          <cell r="F49">
            <v>0</v>
          </cell>
          <cell r="H49">
            <v>566</v>
          </cell>
          <cell r="I49">
            <v>135000</v>
          </cell>
          <cell r="J49">
            <v>566</v>
          </cell>
          <cell r="K49">
            <v>145000</v>
          </cell>
          <cell r="L49">
            <v>540</v>
          </cell>
        </row>
        <row r="52">
          <cell r="A52">
            <v>1066</v>
          </cell>
          <cell r="B52" t="str">
            <v>마블세면대</v>
          </cell>
          <cell r="C52" t="str">
            <v>800x600</v>
          </cell>
          <cell r="D52" t="str">
            <v>개</v>
          </cell>
          <cell r="E52">
            <v>71000</v>
          </cell>
          <cell r="F52">
            <v>0</v>
          </cell>
          <cell r="G52">
            <v>71000</v>
          </cell>
          <cell r="H52">
            <v>0</v>
          </cell>
          <cell r="I52">
            <v>80000</v>
          </cell>
          <cell r="J52">
            <v>0</v>
          </cell>
          <cell r="L52">
            <v>0</v>
          </cell>
        </row>
        <row r="53">
          <cell r="A53">
            <v>1067</v>
          </cell>
          <cell r="B53" t="str">
            <v>마블세면대</v>
          </cell>
          <cell r="C53" t="str">
            <v>1,000x600</v>
          </cell>
          <cell r="D53" t="str">
            <v>개</v>
          </cell>
          <cell r="E53">
            <v>71000</v>
          </cell>
          <cell r="F53">
            <v>0</v>
          </cell>
          <cell r="G53">
            <v>71000</v>
          </cell>
          <cell r="H53">
            <v>631</v>
          </cell>
          <cell r="I53">
            <v>90000</v>
          </cell>
          <cell r="J53">
            <v>565</v>
          </cell>
          <cell r="K53">
            <v>115000</v>
          </cell>
          <cell r="L53">
            <v>540</v>
          </cell>
        </row>
        <row r="54">
          <cell r="A54">
            <v>1068</v>
          </cell>
          <cell r="B54" t="str">
            <v>마블세면대</v>
          </cell>
          <cell r="C54" t="str">
            <v>1,500x600</v>
          </cell>
          <cell r="D54" t="str">
            <v>개</v>
          </cell>
          <cell r="E54">
            <v>105000</v>
          </cell>
          <cell r="F54">
            <v>0</v>
          </cell>
          <cell r="G54">
            <v>105000</v>
          </cell>
          <cell r="H54">
            <v>631</v>
          </cell>
          <cell r="I54">
            <v>150000</v>
          </cell>
          <cell r="J54">
            <v>565</v>
          </cell>
          <cell r="L54" t="str">
            <v>-</v>
          </cell>
        </row>
        <row r="55">
          <cell r="A55">
            <v>1069</v>
          </cell>
          <cell r="B55" t="str">
            <v>마블세면대</v>
          </cell>
          <cell r="C55" t="str">
            <v>2,000x600</v>
          </cell>
          <cell r="D55" t="str">
            <v>개</v>
          </cell>
          <cell r="E55">
            <v>138000</v>
          </cell>
          <cell r="F55">
            <v>0</v>
          </cell>
          <cell r="G55">
            <v>138000</v>
          </cell>
          <cell r="H55">
            <v>631</v>
          </cell>
          <cell r="I55">
            <v>180000</v>
          </cell>
          <cell r="J55">
            <v>565</v>
          </cell>
          <cell r="L55" t="str">
            <v>-</v>
          </cell>
        </row>
        <row r="57">
          <cell r="A57">
            <v>1070</v>
          </cell>
          <cell r="B57" t="str">
            <v>화장경</v>
          </cell>
          <cell r="C57" t="str">
            <v>600x900x5t</v>
          </cell>
          <cell r="D57" t="str">
            <v>매</v>
          </cell>
          <cell r="E57">
            <v>9500</v>
          </cell>
          <cell r="F57">
            <v>0</v>
          </cell>
          <cell r="H57">
            <v>0</v>
          </cell>
          <cell r="I57">
            <v>15000</v>
          </cell>
          <cell r="J57">
            <v>0</v>
          </cell>
          <cell r="K57">
            <v>9500</v>
          </cell>
          <cell r="L57">
            <v>548</v>
          </cell>
        </row>
        <row r="58">
          <cell r="A58">
            <v>1071</v>
          </cell>
          <cell r="B58" t="str">
            <v>화장경</v>
          </cell>
          <cell r="C58" t="str">
            <v>1,000x600x5t</v>
          </cell>
          <cell r="D58" t="str">
            <v>매</v>
          </cell>
          <cell r="E58">
            <v>21840</v>
          </cell>
          <cell r="F58">
            <v>0</v>
          </cell>
          <cell r="H58">
            <v>0</v>
          </cell>
          <cell r="J58">
            <v>0</v>
          </cell>
          <cell r="K58">
            <v>21840</v>
          </cell>
          <cell r="L58">
            <v>548</v>
          </cell>
        </row>
        <row r="59">
          <cell r="A59">
            <v>1072</v>
          </cell>
          <cell r="B59" t="str">
            <v>화장경</v>
          </cell>
          <cell r="C59" t="str">
            <v>1,500x900x5t</v>
          </cell>
          <cell r="D59" t="str">
            <v>매</v>
          </cell>
          <cell r="E59">
            <v>37500</v>
          </cell>
          <cell r="F59">
            <v>0</v>
          </cell>
          <cell r="H59">
            <v>0</v>
          </cell>
          <cell r="I59">
            <v>37500</v>
          </cell>
          <cell r="J59">
            <v>0</v>
          </cell>
          <cell r="L59">
            <v>0</v>
          </cell>
        </row>
        <row r="60">
          <cell r="A60">
            <v>1073</v>
          </cell>
          <cell r="B60" t="str">
            <v>화장경</v>
          </cell>
          <cell r="C60" t="str">
            <v>2,000x900x5t</v>
          </cell>
          <cell r="D60" t="str">
            <v>매</v>
          </cell>
          <cell r="E60">
            <v>50000</v>
          </cell>
          <cell r="F60">
            <v>0</v>
          </cell>
          <cell r="H60">
            <v>0</v>
          </cell>
          <cell r="I60">
            <v>50000</v>
          </cell>
          <cell r="J60">
            <v>0</v>
          </cell>
          <cell r="L60">
            <v>0</v>
          </cell>
        </row>
        <row r="62">
          <cell r="A62">
            <v>1074</v>
          </cell>
          <cell r="B62" t="str">
            <v>화장선반</v>
          </cell>
          <cell r="C62" t="str">
            <v>SUS</v>
          </cell>
          <cell r="D62" t="str">
            <v>개</v>
          </cell>
          <cell r="E62">
            <v>8700</v>
          </cell>
          <cell r="F62">
            <v>0</v>
          </cell>
          <cell r="H62">
            <v>0</v>
          </cell>
          <cell r="J62">
            <v>0</v>
          </cell>
          <cell r="K62">
            <v>8700</v>
          </cell>
          <cell r="L62">
            <v>0</v>
          </cell>
        </row>
        <row r="63">
          <cell r="A63">
            <v>1075</v>
          </cell>
          <cell r="B63" t="str">
            <v>수건걸이</v>
          </cell>
          <cell r="C63" t="str">
            <v>SUS</v>
          </cell>
          <cell r="D63" t="str">
            <v>개</v>
          </cell>
          <cell r="E63">
            <v>3750</v>
          </cell>
          <cell r="F63">
            <v>0</v>
          </cell>
          <cell r="H63">
            <v>0</v>
          </cell>
          <cell r="J63">
            <v>0</v>
          </cell>
          <cell r="K63">
            <v>3750</v>
          </cell>
          <cell r="L63">
            <v>0</v>
          </cell>
        </row>
        <row r="64">
          <cell r="A64">
            <v>1076</v>
          </cell>
          <cell r="B64" t="str">
            <v>휴지걸이</v>
          </cell>
          <cell r="C64" t="str">
            <v>SUS</v>
          </cell>
          <cell r="D64" t="str">
            <v>개</v>
          </cell>
          <cell r="E64">
            <v>3200</v>
          </cell>
          <cell r="F64">
            <v>0</v>
          </cell>
          <cell r="H64">
            <v>0</v>
          </cell>
          <cell r="J64">
            <v>0</v>
          </cell>
          <cell r="K64">
            <v>3200</v>
          </cell>
          <cell r="L64">
            <v>0</v>
          </cell>
        </row>
        <row r="65">
          <cell r="A65">
            <v>1081</v>
          </cell>
          <cell r="B65" t="str">
            <v>주방기구(유로6001)</v>
          </cell>
          <cell r="C65" t="str">
            <v>1500 L</v>
          </cell>
          <cell r="D65" t="str">
            <v>조</v>
          </cell>
          <cell r="E65">
            <v>653900</v>
          </cell>
          <cell r="F65">
            <v>0</v>
          </cell>
          <cell r="H65">
            <v>0</v>
          </cell>
          <cell r="I65">
            <v>653900</v>
          </cell>
          <cell r="J65">
            <v>0</v>
          </cell>
          <cell r="L65">
            <v>0</v>
          </cell>
        </row>
        <row r="66">
          <cell r="A66">
            <v>1082</v>
          </cell>
          <cell r="B66" t="str">
            <v>주방기구(유로6001)</v>
          </cell>
          <cell r="C66" t="str">
            <v>1800 L</v>
          </cell>
          <cell r="D66" t="str">
            <v>조</v>
          </cell>
          <cell r="E66">
            <v>967900</v>
          </cell>
          <cell r="F66">
            <v>77432</v>
          </cell>
          <cell r="H66">
            <v>0</v>
          </cell>
          <cell r="I66">
            <v>967900</v>
          </cell>
          <cell r="J66">
            <v>0</v>
          </cell>
          <cell r="L66">
            <v>0</v>
          </cell>
        </row>
        <row r="67">
          <cell r="E67">
            <v>0</v>
          </cell>
        </row>
        <row r="68">
          <cell r="A68">
            <v>1091</v>
          </cell>
          <cell r="B68" t="str">
            <v>심야전기온수기</v>
          </cell>
          <cell r="C68" t="str">
            <v>150Lit</v>
          </cell>
          <cell r="D68" t="str">
            <v>대</v>
          </cell>
          <cell r="E68">
            <v>612000</v>
          </cell>
          <cell r="F68">
            <v>0</v>
          </cell>
          <cell r="H68">
            <v>586</v>
          </cell>
          <cell r="I68">
            <v>612000</v>
          </cell>
          <cell r="J68">
            <v>586</v>
          </cell>
          <cell r="L68">
            <v>586</v>
          </cell>
        </row>
        <row r="69">
          <cell r="A69">
            <v>1092</v>
          </cell>
          <cell r="B69" t="str">
            <v>심야전기온수기</v>
          </cell>
          <cell r="C69" t="str">
            <v>200Lit</v>
          </cell>
          <cell r="D69" t="str">
            <v>대</v>
          </cell>
          <cell r="E69">
            <v>731000</v>
          </cell>
          <cell r="F69">
            <v>0</v>
          </cell>
          <cell r="H69">
            <v>586</v>
          </cell>
          <cell r="I69">
            <v>731000</v>
          </cell>
          <cell r="J69">
            <v>586</v>
          </cell>
          <cell r="L69">
            <v>586</v>
          </cell>
        </row>
        <row r="70">
          <cell r="A70">
            <v>1093</v>
          </cell>
          <cell r="B70" t="str">
            <v>심야전기온수기</v>
          </cell>
          <cell r="C70" t="str">
            <v>300Lit</v>
          </cell>
          <cell r="D70" t="str">
            <v>대</v>
          </cell>
          <cell r="E70">
            <v>850000</v>
          </cell>
          <cell r="F70">
            <v>0</v>
          </cell>
          <cell r="H70">
            <v>586</v>
          </cell>
          <cell r="I70">
            <v>850000</v>
          </cell>
          <cell r="J70">
            <v>586</v>
          </cell>
          <cell r="L70">
            <v>586</v>
          </cell>
        </row>
        <row r="71">
          <cell r="A71">
            <v>1094</v>
          </cell>
          <cell r="B71" t="str">
            <v>심야전기온수기</v>
          </cell>
          <cell r="C71" t="str">
            <v>400Lit</v>
          </cell>
          <cell r="D71" t="str">
            <v>대</v>
          </cell>
          <cell r="E71">
            <v>943000</v>
          </cell>
          <cell r="F71">
            <v>0</v>
          </cell>
          <cell r="H71">
            <v>586</v>
          </cell>
          <cell r="I71">
            <v>943000</v>
          </cell>
          <cell r="J71">
            <v>586</v>
          </cell>
          <cell r="L71">
            <v>586</v>
          </cell>
        </row>
        <row r="72">
          <cell r="A72">
            <v>1095</v>
          </cell>
          <cell r="B72" t="str">
            <v>심야전기온수기</v>
          </cell>
          <cell r="C72" t="str">
            <v>450Lit</v>
          </cell>
          <cell r="D72" t="str">
            <v>대</v>
          </cell>
          <cell r="E72">
            <v>1164000</v>
          </cell>
          <cell r="F72">
            <v>0</v>
          </cell>
          <cell r="H72">
            <v>586</v>
          </cell>
          <cell r="I72">
            <v>1164000</v>
          </cell>
          <cell r="J72">
            <v>586</v>
          </cell>
          <cell r="L72">
            <v>586</v>
          </cell>
        </row>
        <row r="73">
          <cell r="E73">
            <v>0</v>
          </cell>
        </row>
        <row r="74">
          <cell r="A74">
            <v>2011</v>
          </cell>
          <cell r="B74" t="str">
            <v>SMC보온물탱크</v>
          </cell>
          <cell r="C74" t="str">
            <v>4,000 Lit</v>
          </cell>
          <cell r="D74" t="str">
            <v>대</v>
          </cell>
          <cell r="E74">
            <v>2710000</v>
          </cell>
          <cell r="F74">
            <v>0</v>
          </cell>
          <cell r="H74">
            <v>577</v>
          </cell>
          <cell r="I74">
            <v>2710000</v>
          </cell>
          <cell r="J74">
            <v>577</v>
          </cell>
          <cell r="L74">
            <v>577</v>
          </cell>
        </row>
        <row r="75">
          <cell r="A75">
            <v>2012</v>
          </cell>
          <cell r="B75" t="str">
            <v>SMC보온물탱크</v>
          </cell>
          <cell r="C75" t="str">
            <v>8,000 Lit</v>
          </cell>
          <cell r="D75" t="str">
            <v>대</v>
          </cell>
          <cell r="E75">
            <v>3610000</v>
          </cell>
          <cell r="F75">
            <v>0</v>
          </cell>
          <cell r="H75">
            <v>577</v>
          </cell>
          <cell r="I75">
            <v>3610000</v>
          </cell>
          <cell r="J75">
            <v>577</v>
          </cell>
          <cell r="L75">
            <v>577</v>
          </cell>
        </row>
        <row r="76">
          <cell r="A76">
            <v>2013</v>
          </cell>
          <cell r="B76" t="str">
            <v>SMC보온물탱크</v>
          </cell>
          <cell r="C76" t="str">
            <v>10,000 Lit</v>
          </cell>
          <cell r="D76" t="str">
            <v>대</v>
          </cell>
          <cell r="E76">
            <v>5310000</v>
          </cell>
          <cell r="F76">
            <v>0</v>
          </cell>
          <cell r="H76">
            <v>577</v>
          </cell>
          <cell r="I76">
            <v>5310000</v>
          </cell>
          <cell r="J76">
            <v>577</v>
          </cell>
          <cell r="L76">
            <v>577</v>
          </cell>
        </row>
        <row r="77">
          <cell r="A77">
            <v>2014</v>
          </cell>
          <cell r="B77" t="str">
            <v>SMC보온물탱크</v>
          </cell>
          <cell r="C77" t="str">
            <v>12,000 Lit</v>
          </cell>
          <cell r="D77" t="str">
            <v>대</v>
          </cell>
          <cell r="E77">
            <v>5990000</v>
          </cell>
          <cell r="F77">
            <v>0</v>
          </cell>
          <cell r="H77">
            <v>577</v>
          </cell>
          <cell r="I77">
            <v>5990000</v>
          </cell>
          <cell r="J77">
            <v>577</v>
          </cell>
          <cell r="L77">
            <v>577</v>
          </cell>
        </row>
        <row r="78">
          <cell r="A78">
            <v>2015</v>
          </cell>
          <cell r="B78" t="str">
            <v>SMC보온물탱크</v>
          </cell>
          <cell r="C78" t="str">
            <v>16,000 Lit</v>
          </cell>
          <cell r="D78" t="str">
            <v>대</v>
          </cell>
          <cell r="E78">
            <v>7030000</v>
          </cell>
          <cell r="F78">
            <v>0</v>
          </cell>
          <cell r="H78">
            <v>577</v>
          </cell>
          <cell r="I78">
            <v>7030000</v>
          </cell>
          <cell r="J78">
            <v>577</v>
          </cell>
          <cell r="L78">
            <v>577</v>
          </cell>
        </row>
        <row r="79">
          <cell r="A79">
            <v>2016</v>
          </cell>
          <cell r="B79" t="str">
            <v>SMC보온물탱크</v>
          </cell>
          <cell r="C79" t="str">
            <v>20,000 Lit</v>
          </cell>
          <cell r="D79" t="str">
            <v>대</v>
          </cell>
          <cell r="E79">
            <v>8740000</v>
          </cell>
          <cell r="F79">
            <v>0</v>
          </cell>
          <cell r="H79">
            <v>577</v>
          </cell>
          <cell r="I79">
            <v>8740000</v>
          </cell>
          <cell r="J79">
            <v>577</v>
          </cell>
          <cell r="L79">
            <v>577</v>
          </cell>
        </row>
        <row r="80">
          <cell r="A80">
            <v>2017</v>
          </cell>
          <cell r="B80" t="str">
            <v>SMC보온물탱크</v>
          </cell>
          <cell r="C80" t="str">
            <v>24,000 Lit</v>
          </cell>
          <cell r="D80" t="str">
            <v>대</v>
          </cell>
          <cell r="E80">
            <v>9930000</v>
          </cell>
          <cell r="F80">
            <v>0</v>
          </cell>
          <cell r="H80">
            <v>577</v>
          </cell>
          <cell r="I80">
            <v>9930000</v>
          </cell>
          <cell r="J80">
            <v>577</v>
          </cell>
          <cell r="L80">
            <v>577</v>
          </cell>
        </row>
        <row r="81">
          <cell r="A81">
            <v>2018</v>
          </cell>
          <cell r="B81" t="str">
            <v>SMC보온물탱크</v>
          </cell>
          <cell r="C81" t="str">
            <v>30,000 Lit</v>
          </cell>
          <cell r="D81" t="str">
            <v>대</v>
          </cell>
          <cell r="E81">
            <v>10450000</v>
          </cell>
          <cell r="F81">
            <v>0</v>
          </cell>
          <cell r="H81">
            <v>577</v>
          </cell>
          <cell r="I81">
            <v>10450000</v>
          </cell>
          <cell r="J81">
            <v>577</v>
          </cell>
          <cell r="L81">
            <v>577</v>
          </cell>
        </row>
        <row r="82">
          <cell r="A82">
            <v>2019</v>
          </cell>
          <cell r="B82" t="str">
            <v>SMC보온물탱크</v>
          </cell>
          <cell r="C82" t="str">
            <v>40,000 Lit</v>
          </cell>
          <cell r="D82" t="str">
            <v>대</v>
          </cell>
          <cell r="E82">
            <v>14250000</v>
          </cell>
          <cell r="F82">
            <v>0</v>
          </cell>
          <cell r="H82">
            <v>577</v>
          </cell>
          <cell r="I82">
            <v>14250000</v>
          </cell>
          <cell r="J82">
            <v>577</v>
          </cell>
          <cell r="L82">
            <v>577</v>
          </cell>
        </row>
        <row r="83">
          <cell r="A83">
            <v>2111</v>
          </cell>
          <cell r="B83" t="str">
            <v>STS보온물탱크</v>
          </cell>
          <cell r="C83" t="str">
            <v>3,000 Lit</v>
          </cell>
          <cell r="D83" t="str">
            <v>대</v>
          </cell>
          <cell r="E83">
            <v>2100000</v>
          </cell>
          <cell r="F83">
            <v>0</v>
          </cell>
          <cell r="H83">
            <v>570</v>
          </cell>
          <cell r="I83">
            <v>2100000</v>
          </cell>
          <cell r="J83">
            <v>570</v>
          </cell>
          <cell r="L83">
            <v>570</v>
          </cell>
        </row>
        <row r="84">
          <cell r="A84">
            <v>2112</v>
          </cell>
          <cell r="B84" t="str">
            <v>STS보온물탱크</v>
          </cell>
          <cell r="C84" t="str">
            <v>5,000 Lit</v>
          </cell>
          <cell r="D84" t="str">
            <v>대</v>
          </cell>
          <cell r="E84">
            <v>2900000</v>
          </cell>
          <cell r="F84">
            <v>0</v>
          </cell>
          <cell r="H84">
            <v>570</v>
          </cell>
          <cell r="I84">
            <v>2900000</v>
          </cell>
          <cell r="J84">
            <v>570</v>
          </cell>
          <cell r="L84">
            <v>570</v>
          </cell>
        </row>
        <row r="85">
          <cell r="A85">
            <v>2113</v>
          </cell>
          <cell r="B85" t="str">
            <v>STS보온물탱크</v>
          </cell>
          <cell r="C85" t="str">
            <v>6,800 Lit</v>
          </cell>
          <cell r="D85" t="str">
            <v>대</v>
          </cell>
          <cell r="E85">
            <v>3750000</v>
          </cell>
          <cell r="F85">
            <v>0</v>
          </cell>
          <cell r="G85">
            <v>3750000</v>
          </cell>
          <cell r="H85">
            <v>636</v>
          </cell>
          <cell r="I85">
            <v>3750000</v>
          </cell>
          <cell r="J85">
            <v>570</v>
          </cell>
          <cell r="L85">
            <v>570</v>
          </cell>
        </row>
        <row r="86">
          <cell r="A86">
            <v>2114</v>
          </cell>
          <cell r="B86" t="str">
            <v>STS보온물탱크</v>
          </cell>
          <cell r="C86" t="str">
            <v>10,000 Lit</v>
          </cell>
          <cell r="D86" t="str">
            <v>대</v>
          </cell>
          <cell r="E86">
            <v>5000000</v>
          </cell>
          <cell r="F86">
            <v>0</v>
          </cell>
          <cell r="G86">
            <v>5000000</v>
          </cell>
          <cell r="H86">
            <v>636</v>
          </cell>
          <cell r="I86">
            <v>5000000</v>
          </cell>
          <cell r="J86">
            <v>570</v>
          </cell>
          <cell r="L86">
            <v>570</v>
          </cell>
        </row>
        <row r="87">
          <cell r="A87">
            <v>2115</v>
          </cell>
          <cell r="B87" t="str">
            <v>STS보온물탱크</v>
          </cell>
          <cell r="C87" t="str">
            <v>13,000 Lit</v>
          </cell>
          <cell r="D87" t="str">
            <v>대</v>
          </cell>
          <cell r="E87">
            <v>5600000</v>
          </cell>
          <cell r="F87">
            <v>0</v>
          </cell>
          <cell r="G87">
            <v>5600000</v>
          </cell>
          <cell r="H87">
            <v>636</v>
          </cell>
          <cell r="I87">
            <v>5600000</v>
          </cell>
          <cell r="J87">
            <v>570</v>
          </cell>
          <cell r="L87">
            <v>570</v>
          </cell>
        </row>
        <row r="88">
          <cell r="A88">
            <v>2116</v>
          </cell>
          <cell r="B88" t="str">
            <v>STS보온물탱크</v>
          </cell>
          <cell r="C88" t="str">
            <v>15,000 Lit</v>
          </cell>
          <cell r="D88" t="str">
            <v>대</v>
          </cell>
          <cell r="E88">
            <v>6700000</v>
          </cell>
          <cell r="F88">
            <v>0</v>
          </cell>
          <cell r="G88">
            <v>6700000</v>
          </cell>
          <cell r="H88">
            <v>636</v>
          </cell>
          <cell r="I88">
            <v>6700000</v>
          </cell>
          <cell r="J88">
            <v>570</v>
          </cell>
          <cell r="L88">
            <v>570</v>
          </cell>
        </row>
        <row r="89">
          <cell r="A89">
            <v>2117</v>
          </cell>
          <cell r="B89" t="str">
            <v>STS보온물탱크</v>
          </cell>
          <cell r="C89" t="str">
            <v>20,000 Lit</v>
          </cell>
          <cell r="D89" t="str">
            <v>대</v>
          </cell>
          <cell r="E89">
            <v>8150000</v>
          </cell>
          <cell r="F89">
            <v>0</v>
          </cell>
          <cell r="G89">
            <v>8150000</v>
          </cell>
          <cell r="H89">
            <v>636</v>
          </cell>
          <cell r="I89">
            <v>8150000</v>
          </cell>
          <cell r="J89">
            <v>570</v>
          </cell>
          <cell r="L89">
            <v>570</v>
          </cell>
        </row>
        <row r="90">
          <cell r="A90">
            <v>2118</v>
          </cell>
          <cell r="B90" t="str">
            <v>STS보온물탱크</v>
          </cell>
          <cell r="C90" t="str">
            <v>23,000 Lit</v>
          </cell>
          <cell r="D90" t="str">
            <v>대</v>
          </cell>
          <cell r="E90">
            <v>10200000</v>
          </cell>
          <cell r="F90">
            <v>0</v>
          </cell>
          <cell r="G90">
            <v>10200000</v>
          </cell>
          <cell r="H90">
            <v>636</v>
          </cell>
          <cell r="I90">
            <v>10200000</v>
          </cell>
          <cell r="J90">
            <v>570</v>
          </cell>
          <cell r="L90">
            <v>570</v>
          </cell>
        </row>
        <row r="91">
          <cell r="A91">
            <v>2119</v>
          </cell>
          <cell r="B91" t="str">
            <v>STS보온물탱크</v>
          </cell>
          <cell r="C91" t="str">
            <v>34,000 Lit</v>
          </cell>
          <cell r="D91" t="str">
            <v>대</v>
          </cell>
          <cell r="E91">
            <v>12000000</v>
          </cell>
          <cell r="F91">
            <v>0</v>
          </cell>
          <cell r="G91">
            <v>12000000</v>
          </cell>
          <cell r="H91">
            <v>636</v>
          </cell>
          <cell r="I91">
            <v>12000000</v>
          </cell>
          <cell r="J91">
            <v>570</v>
          </cell>
          <cell r="L91">
            <v>570</v>
          </cell>
        </row>
        <row r="92">
          <cell r="A92">
            <v>2121</v>
          </cell>
          <cell r="B92" t="str">
            <v>FRP보온물탱크(원통)</v>
          </cell>
          <cell r="C92" t="str">
            <v>3,000 Lit</v>
          </cell>
          <cell r="D92" t="str">
            <v>대</v>
          </cell>
          <cell r="E92">
            <v>510000</v>
          </cell>
          <cell r="F92">
            <v>0</v>
          </cell>
          <cell r="H92">
            <v>575</v>
          </cell>
          <cell r="I92">
            <v>510000</v>
          </cell>
          <cell r="J92">
            <v>575</v>
          </cell>
          <cell r="L92">
            <v>575</v>
          </cell>
        </row>
        <row r="93">
          <cell r="A93">
            <v>2122</v>
          </cell>
          <cell r="B93" t="str">
            <v>FRP보온물탱크(원통)</v>
          </cell>
          <cell r="C93" t="str">
            <v>5,000Lit</v>
          </cell>
          <cell r="D93" t="str">
            <v>대</v>
          </cell>
          <cell r="E93">
            <v>750000</v>
          </cell>
          <cell r="F93">
            <v>0</v>
          </cell>
          <cell r="H93">
            <v>575</v>
          </cell>
          <cell r="I93">
            <v>750000</v>
          </cell>
          <cell r="J93">
            <v>575</v>
          </cell>
          <cell r="L93">
            <v>575</v>
          </cell>
        </row>
        <row r="94">
          <cell r="A94">
            <v>2123</v>
          </cell>
          <cell r="B94" t="str">
            <v>FRP보온물탱크(각형)</v>
          </cell>
          <cell r="C94" t="str">
            <v>8,000Lit</v>
          </cell>
          <cell r="D94" t="str">
            <v>대</v>
          </cell>
          <cell r="E94">
            <v>1600000</v>
          </cell>
          <cell r="F94">
            <v>0</v>
          </cell>
          <cell r="H94">
            <v>575</v>
          </cell>
          <cell r="I94">
            <v>1600000</v>
          </cell>
          <cell r="J94">
            <v>575</v>
          </cell>
          <cell r="L94">
            <v>575</v>
          </cell>
        </row>
        <row r="95">
          <cell r="A95">
            <v>2124</v>
          </cell>
          <cell r="B95" t="str">
            <v>FRP보온물탱크(각형)</v>
          </cell>
          <cell r="C95" t="str">
            <v>10,000 Lit</v>
          </cell>
          <cell r="D95" t="str">
            <v>대</v>
          </cell>
          <cell r="E95">
            <v>1700000</v>
          </cell>
          <cell r="F95">
            <v>0</v>
          </cell>
          <cell r="H95">
            <v>575</v>
          </cell>
          <cell r="I95">
            <v>1700000</v>
          </cell>
          <cell r="J95">
            <v>575</v>
          </cell>
          <cell r="L95">
            <v>575</v>
          </cell>
        </row>
        <row r="96">
          <cell r="A96">
            <v>2125</v>
          </cell>
          <cell r="B96" t="str">
            <v>FRP보온물탱크(각형)</v>
          </cell>
          <cell r="C96" t="str">
            <v>12,000 Lit</v>
          </cell>
          <cell r="D96" t="str">
            <v>대</v>
          </cell>
          <cell r="E96">
            <v>2000000</v>
          </cell>
          <cell r="F96">
            <v>0</v>
          </cell>
          <cell r="H96">
            <v>575</v>
          </cell>
          <cell r="I96">
            <v>2000000</v>
          </cell>
          <cell r="J96">
            <v>575</v>
          </cell>
          <cell r="L96">
            <v>575</v>
          </cell>
        </row>
        <row r="97">
          <cell r="A97">
            <v>2126</v>
          </cell>
          <cell r="B97" t="str">
            <v>FRP보온물탱크(각형)</v>
          </cell>
          <cell r="C97" t="str">
            <v>15,000 Lit</v>
          </cell>
          <cell r="D97" t="str">
            <v>대</v>
          </cell>
          <cell r="E97">
            <v>2700000</v>
          </cell>
          <cell r="F97">
            <v>0</v>
          </cell>
          <cell r="H97">
            <v>575</v>
          </cell>
          <cell r="I97">
            <v>2700000</v>
          </cell>
          <cell r="J97">
            <v>575</v>
          </cell>
          <cell r="L97">
            <v>575</v>
          </cell>
        </row>
        <row r="98">
          <cell r="A98">
            <v>2127</v>
          </cell>
          <cell r="B98" t="str">
            <v>FRP보온물탱크(각형)</v>
          </cell>
          <cell r="C98" t="str">
            <v>20,000 Lit</v>
          </cell>
          <cell r="D98" t="str">
            <v>대</v>
          </cell>
          <cell r="E98">
            <v>3600000</v>
          </cell>
          <cell r="F98">
            <v>0</v>
          </cell>
          <cell r="H98">
            <v>575</v>
          </cell>
          <cell r="I98">
            <v>3600000</v>
          </cell>
          <cell r="J98">
            <v>575</v>
          </cell>
          <cell r="L98">
            <v>575</v>
          </cell>
        </row>
        <row r="99">
          <cell r="A99">
            <v>2128</v>
          </cell>
          <cell r="B99" t="str">
            <v>FRP보온물탱크(각형)</v>
          </cell>
          <cell r="C99" t="str">
            <v>25,000 Lit</v>
          </cell>
          <cell r="D99" t="str">
            <v>대</v>
          </cell>
          <cell r="E99">
            <v>5150000</v>
          </cell>
          <cell r="F99">
            <v>0</v>
          </cell>
          <cell r="H99">
            <v>575</v>
          </cell>
          <cell r="I99">
            <v>5150000</v>
          </cell>
          <cell r="J99">
            <v>575</v>
          </cell>
          <cell r="L99">
            <v>575</v>
          </cell>
        </row>
        <row r="100">
          <cell r="A100">
            <v>2129</v>
          </cell>
          <cell r="B100" t="str">
            <v>FRP보온물탱크(각형)</v>
          </cell>
          <cell r="C100" t="str">
            <v>30,000 Lit</v>
          </cell>
          <cell r="D100" t="str">
            <v>대</v>
          </cell>
          <cell r="E100">
            <v>6200000</v>
          </cell>
          <cell r="F100">
            <v>0</v>
          </cell>
          <cell r="H100">
            <v>575</v>
          </cell>
          <cell r="I100">
            <v>6200000</v>
          </cell>
          <cell r="J100">
            <v>575</v>
          </cell>
          <cell r="L100">
            <v>575</v>
          </cell>
        </row>
        <row r="101">
          <cell r="A101">
            <v>2131</v>
          </cell>
          <cell r="B101" t="str">
            <v>경유저장탱크(1.0t)</v>
          </cell>
          <cell r="C101" t="str">
            <v>400 Lit</v>
          </cell>
          <cell r="D101" t="str">
            <v>대</v>
          </cell>
          <cell r="E101">
            <v>80000</v>
          </cell>
          <cell r="F101">
            <v>0</v>
          </cell>
          <cell r="H101">
            <v>0</v>
          </cell>
          <cell r="I101">
            <v>80000</v>
          </cell>
          <cell r="J101">
            <v>0</v>
          </cell>
          <cell r="L101">
            <v>0</v>
          </cell>
        </row>
        <row r="102">
          <cell r="A102">
            <v>2132</v>
          </cell>
          <cell r="B102" t="str">
            <v>경유저장탱크(1.0t)</v>
          </cell>
          <cell r="C102" t="str">
            <v>600 Lit</v>
          </cell>
          <cell r="D102" t="str">
            <v>대</v>
          </cell>
          <cell r="E102">
            <v>120000</v>
          </cell>
          <cell r="F102">
            <v>0</v>
          </cell>
          <cell r="H102">
            <v>0</v>
          </cell>
          <cell r="I102">
            <v>120000</v>
          </cell>
          <cell r="J102">
            <v>0</v>
          </cell>
          <cell r="L102">
            <v>0</v>
          </cell>
        </row>
        <row r="103">
          <cell r="A103">
            <v>2133</v>
          </cell>
          <cell r="B103" t="str">
            <v>경유저장탱크(1.0t)</v>
          </cell>
          <cell r="C103" t="str">
            <v>800 Lit</v>
          </cell>
          <cell r="D103" t="str">
            <v>대</v>
          </cell>
          <cell r="E103">
            <v>160000</v>
          </cell>
          <cell r="F103">
            <v>0</v>
          </cell>
          <cell r="H103">
            <v>0</v>
          </cell>
          <cell r="I103">
            <v>160000</v>
          </cell>
          <cell r="J103">
            <v>0</v>
          </cell>
          <cell r="L103">
            <v>0</v>
          </cell>
        </row>
        <row r="104">
          <cell r="A104">
            <v>2134</v>
          </cell>
          <cell r="B104" t="str">
            <v>경유저장탱크(4.5t)</v>
          </cell>
          <cell r="C104" t="str">
            <v>3,000 Lit</v>
          </cell>
          <cell r="D104" t="str">
            <v>대</v>
          </cell>
          <cell r="E104">
            <v>381946</v>
          </cell>
          <cell r="F104">
            <v>1826457</v>
          </cell>
          <cell r="H104">
            <v>0</v>
          </cell>
          <cell r="I104">
            <v>381946</v>
          </cell>
          <cell r="J104">
            <v>0</v>
          </cell>
          <cell r="L104">
            <v>0</v>
          </cell>
        </row>
        <row r="105">
          <cell r="A105">
            <v>2135</v>
          </cell>
          <cell r="B105" t="str">
            <v>경유저장탱크(4.5t)</v>
          </cell>
          <cell r="C105" t="str">
            <v>4,000 Lit</v>
          </cell>
          <cell r="D105" t="str">
            <v>대</v>
          </cell>
          <cell r="E105">
            <v>459511</v>
          </cell>
          <cell r="F105">
            <v>2178257</v>
          </cell>
          <cell r="H105">
            <v>0</v>
          </cell>
          <cell r="I105">
            <v>459511</v>
          </cell>
          <cell r="J105">
            <v>0</v>
          </cell>
          <cell r="L105">
            <v>0</v>
          </cell>
        </row>
        <row r="106">
          <cell r="A106">
            <v>2136</v>
          </cell>
          <cell r="B106" t="str">
            <v>경유저장탱크(4.5t)</v>
          </cell>
          <cell r="C106" t="str">
            <v>5,200 Lit</v>
          </cell>
          <cell r="D106" t="str">
            <v>대</v>
          </cell>
          <cell r="E106">
            <v>610623</v>
          </cell>
          <cell r="F106">
            <v>2869899</v>
          </cell>
          <cell r="H106">
            <v>0</v>
          </cell>
          <cell r="I106">
            <v>610623</v>
          </cell>
          <cell r="J106">
            <v>0</v>
          </cell>
          <cell r="L106">
            <v>0</v>
          </cell>
        </row>
        <row r="107">
          <cell r="A107">
            <v>2137</v>
          </cell>
          <cell r="B107" t="str">
            <v>경유저장탱크(6.0t)</v>
          </cell>
          <cell r="C107" t="str">
            <v>10,000 Lit</v>
          </cell>
          <cell r="D107" t="str">
            <v>대</v>
          </cell>
          <cell r="E107">
            <v>905845</v>
          </cell>
          <cell r="F107">
            <v>4366507</v>
          </cell>
          <cell r="H107">
            <v>0</v>
          </cell>
          <cell r="I107">
            <v>905845</v>
          </cell>
          <cell r="J107">
            <v>0</v>
          </cell>
          <cell r="L107">
            <v>0</v>
          </cell>
        </row>
        <row r="108">
          <cell r="A108">
            <v>2138</v>
          </cell>
          <cell r="B108" t="str">
            <v>경유저장탱크(6.0t)</v>
          </cell>
          <cell r="C108" t="str">
            <v>11,000 Lit</v>
          </cell>
          <cell r="D108" t="str">
            <v>대</v>
          </cell>
          <cell r="E108">
            <v>992501</v>
          </cell>
          <cell r="F108">
            <v>4797538</v>
          </cell>
          <cell r="H108">
            <v>0</v>
          </cell>
          <cell r="I108">
            <v>992501</v>
          </cell>
          <cell r="J108">
            <v>0</v>
          </cell>
          <cell r="L108">
            <v>0</v>
          </cell>
        </row>
        <row r="109">
          <cell r="A109">
            <v>2139</v>
          </cell>
          <cell r="B109" t="str">
            <v>경유저장탱크(6.0t)</v>
          </cell>
          <cell r="C109" t="str">
            <v>20,000 Lit</v>
          </cell>
          <cell r="D109" t="str">
            <v>대</v>
          </cell>
          <cell r="E109">
            <v>1675882</v>
          </cell>
          <cell r="F109">
            <v>8343536</v>
          </cell>
          <cell r="H109">
            <v>0</v>
          </cell>
          <cell r="I109">
            <v>1675882</v>
          </cell>
          <cell r="J109">
            <v>0</v>
          </cell>
          <cell r="L109">
            <v>0</v>
          </cell>
        </row>
        <row r="111">
          <cell r="A111">
            <v>2141</v>
          </cell>
          <cell r="B111" t="str">
            <v>팽창탱크(SUS)</v>
          </cell>
          <cell r="C111" t="str">
            <v>100 Lit</v>
          </cell>
          <cell r="D111" t="str">
            <v>대</v>
          </cell>
          <cell r="E111">
            <v>181210</v>
          </cell>
          <cell r="F111">
            <v>349365</v>
          </cell>
          <cell r="H111">
            <v>0</v>
          </cell>
          <cell r="I111">
            <v>181210</v>
          </cell>
          <cell r="J111">
            <v>0</v>
          </cell>
          <cell r="L111">
            <v>0</v>
          </cell>
        </row>
        <row r="112">
          <cell r="A112">
            <v>2142</v>
          </cell>
          <cell r="B112" t="str">
            <v>팽창탱크(SUS)</v>
          </cell>
          <cell r="C112" t="str">
            <v>200 Lit</v>
          </cell>
          <cell r="D112" t="str">
            <v>대</v>
          </cell>
          <cell r="E112">
            <v>267795</v>
          </cell>
          <cell r="F112">
            <v>525827</v>
          </cell>
          <cell r="H112">
            <v>0</v>
          </cell>
          <cell r="I112">
            <v>267795</v>
          </cell>
          <cell r="J112">
            <v>0</v>
          </cell>
          <cell r="L112">
            <v>0</v>
          </cell>
        </row>
        <row r="113">
          <cell r="A113">
            <v>2143</v>
          </cell>
          <cell r="B113" t="str">
            <v>팽창탱크(SUS)</v>
          </cell>
          <cell r="C113" t="str">
            <v>600 Lit</v>
          </cell>
          <cell r="D113" t="str">
            <v>대</v>
          </cell>
          <cell r="E113">
            <v>356940</v>
          </cell>
          <cell r="F113">
            <v>646866</v>
          </cell>
          <cell r="H113">
            <v>0</v>
          </cell>
          <cell r="I113">
            <v>356940</v>
          </cell>
          <cell r="J113">
            <v>0</v>
          </cell>
          <cell r="L113">
            <v>0</v>
          </cell>
        </row>
        <row r="115">
          <cell r="A115">
            <v>2144</v>
          </cell>
          <cell r="B115" t="str">
            <v>밀폐형팽창탱크</v>
          </cell>
          <cell r="C115" t="str">
            <v>130 Lit</v>
          </cell>
          <cell r="D115" t="str">
            <v>대</v>
          </cell>
          <cell r="E115">
            <v>1240000</v>
          </cell>
          <cell r="F115">
            <v>0</v>
          </cell>
          <cell r="H115">
            <v>604</v>
          </cell>
          <cell r="I115">
            <v>1240000</v>
          </cell>
          <cell r="J115">
            <v>604</v>
          </cell>
          <cell r="L115">
            <v>604</v>
          </cell>
        </row>
        <row r="116">
          <cell r="A116">
            <v>2145</v>
          </cell>
          <cell r="B116" t="str">
            <v>밀폐형팽창탱크</v>
          </cell>
          <cell r="C116" t="str">
            <v>185 Lit</v>
          </cell>
          <cell r="D116" t="str">
            <v>대</v>
          </cell>
          <cell r="E116">
            <v>1400000</v>
          </cell>
          <cell r="F116">
            <v>0</v>
          </cell>
          <cell r="H116">
            <v>604</v>
          </cell>
          <cell r="I116">
            <v>1400000</v>
          </cell>
          <cell r="J116">
            <v>604</v>
          </cell>
          <cell r="L116">
            <v>604</v>
          </cell>
        </row>
        <row r="117">
          <cell r="A117">
            <v>2146</v>
          </cell>
          <cell r="B117" t="str">
            <v>밀폐형팽창탱크</v>
          </cell>
          <cell r="C117" t="str">
            <v>250 Lit</v>
          </cell>
          <cell r="D117" t="str">
            <v>대</v>
          </cell>
          <cell r="E117">
            <v>1520000</v>
          </cell>
          <cell r="F117">
            <v>0</v>
          </cell>
          <cell r="H117">
            <v>604</v>
          </cell>
          <cell r="I117">
            <v>1520000</v>
          </cell>
          <cell r="J117">
            <v>604</v>
          </cell>
          <cell r="L117">
            <v>604</v>
          </cell>
        </row>
        <row r="118">
          <cell r="A118">
            <v>2147</v>
          </cell>
          <cell r="B118" t="str">
            <v>밀폐형팽창탱크</v>
          </cell>
          <cell r="C118" t="str">
            <v>300 Lit</v>
          </cell>
          <cell r="D118" t="str">
            <v>대</v>
          </cell>
          <cell r="E118">
            <v>1680000</v>
          </cell>
          <cell r="F118">
            <v>0</v>
          </cell>
          <cell r="H118">
            <v>604</v>
          </cell>
          <cell r="I118">
            <v>1680000</v>
          </cell>
          <cell r="J118">
            <v>604</v>
          </cell>
          <cell r="L118">
            <v>604</v>
          </cell>
        </row>
        <row r="120">
          <cell r="A120">
            <v>2151</v>
          </cell>
          <cell r="B120" t="str">
            <v>저탕탱크(SUS-304)</v>
          </cell>
          <cell r="C120" t="str">
            <v>300 Lit</v>
          </cell>
          <cell r="D120" t="str">
            <v>대</v>
          </cell>
          <cell r="E120">
            <v>0</v>
          </cell>
          <cell r="H120">
            <v>0</v>
          </cell>
          <cell r="J120">
            <v>0</v>
          </cell>
          <cell r="L120">
            <v>0</v>
          </cell>
        </row>
        <row r="121">
          <cell r="A121">
            <v>2152</v>
          </cell>
          <cell r="B121" t="str">
            <v>저탕탱크(SUS-304)</v>
          </cell>
          <cell r="C121" t="str">
            <v>1,000 Lit</v>
          </cell>
          <cell r="D121" t="str">
            <v>대</v>
          </cell>
          <cell r="E121">
            <v>605955</v>
          </cell>
          <cell r="F121">
            <v>1009750</v>
          </cell>
          <cell r="H121">
            <v>0</v>
          </cell>
          <cell r="I121">
            <v>605955</v>
          </cell>
          <cell r="J121">
            <v>0</v>
          </cell>
          <cell r="L121">
            <v>0</v>
          </cell>
        </row>
        <row r="122">
          <cell r="A122">
            <v>2154</v>
          </cell>
          <cell r="B122" t="str">
            <v>저탕탱크(SUS-304)</v>
          </cell>
          <cell r="C122" t="str">
            <v>2,000 Lit</v>
          </cell>
          <cell r="D122" t="str">
            <v>대</v>
          </cell>
          <cell r="E122">
            <v>944814</v>
          </cell>
          <cell r="F122">
            <v>1675710</v>
          </cell>
          <cell r="H122">
            <v>0</v>
          </cell>
          <cell r="I122">
            <v>944814</v>
          </cell>
          <cell r="J122">
            <v>0</v>
          </cell>
          <cell r="L122">
            <v>0</v>
          </cell>
        </row>
        <row r="123">
          <cell r="A123">
            <v>2155</v>
          </cell>
          <cell r="B123" t="str">
            <v>저탕탱크(SUS-304)</v>
          </cell>
          <cell r="C123" t="str">
            <v>3,000 Lit</v>
          </cell>
          <cell r="D123" t="str">
            <v>대</v>
          </cell>
          <cell r="E123">
            <v>1281035</v>
          </cell>
          <cell r="F123">
            <v>2242439</v>
          </cell>
          <cell r="H123">
            <v>0</v>
          </cell>
          <cell r="I123">
            <v>1281035</v>
          </cell>
          <cell r="J123">
            <v>0</v>
          </cell>
          <cell r="L123">
            <v>0</v>
          </cell>
        </row>
        <row r="124">
          <cell r="A124">
            <v>2157</v>
          </cell>
          <cell r="B124" t="str">
            <v>저탕탱크(SUS-304)</v>
          </cell>
          <cell r="C124" t="str">
            <v>5,000 Lit</v>
          </cell>
          <cell r="D124" t="str">
            <v>대</v>
          </cell>
          <cell r="E124">
            <v>1863979</v>
          </cell>
          <cell r="F124">
            <v>3143142</v>
          </cell>
          <cell r="H124">
            <v>0</v>
          </cell>
          <cell r="I124">
            <v>1863979</v>
          </cell>
          <cell r="J124">
            <v>0</v>
          </cell>
          <cell r="L124">
            <v>0</v>
          </cell>
        </row>
        <row r="126">
          <cell r="A126">
            <v>2211</v>
          </cell>
          <cell r="B126" t="str">
            <v>온수보일러</v>
          </cell>
          <cell r="C126" t="str">
            <v>9,000kcal/hr</v>
          </cell>
          <cell r="D126" t="str">
            <v>대</v>
          </cell>
          <cell r="E126">
            <v>300000</v>
          </cell>
          <cell r="F126">
            <v>0</v>
          </cell>
          <cell r="H126">
            <v>585</v>
          </cell>
          <cell r="I126">
            <v>300000</v>
          </cell>
          <cell r="J126">
            <v>585</v>
          </cell>
          <cell r="L126">
            <v>585</v>
          </cell>
        </row>
        <row r="127">
          <cell r="A127">
            <v>2212</v>
          </cell>
          <cell r="B127" t="str">
            <v>온수보일러</v>
          </cell>
          <cell r="C127" t="str">
            <v>13,000kcal/hr</v>
          </cell>
          <cell r="D127" t="str">
            <v>대</v>
          </cell>
          <cell r="E127">
            <v>320000</v>
          </cell>
          <cell r="F127">
            <v>0</v>
          </cell>
          <cell r="H127">
            <v>585</v>
          </cell>
          <cell r="I127">
            <v>320000</v>
          </cell>
          <cell r="J127">
            <v>585</v>
          </cell>
          <cell r="L127">
            <v>585</v>
          </cell>
        </row>
        <row r="128">
          <cell r="A128">
            <v>2213</v>
          </cell>
          <cell r="B128" t="str">
            <v>온수보일러</v>
          </cell>
          <cell r="C128" t="str">
            <v>15,000kcal/hr</v>
          </cell>
          <cell r="D128" t="str">
            <v>대</v>
          </cell>
          <cell r="E128">
            <v>380000</v>
          </cell>
          <cell r="F128">
            <v>0</v>
          </cell>
          <cell r="H128">
            <v>585</v>
          </cell>
          <cell r="I128">
            <v>380000</v>
          </cell>
          <cell r="J128">
            <v>585</v>
          </cell>
          <cell r="L128">
            <v>585</v>
          </cell>
        </row>
        <row r="129">
          <cell r="A129">
            <v>2214</v>
          </cell>
          <cell r="B129" t="str">
            <v>온수보일러</v>
          </cell>
          <cell r="C129" t="str">
            <v>20,000kcal/hr</v>
          </cell>
          <cell r="D129" t="str">
            <v>대</v>
          </cell>
          <cell r="E129">
            <v>400000</v>
          </cell>
          <cell r="F129">
            <v>0</v>
          </cell>
          <cell r="H129">
            <v>585</v>
          </cell>
          <cell r="I129">
            <v>400000</v>
          </cell>
          <cell r="J129">
            <v>585</v>
          </cell>
          <cell r="L129">
            <v>585</v>
          </cell>
        </row>
        <row r="130">
          <cell r="A130">
            <v>2215</v>
          </cell>
          <cell r="B130" t="str">
            <v>가스보일러</v>
          </cell>
          <cell r="C130" t="str">
            <v>10,000kcal/hr</v>
          </cell>
          <cell r="D130" t="str">
            <v>대</v>
          </cell>
          <cell r="E130">
            <v>443000</v>
          </cell>
          <cell r="F130">
            <v>0</v>
          </cell>
          <cell r="H130">
            <v>598</v>
          </cell>
          <cell r="I130">
            <v>443000</v>
          </cell>
          <cell r="J130">
            <v>598</v>
          </cell>
          <cell r="L130">
            <v>598</v>
          </cell>
        </row>
        <row r="131">
          <cell r="A131">
            <v>2216</v>
          </cell>
          <cell r="B131" t="str">
            <v>가스보일러</v>
          </cell>
          <cell r="C131" t="str">
            <v>13,000kcal/hr</v>
          </cell>
          <cell r="D131" t="str">
            <v>대</v>
          </cell>
          <cell r="E131">
            <v>472000</v>
          </cell>
          <cell r="F131">
            <v>0</v>
          </cell>
          <cell r="H131">
            <v>598</v>
          </cell>
          <cell r="I131">
            <v>472000</v>
          </cell>
          <cell r="J131">
            <v>598</v>
          </cell>
          <cell r="L131">
            <v>598</v>
          </cell>
        </row>
        <row r="132">
          <cell r="A132">
            <v>2217</v>
          </cell>
          <cell r="B132" t="str">
            <v>가스보일러</v>
          </cell>
          <cell r="C132" t="str">
            <v>16,000kcal/hr</v>
          </cell>
          <cell r="D132" t="str">
            <v>대</v>
          </cell>
          <cell r="E132">
            <v>500000</v>
          </cell>
          <cell r="F132">
            <v>0</v>
          </cell>
          <cell r="H132">
            <v>598</v>
          </cell>
          <cell r="I132">
            <v>500000</v>
          </cell>
          <cell r="J132">
            <v>598</v>
          </cell>
          <cell r="L132">
            <v>598</v>
          </cell>
        </row>
        <row r="133">
          <cell r="A133">
            <v>2218</v>
          </cell>
          <cell r="B133" t="str">
            <v>가스보일러</v>
          </cell>
          <cell r="C133" t="str">
            <v>20,000kcal/hr</v>
          </cell>
          <cell r="D133" t="str">
            <v>대</v>
          </cell>
          <cell r="E133">
            <v>585000</v>
          </cell>
          <cell r="F133">
            <v>0</v>
          </cell>
          <cell r="H133">
            <v>598</v>
          </cell>
          <cell r="I133">
            <v>585000</v>
          </cell>
          <cell r="J133">
            <v>598</v>
          </cell>
          <cell r="L133">
            <v>598</v>
          </cell>
        </row>
        <row r="134">
          <cell r="A134">
            <v>2219</v>
          </cell>
          <cell r="B134" t="str">
            <v>심야전기보일러</v>
          </cell>
          <cell r="C134" t="str">
            <v>22.3kW</v>
          </cell>
          <cell r="D134" t="str">
            <v>대</v>
          </cell>
          <cell r="E134">
            <v>2710000</v>
          </cell>
          <cell r="F134">
            <v>0</v>
          </cell>
          <cell r="H134">
            <v>581</v>
          </cell>
          <cell r="I134">
            <v>2710000</v>
          </cell>
          <cell r="J134">
            <v>581</v>
          </cell>
          <cell r="L134">
            <v>581</v>
          </cell>
        </row>
        <row r="135">
          <cell r="A135">
            <v>2220</v>
          </cell>
          <cell r="B135" t="str">
            <v>심야전기보일러</v>
          </cell>
          <cell r="C135" t="str">
            <v>30kW</v>
          </cell>
          <cell r="D135" t="str">
            <v>대</v>
          </cell>
          <cell r="E135">
            <v>3070000</v>
          </cell>
          <cell r="F135">
            <v>0</v>
          </cell>
          <cell r="H135">
            <v>581</v>
          </cell>
          <cell r="I135">
            <v>3070000</v>
          </cell>
          <cell r="J135">
            <v>581</v>
          </cell>
          <cell r="L135">
            <v>581</v>
          </cell>
        </row>
        <row r="136">
          <cell r="A136">
            <v>2221</v>
          </cell>
          <cell r="B136" t="str">
            <v>중형온수보일러(입형)</v>
          </cell>
          <cell r="C136" t="str">
            <v>30,000kcal/hr</v>
          </cell>
          <cell r="D136" t="str">
            <v>대</v>
          </cell>
          <cell r="E136">
            <v>620000</v>
          </cell>
          <cell r="F136">
            <v>0</v>
          </cell>
          <cell r="H136">
            <v>595</v>
          </cell>
          <cell r="I136">
            <v>620000</v>
          </cell>
          <cell r="J136">
            <v>595</v>
          </cell>
          <cell r="L136">
            <v>595</v>
          </cell>
        </row>
        <row r="137">
          <cell r="A137">
            <v>2222</v>
          </cell>
          <cell r="B137" t="str">
            <v>중형온수보일러(입형)</v>
          </cell>
          <cell r="C137" t="str">
            <v>50,000kcal/hr</v>
          </cell>
          <cell r="D137" t="str">
            <v>대</v>
          </cell>
          <cell r="E137">
            <v>750000</v>
          </cell>
          <cell r="F137">
            <v>0</v>
          </cell>
          <cell r="H137">
            <v>597</v>
          </cell>
          <cell r="I137">
            <v>750000</v>
          </cell>
          <cell r="J137">
            <v>597</v>
          </cell>
          <cell r="L137">
            <v>597</v>
          </cell>
        </row>
        <row r="138">
          <cell r="A138">
            <v>2223</v>
          </cell>
          <cell r="B138" t="str">
            <v>중형온수보일러(입형)</v>
          </cell>
          <cell r="C138" t="str">
            <v>70,000kcal/hr</v>
          </cell>
          <cell r="D138" t="str">
            <v>대</v>
          </cell>
          <cell r="E138">
            <v>870000</v>
          </cell>
          <cell r="F138">
            <v>0</v>
          </cell>
          <cell r="H138">
            <v>597</v>
          </cell>
          <cell r="I138">
            <v>870000</v>
          </cell>
          <cell r="J138">
            <v>597</v>
          </cell>
          <cell r="L138">
            <v>597</v>
          </cell>
        </row>
        <row r="139">
          <cell r="A139">
            <v>2224</v>
          </cell>
          <cell r="B139" t="str">
            <v>중형온수보일러(입형)</v>
          </cell>
          <cell r="C139" t="str">
            <v>100,000kcal/hr</v>
          </cell>
          <cell r="D139" t="str">
            <v>대</v>
          </cell>
          <cell r="E139">
            <v>1180000</v>
          </cell>
          <cell r="F139">
            <v>0</v>
          </cell>
          <cell r="H139">
            <v>597</v>
          </cell>
          <cell r="I139">
            <v>1180000</v>
          </cell>
          <cell r="J139">
            <v>597</v>
          </cell>
          <cell r="L139">
            <v>597</v>
          </cell>
        </row>
        <row r="140">
          <cell r="A140">
            <v>2225</v>
          </cell>
          <cell r="B140" t="str">
            <v>중형온수보일러(입형)</v>
          </cell>
          <cell r="C140" t="str">
            <v>150,000kcal/hr</v>
          </cell>
          <cell r="D140" t="str">
            <v>대</v>
          </cell>
          <cell r="E140">
            <v>1600000</v>
          </cell>
          <cell r="F140">
            <v>0</v>
          </cell>
          <cell r="H140">
            <v>597</v>
          </cell>
          <cell r="I140">
            <v>1600000</v>
          </cell>
          <cell r="J140">
            <v>597</v>
          </cell>
          <cell r="L140">
            <v>597</v>
          </cell>
        </row>
        <row r="141">
          <cell r="A141">
            <v>2226</v>
          </cell>
          <cell r="B141" t="str">
            <v>중형온수보일러(입형)</v>
          </cell>
          <cell r="C141" t="str">
            <v>200,000kcal/hr</v>
          </cell>
          <cell r="D141" t="str">
            <v>대</v>
          </cell>
          <cell r="E141">
            <v>3320000</v>
          </cell>
          <cell r="F141">
            <v>0</v>
          </cell>
          <cell r="H141">
            <v>597</v>
          </cell>
          <cell r="I141">
            <v>3320000</v>
          </cell>
          <cell r="J141">
            <v>597</v>
          </cell>
          <cell r="L141">
            <v>597</v>
          </cell>
        </row>
        <row r="142">
          <cell r="A142">
            <v>2227</v>
          </cell>
          <cell r="B142" t="str">
            <v>중형온수보일러(입형)</v>
          </cell>
          <cell r="C142" t="str">
            <v>300,000kcal/hr</v>
          </cell>
          <cell r="D142" t="str">
            <v>대</v>
          </cell>
          <cell r="E142">
            <v>5100000</v>
          </cell>
          <cell r="F142">
            <v>0</v>
          </cell>
          <cell r="H142">
            <v>597</v>
          </cell>
          <cell r="I142">
            <v>5100000</v>
          </cell>
          <cell r="J142">
            <v>597</v>
          </cell>
          <cell r="L142">
            <v>597</v>
          </cell>
        </row>
        <row r="143">
          <cell r="A143">
            <v>2231</v>
          </cell>
          <cell r="B143" t="str">
            <v>온수보일러(2회로식)</v>
          </cell>
          <cell r="C143" t="str">
            <v>100,000kcal/hr</v>
          </cell>
          <cell r="D143" t="str">
            <v>대</v>
          </cell>
          <cell r="E143">
            <v>10000000</v>
          </cell>
          <cell r="F143">
            <v>0</v>
          </cell>
          <cell r="H143">
            <v>597</v>
          </cell>
          <cell r="I143">
            <v>10000000</v>
          </cell>
          <cell r="J143">
            <v>597</v>
          </cell>
          <cell r="L143">
            <v>597</v>
          </cell>
        </row>
        <row r="144">
          <cell r="A144">
            <v>2232</v>
          </cell>
          <cell r="B144" t="str">
            <v>온수보일러(2회로식)</v>
          </cell>
          <cell r="C144" t="str">
            <v>150,000kcal/hr</v>
          </cell>
          <cell r="D144" t="str">
            <v>대</v>
          </cell>
          <cell r="E144">
            <v>11000000</v>
          </cell>
          <cell r="F144">
            <v>0</v>
          </cell>
          <cell r="I144">
            <v>11000000</v>
          </cell>
        </row>
        <row r="145">
          <cell r="A145">
            <v>2233</v>
          </cell>
          <cell r="B145" t="str">
            <v>온수보일러(2회로식)</v>
          </cell>
          <cell r="C145" t="str">
            <v>200,000kcal/hr</v>
          </cell>
          <cell r="D145" t="str">
            <v>대</v>
          </cell>
          <cell r="E145">
            <v>15600000</v>
          </cell>
          <cell r="F145">
            <v>0</v>
          </cell>
          <cell r="H145">
            <v>597</v>
          </cell>
          <cell r="I145">
            <v>15600000</v>
          </cell>
          <cell r="J145">
            <v>597</v>
          </cell>
          <cell r="L145">
            <v>597</v>
          </cell>
        </row>
        <row r="146">
          <cell r="A146">
            <v>2234</v>
          </cell>
          <cell r="B146" t="str">
            <v>온수보일러(2회로식)</v>
          </cell>
          <cell r="C146" t="str">
            <v>300,000kcal/hr</v>
          </cell>
          <cell r="D146" t="str">
            <v>대</v>
          </cell>
          <cell r="E146">
            <v>17700000</v>
          </cell>
          <cell r="F146">
            <v>0</v>
          </cell>
          <cell r="H146">
            <v>597</v>
          </cell>
          <cell r="I146">
            <v>17700000</v>
          </cell>
          <cell r="J146">
            <v>597</v>
          </cell>
          <cell r="L146">
            <v>597</v>
          </cell>
        </row>
        <row r="147">
          <cell r="A147">
            <v>2235</v>
          </cell>
          <cell r="B147" t="str">
            <v>온수보일러(2회로식)</v>
          </cell>
          <cell r="C147" t="str">
            <v>400,000kcal/hr</v>
          </cell>
          <cell r="D147" t="str">
            <v>대</v>
          </cell>
          <cell r="E147">
            <v>20000000</v>
          </cell>
          <cell r="F147">
            <v>0</v>
          </cell>
          <cell r="H147">
            <v>597</v>
          </cell>
          <cell r="I147">
            <v>20000000</v>
          </cell>
          <cell r="J147">
            <v>597</v>
          </cell>
          <cell r="L147">
            <v>597</v>
          </cell>
        </row>
        <row r="148">
          <cell r="A148">
            <v>2236</v>
          </cell>
          <cell r="B148" t="str">
            <v>온수보일러(2회로식)</v>
          </cell>
          <cell r="C148" t="str">
            <v>500,000kcal/hr</v>
          </cell>
          <cell r="D148" t="str">
            <v>대</v>
          </cell>
          <cell r="E148">
            <v>21300000</v>
          </cell>
          <cell r="F148">
            <v>0</v>
          </cell>
          <cell r="H148">
            <v>597</v>
          </cell>
          <cell r="I148">
            <v>21300000</v>
          </cell>
          <cell r="J148">
            <v>597</v>
          </cell>
          <cell r="L148">
            <v>597</v>
          </cell>
        </row>
        <row r="149">
          <cell r="A149">
            <v>2241</v>
          </cell>
          <cell r="B149" t="str">
            <v>경유관류형증기보일러</v>
          </cell>
          <cell r="C149" t="str">
            <v>100 kg/hr</v>
          </cell>
          <cell r="D149" t="str">
            <v>대</v>
          </cell>
          <cell r="E149">
            <v>5700000</v>
          </cell>
          <cell r="F149">
            <v>0</v>
          </cell>
          <cell r="H149">
            <v>602</v>
          </cell>
          <cell r="I149">
            <v>5700000</v>
          </cell>
          <cell r="J149">
            <v>602</v>
          </cell>
          <cell r="L149">
            <v>602</v>
          </cell>
        </row>
        <row r="150">
          <cell r="A150">
            <v>2242</v>
          </cell>
          <cell r="B150" t="str">
            <v>경유관류형증기보일러</v>
          </cell>
          <cell r="C150" t="str">
            <v>200 kg/hr</v>
          </cell>
          <cell r="D150" t="str">
            <v>대</v>
          </cell>
          <cell r="E150">
            <v>6940000</v>
          </cell>
          <cell r="F150">
            <v>0</v>
          </cell>
          <cell r="H150">
            <v>602</v>
          </cell>
          <cell r="I150">
            <v>6940000</v>
          </cell>
          <cell r="J150">
            <v>602</v>
          </cell>
          <cell r="L150">
            <v>602</v>
          </cell>
        </row>
        <row r="151">
          <cell r="A151">
            <v>2243</v>
          </cell>
          <cell r="B151" t="str">
            <v>경유관류형증기보일러</v>
          </cell>
          <cell r="C151" t="str">
            <v>300 kg/hr</v>
          </cell>
          <cell r="D151" t="str">
            <v>대</v>
          </cell>
          <cell r="E151">
            <v>8700000</v>
          </cell>
          <cell r="F151">
            <v>0</v>
          </cell>
          <cell r="H151">
            <v>602</v>
          </cell>
          <cell r="I151">
            <v>8700000</v>
          </cell>
          <cell r="J151">
            <v>602</v>
          </cell>
          <cell r="L151">
            <v>602</v>
          </cell>
        </row>
        <row r="152">
          <cell r="A152">
            <v>2244</v>
          </cell>
          <cell r="B152" t="str">
            <v>경유관류형증기보일러</v>
          </cell>
          <cell r="C152" t="str">
            <v>500 kg/hr</v>
          </cell>
          <cell r="D152" t="str">
            <v>대</v>
          </cell>
          <cell r="E152">
            <v>15950000</v>
          </cell>
          <cell r="F152">
            <v>0</v>
          </cell>
          <cell r="H152">
            <v>602</v>
          </cell>
          <cell r="I152">
            <v>15950000</v>
          </cell>
          <cell r="J152">
            <v>602</v>
          </cell>
          <cell r="L152">
            <v>602</v>
          </cell>
        </row>
        <row r="153">
          <cell r="A153">
            <v>2245</v>
          </cell>
          <cell r="B153" t="str">
            <v>경유관류형증기보일러</v>
          </cell>
          <cell r="C153" t="str">
            <v>1,000 kg/hr</v>
          </cell>
          <cell r="D153" t="str">
            <v>대</v>
          </cell>
          <cell r="E153">
            <v>21900000</v>
          </cell>
          <cell r="F153">
            <v>0</v>
          </cell>
          <cell r="H153">
            <v>602</v>
          </cell>
          <cell r="I153">
            <v>21900000</v>
          </cell>
          <cell r="J153">
            <v>602</v>
          </cell>
          <cell r="L153">
            <v>602</v>
          </cell>
        </row>
        <row r="154">
          <cell r="A154">
            <v>2246</v>
          </cell>
          <cell r="B154" t="str">
            <v>경유관류형증기보일러</v>
          </cell>
          <cell r="C154" t="str">
            <v>1,500 kg/hr</v>
          </cell>
          <cell r="D154" t="str">
            <v>대</v>
          </cell>
          <cell r="E154">
            <v>25000000</v>
          </cell>
          <cell r="F154">
            <v>0</v>
          </cell>
          <cell r="H154">
            <v>602</v>
          </cell>
          <cell r="I154">
            <v>25000000</v>
          </cell>
          <cell r="J154">
            <v>602</v>
          </cell>
          <cell r="L154">
            <v>602</v>
          </cell>
        </row>
        <row r="155">
          <cell r="A155">
            <v>2247</v>
          </cell>
          <cell r="B155" t="str">
            <v>경유관류형증기보일러</v>
          </cell>
          <cell r="C155" t="str">
            <v>2,000 kg/hr</v>
          </cell>
          <cell r="D155" t="str">
            <v>대</v>
          </cell>
          <cell r="E155">
            <v>37500000</v>
          </cell>
          <cell r="F155">
            <v>0</v>
          </cell>
          <cell r="H155">
            <v>602</v>
          </cell>
          <cell r="I155">
            <v>37500000</v>
          </cell>
          <cell r="J155">
            <v>602</v>
          </cell>
          <cell r="L155">
            <v>602</v>
          </cell>
        </row>
        <row r="156">
          <cell r="A156">
            <v>2248</v>
          </cell>
          <cell r="B156" t="str">
            <v>경유관류형증기보일러</v>
          </cell>
          <cell r="C156" t="str">
            <v>2,500 kg/hr</v>
          </cell>
          <cell r="D156" t="str">
            <v>대</v>
          </cell>
          <cell r="E156">
            <v>40490000</v>
          </cell>
          <cell r="F156">
            <v>0</v>
          </cell>
          <cell r="H156">
            <v>602</v>
          </cell>
          <cell r="I156">
            <v>40490000</v>
          </cell>
          <cell r="J156">
            <v>602</v>
          </cell>
          <cell r="L156">
            <v>602</v>
          </cell>
        </row>
        <row r="157">
          <cell r="A157">
            <v>2249</v>
          </cell>
          <cell r="B157" t="str">
            <v>경유관류형증기보일러</v>
          </cell>
          <cell r="C157" t="str">
            <v>3,000 kg/hr</v>
          </cell>
          <cell r="D157" t="str">
            <v>대</v>
          </cell>
          <cell r="E157">
            <v>42890000</v>
          </cell>
          <cell r="F157">
            <v>0</v>
          </cell>
          <cell r="H157">
            <v>602</v>
          </cell>
          <cell r="I157">
            <v>42890000</v>
          </cell>
          <cell r="J157">
            <v>602</v>
          </cell>
          <cell r="L157">
            <v>602</v>
          </cell>
        </row>
        <row r="158">
          <cell r="A158">
            <v>2251</v>
          </cell>
          <cell r="B158" t="str">
            <v>가스관류형증기보일러</v>
          </cell>
          <cell r="C158" t="str">
            <v>100 kg/hr</v>
          </cell>
          <cell r="D158" t="str">
            <v>대</v>
          </cell>
          <cell r="E158">
            <v>7545000</v>
          </cell>
          <cell r="F158">
            <v>0</v>
          </cell>
          <cell r="H158">
            <v>602</v>
          </cell>
          <cell r="I158">
            <v>7545000</v>
          </cell>
          <cell r="J158">
            <v>602</v>
          </cell>
          <cell r="L158">
            <v>602</v>
          </cell>
        </row>
        <row r="159">
          <cell r="A159">
            <v>2252</v>
          </cell>
          <cell r="B159" t="str">
            <v>가스관류형증기보일러</v>
          </cell>
          <cell r="C159" t="str">
            <v>200 kg/hr</v>
          </cell>
          <cell r="D159" t="str">
            <v>대</v>
          </cell>
          <cell r="E159">
            <v>8900000</v>
          </cell>
          <cell r="F159">
            <v>0</v>
          </cell>
          <cell r="H159">
            <v>602</v>
          </cell>
          <cell r="I159">
            <v>8900000</v>
          </cell>
          <cell r="J159">
            <v>602</v>
          </cell>
          <cell r="L159">
            <v>602</v>
          </cell>
        </row>
        <row r="160">
          <cell r="A160">
            <v>2253</v>
          </cell>
          <cell r="B160" t="str">
            <v>가스관류형증기보일러</v>
          </cell>
          <cell r="C160" t="str">
            <v>300 kg/hr</v>
          </cell>
          <cell r="D160" t="str">
            <v>대</v>
          </cell>
          <cell r="E160">
            <v>9940000</v>
          </cell>
          <cell r="F160">
            <v>0</v>
          </cell>
          <cell r="H160">
            <v>602</v>
          </cell>
          <cell r="I160">
            <v>9940000</v>
          </cell>
          <cell r="J160">
            <v>602</v>
          </cell>
          <cell r="L160">
            <v>602</v>
          </cell>
        </row>
        <row r="161">
          <cell r="A161">
            <v>2254</v>
          </cell>
          <cell r="B161" t="str">
            <v>가스관류형증기보일러</v>
          </cell>
          <cell r="C161" t="str">
            <v>500 kg/hr</v>
          </cell>
          <cell r="D161" t="str">
            <v>대</v>
          </cell>
          <cell r="E161">
            <v>20900000</v>
          </cell>
          <cell r="F161">
            <v>0</v>
          </cell>
          <cell r="H161">
            <v>602</v>
          </cell>
          <cell r="I161">
            <v>20900000</v>
          </cell>
          <cell r="J161">
            <v>602</v>
          </cell>
          <cell r="L161">
            <v>602</v>
          </cell>
        </row>
        <row r="162">
          <cell r="A162">
            <v>2255</v>
          </cell>
          <cell r="B162" t="str">
            <v>가스관류형증기보일러</v>
          </cell>
          <cell r="C162" t="str">
            <v>1,000 kg/hr</v>
          </cell>
          <cell r="D162" t="str">
            <v>대</v>
          </cell>
          <cell r="E162">
            <v>26500000</v>
          </cell>
          <cell r="F162">
            <v>0</v>
          </cell>
          <cell r="H162">
            <v>602</v>
          </cell>
          <cell r="I162">
            <v>26500000</v>
          </cell>
          <cell r="J162">
            <v>602</v>
          </cell>
          <cell r="L162">
            <v>602</v>
          </cell>
        </row>
        <row r="163">
          <cell r="A163">
            <v>2256</v>
          </cell>
          <cell r="B163" t="str">
            <v>가스관류형증기보일러</v>
          </cell>
          <cell r="C163" t="str">
            <v>1,500 kg/hr</v>
          </cell>
          <cell r="D163" t="str">
            <v>대</v>
          </cell>
          <cell r="E163">
            <v>30500000</v>
          </cell>
          <cell r="F163">
            <v>0</v>
          </cell>
          <cell r="H163">
            <v>602</v>
          </cell>
          <cell r="I163">
            <v>30500000</v>
          </cell>
          <cell r="J163">
            <v>602</v>
          </cell>
          <cell r="L163">
            <v>602</v>
          </cell>
        </row>
        <row r="164">
          <cell r="A164">
            <v>2257</v>
          </cell>
          <cell r="B164" t="str">
            <v>가스관류형증기보일러</v>
          </cell>
          <cell r="C164" t="str">
            <v>2,000 kg/hr</v>
          </cell>
          <cell r="D164" t="str">
            <v>대</v>
          </cell>
          <cell r="E164">
            <v>44590000</v>
          </cell>
          <cell r="F164">
            <v>0</v>
          </cell>
          <cell r="H164">
            <v>602</v>
          </cell>
          <cell r="I164">
            <v>44590000</v>
          </cell>
          <cell r="J164">
            <v>602</v>
          </cell>
          <cell r="L164">
            <v>602</v>
          </cell>
        </row>
        <row r="165">
          <cell r="A165">
            <v>2258</v>
          </cell>
          <cell r="B165" t="str">
            <v>가스관류형증기보일러</v>
          </cell>
          <cell r="C165" t="str">
            <v>2,500 kg/hr</v>
          </cell>
          <cell r="D165" t="str">
            <v>대</v>
          </cell>
          <cell r="E165">
            <v>46300000</v>
          </cell>
          <cell r="F165">
            <v>0</v>
          </cell>
          <cell r="H165">
            <v>602</v>
          </cell>
          <cell r="I165">
            <v>46300000</v>
          </cell>
          <cell r="J165">
            <v>602</v>
          </cell>
          <cell r="L165">
            <v>602</v>
          </cell>
        </row>
        <row r="166">
          <cell r="A166">
            <v>2259</v>
          </cell>
          <cell r="B166" t="str">
            <v>가스관류형증기보일러</v>
          </cell>
          <cell r="C166" t="str">
            <v>3,000 kg/hr</v>
          </cell>
          <cell r="D166" t="str">
            <v>대</v>
          </cell>
          <cell r="E166">
            <v>47900000</v>
          </cell>
          <cell r="F166">
            <v>0</v>
          </cell>
          <cell r="H166">
            <v>602</v>
          </cell>
          <cell r="I166">
            <v>47900000</v>
          </cell>
          <cell r="J166">
            <v>602</v>
          </cell>
          <cell r="L166">
            <v>602</v>
          </cell>
        </row>
        <row r="167">
          <cell r="A167">
            <v>2261</v>
          </cell>
          <cell r="B167" t="str">
            <v>경유노통증기보일러</v>
          </cell>
          <cell r="C167" t="str">
            <v>100 kg/hr</v>
          </cell>
          <cell r="D167" t="str">
            <v>대</v>
          </cell>
          <cell r="E167">
            <v>0</v>
          </cell>
          <cell r="F167">
            <v>0</v>
          </cell>
          <cell r="H167">
            <v>602</v>
          </cell>
          <cell r="J167">
            <v>602</v>
          </cell>
          <cell r="L167">
            <v>602</v>
          </cell>
        </row>
        <row r="168">
          <cell r="A168">
            <v>2262</v>
          </cell>
          <cell r="B168" t="str">
            <v>경유노통증기보일러</v>
          </cell>
          <cell r="C168" t="str">
            <v>200 kg/hr</v>
          </cell>
          <cell r="D168" t="str">
            <v>대</v>
          </cell>
          <cell r="E168">
            <v>0</v>
          </cell>
          <cell r="F168">
            <v>0</v>
          </cell>
          <cell r="H168">
            <v>602</v>
          </cell>
          <cell r="J168">
            <v>602</v>
          </cell>
          <cell r="L168">
            <v>602</v>
          </cell>
        </row>
        <row r="169">
          <cell r="A169">
            <v>2263</v>
          </cell>
          <cell r="B169" t="str">
            <v>경유노통증기보일러</v>
          </cell>
          <cell r="C169" t="str">
            <v>300 kg/hr</v>
          </cell>
          <cell r="D169" t="str">
            <v>대</v>
          </cell>
          <cell r="E169">
            <v>0</v>
          </cell>
          <cell r="F169">
            <v>0</v>
          </cell>
          <cell r="H169">
            <v>602</v>
          </cell>
          <cell r="J169">
            <v>602</v>
          </cell>
          <cell r="L169">
            <v>602</v>
          </cell>
        </row>
        <row r="170">
          <cell r="A170">
            <v>2264</v>
          </cell>
          <cell r="B170" t="str">
            <v>경유노통증기보일러</v>
          </cell>
          <cell r="C170" t="str">
            <v>500 kg/hr</v>
          </cell>
          <cell r="D170" t="str">
            <v>대</v>
          </cell>
          <cell r="E170">
            <v>20400000</v>
          </cell>
          <cell r="F170">
            <v>0</v>
          </cell>
          <cell r="H170">
            <v>602</v>
          </cell>
          <cell r="I170">
            <v>20400000</v>
          </cell>
          <cell r="J170">
            <v>602</v>
          </cell>
          <cell r="L170">
            <v>602</v>
          </cell>
        </row>
        <row r="171">
          <cell r="A171">
            <v>2265</v>
          </cell>
          <cell r="B171" t="str">
            <v>경유노통증기보일러</v>
          </cell>
          <cell r="C171" t="str">
            <v>1,000 kg/hr</v>
          </cell>
          <cell r="D171" t="str">
            <v>대</v>
          </cell>
          <cell r="E171">
            <v>28000000</v>
          </cell>
          <cell r="F171">
            <v>0</v>
          </cell>
          <cell r="H171">
            <v>602</v>
          </cell>
          <cell r="I171">
            <v>28000000</v>
          </cell>
          <cell r="J171">
            <v>602</v>
          </cell>
          <cell r="L171">
            <v>602</v>
          </cell>
        </row>
        <row r="172">
          <cell r="A172">
            <v>2266</v>
          </cell>
          <cell r="B172" t="str">
            <v>경유노통증기보일러</v>
          </cell>
          <cell r="C172" t="str">
            <v>1,500 kg/hr</v>
          </cell>
          <cell r="D172" t="str">
            <v>대</v>
          </cell>
          <cell r="E172">
            <v>29000000</v>
          </cell>
          <cell r="F172">
            <v>0</v>
          </cell>
          <cell r="H172">
            <v>602</v>
          </cell>
          <cell r="I172">
            <v>29000000</v>
          </cell>
          <cell r="J172">
            <v>602</v>
          </cell>
          <cell r="L172">
            <v>602</v>
          </cell>
        </row>
        <row r="173">
          <cell r="A173">
            <v>2267</v>
          </cell>
          <cell r="B173" t="str">
            <v>경유노통증기보일러</v>
          </cell>
          <cell r="C173" t="str">
            <v>2,000 kg/hr</v>
          </cell>
          <cell r="D173" t="str">
            <v>대</v>
          </cell>
          <cell r="E173">
            <v>31100000</v>
          </cell>
          <cell r="F173">
            <v>0</v>
          </cell>
          <cell r="H173">
            <v>602</v>
          </cell>
          <cell r="I173">
            <v>31100000</v>
          </cell>
          <cell r="J173">
            <v>602</v>
          </cell>
          <cell r="L173">
            <v>602</v>
          </cell>
        </row>
        <row r="174">
          <cell r="A174">
            <v>2268</v>
          </cell>
          <cell r="B174" t="str">
            <v>경유노통증기보일러</v>
          </cell>
          <cell r="C174" t="str">
            <v>2,500 kg/hr</v>
          </cell>
          <cell r="D174" t="str">
            <v>대</v>
          </cell>
          <cell r="E174">
            <v>33670000</v>
          </cell>
          <cell r="F174">
            <v>0</v>
          </cell>
          <cell r="H174">
            <v>602</v>
          </cell>
          <cell r="I174">
            <v>33670000</v>
          </cell>
          <cell r="J174">
            <v>602</v>
          </cell>
          <cell r="L174">
            <v>602</v>
          </cell>
        </row>
        <row r="175">
          <cell r="A175">
            <v>2269</v>
          </cell>
          <cell r="B175" t="str">
            <v>경유노통증기보일러</v>
          </cell>
          <cell r="C175" t="str">
            <v>3,000 kg/hr</v>
          </cell>
          <cell r="D175" t="str">
            <v>대</v>
          </cell>
          <cell r="E175">
            <v>35810000</v>
          </cell>
          <cell r="F175">
            <v>0</v>
          </cell>
          <cell r="H175">
            <v>602</v>
          </cell>
          <cell r="I175">
            <v>35810000</v>
          </cell>
          <cell r="J175">
            <v>602</v>
          </cell>
          <cell r="L175">
            <v>602</v>
          </cell>
        </row>
        <row r="176">
          <cell r="A176">
            <v>2271</v>
          </cell>
          <cell r="B176" t="str">
            <v>가스노통증기보일러</v>
          </cell>
          <cell r="C176" t="str">
            <v>100 kg/hr</v>
          </cell>
          <cell r="D176" t="str">
            <v>대</v>
          </cell>
          <cell r="E176">
            <v>0</v>
          </cell>
          <cell r="F176">
            <v>0</v>
          </cell>
          <cell r="H176">
            <v>602</v>
          </cell>
          <cell r="J176">
            <v>602</v>
          </cell>
          <cell r="L176">
            <v>602</v>
          </cell>
        </row>
        <row r="177">
          <cell r="A177">
            <v>2272</v>
          </cell>
          <cell r="B177" t="str">
            <v>가스노통증기보일러</v>
          </cell>
          <cell r="C177" t="str">
            <v>200 kg/hr</v>
          </cell>
          <cell r="D177" t="str">
            <v>대</v>
          </cell>
          <cell r="E177">
            <v>0</v>
          </cell>
          <cell r="F177">
            <v>0</v>
          </cell>
          <cell r="H177">
            <v>602</v>
          </cell>
          <cell r="J177">
            <v>602</v>
          </cell>
          <cell r="L177">
            <v>602</v>
          </cell>
        </row>
        <row r="178">
          <cell r="A178">
            <v>2273</v>
          </cell>
          <cell r="B178" t="str">
            <v>가스노통증기보일러</v>
          </cell>
          <cell r="C178" t="str">
            <v>300 kg/hr</v>
          </cell>
          <cell r="D178" t="str">
            <v>대</v>
          </cell>
          <cell r="E178">
            <v>0</v>
          </cell>
          <cell r="F178">
            <v>0</v>
          </cell>
          <cell r="H178">
            <v>602</v>
          </cell>
          <cell r="J178">
            <v>602</v>
          </cell>
          <cell r="L178">
            <v>602</v>
          </cell>
        </row>
        <row r="179">
          <cell r="A179">
            <v>2274</v>
          </cell>
          <cell r="B179" t="str">
            <v>가스노통증기보일러</v>
          </cell>
          <cell r="C179" t="str">
            <v>500 kg/hr</v>
          </cell>
          <cell r="D179" t="str">
            <v>대</v>
          </cell>
          <cell r="E179">
            <v>25000000</v>
          </cell>
          <cell r="F179">
            <v>0</v>
          </cell>
          <cell r="H179">
            <v>602</v>
          </cell>
          <cell r="I179">
            <v>25000000</v>
          </cell>
          <cell r="J179">
            <v>602</v>
          </cell>
          <cell r="L179">
            <v>602</v>
          </cell>
        </row>
        <row r="180">
          <cell r="A180">
            <v>2275</v>
          </cell>
          <cell r="B180" t="str">
            <v>가스노통증기보일러</v>
          </cell>
          <cell r="C180" t="str">
            <v>1,000 kg/hr</v>
          </cell>
          <cell r="D180" t="str">
            <v>대</v>
          </cell>
          <cell r="E180">
            <v>30780000</v>
          </cell>
          <cell r="F180">
            <v>0</v>
          </cell>
          <cell r="H180">
            <v>602</v>
          </cell>
          <cell r="I180">
            <v>30780000</v>
          </cell>
          <cell r="J180">
            <v>602</v>
          </cell>
          <cell r="L180">
            <v>602</v>
          </cell>
        </row>
        <row r="181">
          <cell r="A181">
            <v>2276</v>
          </cell>
          <cell r="B181" t="str">
            <v>가스노통증기보일러</v>
          </cell>
          <cell r="C181" t="str">
            <v>1,500 kg/hr</v>
          </cell>
          <cell r="D181" t="str">
            <v>대</v>
          </cell>
          <cell r="E181">
            <v>32460000</v>
          </cell>
          <cell r="F181">
            <v>0</v>
          </cell>
          <cell r="H181">
            <v>602</v>
          </cell>
          <cell r="I181">
            <v>32460000</v>
          </cell>
          <cell r="J181">
            <v>602</v>
          </cell>
          <cell r="L181">
            <v>602</v>
          </cell>
        </row>
        <row r="182">
          <cell r="A182">
            <v>2277</v>
          </cell>
          <cell r="B182" t="str">
            <v>가스노통증기보일러</v>
          </cell>
          <cell r="C182" t="str">
            <v>2,000 kg/hr</v>
          </cell>
          <cell r="D182" t="str">
            <v>대</v>
          </cell>
          <cell r="E182">
            <v>34360000</v>
          </cell>
          <cell r="F182">
            <v>0</v>
          </cell>
          <cell r="H182">
            <v>602</v>
          </cell>
          <cell r="I182">
            <v>34360000</v>
          </cell>
          <cell r="J182">
            <v>602</v>
          </cell>
          <cell r="L182">
            <v>602</v>
          </cell>
        </row>
        <row r="183">
          <cell r="A183">
            <v>2278</v>
          </cell>
          <cell r="B183" t="str">
            <v>가스노통증기보일러</v>
          </cell>
          <cell r="C183" t="str">
            <v>2,500 kg/hr</v>
          </cell>
          <cell r="D183" t="str">
            <v>대</v>
          </cell>
          <cell r="E183">
            <v>37000000</v>
          </cell>
          <cell r="F183">
            <v>0</v>
          </cell>
          <cell r="H183">
            <v>602</v>
          </cell>
          <cell r="I183">
            <v>37000000</v>
          </cell>
          <cell r="J183">
            <v>602</v>
          </cell>
          <cell r="L183">
            <v>602</v>
          </cell>
        </row>
        <row r="184">
          <cell r="A184">
            <v>2279</v>
          </cell>
          <cell r="B184" t="str">
            <v>가스노통증기보일러</v>
          </cell>
          <cell r="C184" t="str">
            <v>3,000 kg/hr</v>
          </cell>
          <cell r="D184" t="str">
            <v>대</v>
          </cell>
          <cell r="E184">
            <v>40000000</v>
          </cell>
          <cell r="F184">
            <v>0</v>
          </cell>
          <cell r="H184">
            <v>602</v>
          </cell>
          <cell r="I184">
            <v>40000000</v>
          </cell>
          <cell r="J184">
            <v>602</v>
          </cell>
          <cell r="L184">
            <v>602</v>
          </cell>
        </row>
        <row r="185">
          <cell r="E185">
            <v>0</v>
          </cell>
        </row>
        <row r="186">
          <cell r="A186">
            <v>2311</v>
          </cell>
          <cell r="B186" t="str">
            <v>온수순환펌프</v>
          </cell>
          <cell r="C186" t="str">
            <v>40 W</v>
          </cell>
          <cell r="D186" t="str">
            <v>대</v>
          </cell>
          <cell r="E186">
            <v>33000</v>
          </cell>
          <cell r="F186">
            <v>0</v>
          </cell>
          <cell r="H186">
            <v>1011</v>
          </cell>
          <cell r="I186">
            <v>33000</v>
          </cell>
          <cell r="J186">
            <v>1011</v>
          </cell>
          <cell r="L186">
            <v>1011</v>
          </cell>
        </row>
        <row r="187">
          <cell r="A187">
            <v>2312</v>
          </cell>
          <cell r="B187" t="str">
            <v>온수순환펌프</v>
          </cell>
          <cell r="C187" t="str">
            <v>100 W</v>
          </cell>
          <cell r="D187" t="str">
            <v>대</v>
          </cell>
          <cell r="E187">
            <v>52000</v>
          </cell>
          <cell r="F187">
            <v>0</v>
          </cell>
          <cell r="H187">
            <v>1011</v>
          </cell>
          <cell r="I187">
            <v>52000</v>
          </cell>
          <cell r="J187">
            <v>1011</v>
          </cell>
          <cell r="L187">
            <v>1011</v>
          </cell>
        </row>
        <row r="188">
          <cell r="A188">
            <v>2313</v>
          </cell>
          <cell r="B188" t="str">
            <v>온수순환펌프</v>
          </cell>
          <cell r="C188" t="str">
            <v>200 W</v>
          </cell>
          <cell r="D188" t="str">
            <v>대</v>
          </cell>
          <cell r="E188">
            <v>67000</v>
          </cell>
          <cell r="F188">
            <v>0</v>
          </cell>
          <cell r="H188">
            <v>1011</v>
          </cell>
          <cell r="I188">
            <v>67000</v>
          </cell>
          <cell r="J188">
            <v>1011</v>
          </cell>
          <cell r="L188">
            <v>1011</v>
          </cell>
        </row>
        <row r="189">
          <cell r="A189">
            <v>2314</v>
          </cell>
          <cell r="B189" t="str">
            <v>온수순환펌프</v>
          </cell>
          <cell r="C189" t="str">
            <v>375 W</v>
          </cell>
          <cell r="D189" t="str">
            <v>대</v>
          </cell>
          <cell r="E189">
            <v>130000</v>
          </cell>
          <cell r="F189">
            <v>0</v>
          </cell>
          <cell r="H189">
            <v>1011</v>
          </cell>
          <cell r="I189">
            <v>130000</v>
          </cell>
          <cell r="J189">
            <v>1011</v>
          </cell>
          <cell r="L189">
            <v>1011</v>
          </cell>
        </row>
        <row r="190">
          <cell r="A190">
            <v>2315</v>
          </cell>
          <cell r="B190" t="str">
            <v>온수순환펌프</v>
          </cell>
          <cell r="C190" t="str">
            <v>0.75 kW</v>
          </cell>
          <cell r="D190" t="str">
            <v>대</v>
          </cell>
          <cell r="E190">
            <v>200000</v>
          </cell>
          <cell r="F190">
            <v>0</v>
          </cell>
          <cell r="H190">
            <v>0</v>
          </cell>
          <cell r="I190">
            <v>200000</v>
          </cell>
          <cell r="J190">
            <v>0</v>
          </cell>
          <cell r="L190">
            <v>0</v>
          </cell>
        </row>
        <row r="191">
          <cell r="A191">
            <v>2316</v>
          </cell>
          <cell r="B191" t="str">
            <v>수중자동배수펌프</v>
          </cell>
          <cell r="C191" t="str">
            <v>0.75 kW</v>
          </cell>
          <cell r="D191" t="str">
            <v>대</v>
          </cell>
          <cell r="E191">
            <v>374000</v>
          </cell>
          <cell r="F191">
            <v>0</v>
          </cell>
          <cell r="G191">
            <v>374000</v>
          </cell>
          <cell r="H191">
            <v>1069</v>
          </cell>
          <cell r="J191">
            <v>0</v>
          </cell>
          <cell r="L191">
            <v>449</v>
          </cell>
        </row>
        <row r="192">
          <cell r="A192">
            <v>2317</v>
          </cell>
          <cell r="B192" t="str">
            <v>급수가압펌프</v>
          </cell>
          <cell r="C192" t="str">
            <v>0.75 kW</v>
          </cell>
          <cell r="D192" t="str">
            <v>대</v>
          </cell>
          <cell r="E192">
            <v>380000</v>
          </cell>
          <cell r="F192">
            <v>0</v>
          </cell>
          <cell r="H192">
            <v>0</v>
          </cell>
          <cell r="I192">
            <v>380000</v>
          </cell>
          <cell r="J192">
            <v>0</v>
          </cell>
          <cell r="L192">
            <v>0</v>
          </cell>
        </row>
        <row r="193">
          <cell r="A193">
            <v>2318</v>
          </cell>
          <cell r="B193" t="str">
            <v>파워후레쉬펌프(PE)</v>
          </cell>
          <cell r="C193" t="str">
            <v>0.37 kW</v>
          </cell>
          <cell r="D193" t="str">
            <v>대</v>
          </cell>
          <cell r="E193">
            <v>1050000</v>
          </cell>
          <cell r="F193">
            <v>0</v>
          </cell>
          <cell r="H193">
            <v>1011</v>
          </cell>
          <cell r="I193">
            <v>1050000</v>
          </cell>
          <cell r="J193">
            <v>1011</v>
          </cell>
          <cell r="L193">
            <v>1011</v>
          </cell>
        </row>
        <row r="194">
          <cell r="A194">
            <v>2321</v>
          </cell>
          <cell r="B194" t="str">
            <v>보류트펌프(모터포함)</v>
          </cell>
          <cell r="C194" t="str">
            <v>1.5 kW</v>
          </cell>
          <cell r="D194" t="str">
            <v>대</v>
          </cell>
          <cell r="E194">
            <v>380000</v>
          </cell>
          <cell r="F194">
            <v>0</v>
          </cell>
          <cell r="H194">
            <v>992</v>
          </cell>
          <cell r="I194">
            <v>380000</v>
          </cell>
          <cell r="J194">
            <v>992</v>
          </cell>
          <cell r="L194">
            <v>992</v>
          </cell>
        </row>
        <row r="195">
          <cell r="A195">
            <v>2322</v>
          </cell>
          <cell r="B195" t="str">
            <v>보류트펌프(모터포함)</v>
          </cell>
          <cell r="C195" t="str">
            <v>2.2 kW</v>
          </cell>
          <cell r="D195" t="str">
            <v>대</v>
          </cell>
          <cell r="E195">
            <v>445000</v>
          </cell>
          <cell r="F195">
            <v>0</v>
          </cell>
          <cell r="H195">
            <v>992</v>
          </cell>
          <cell r="I195">
            <v>445000</v>
          </cell>
          <cell r="J195">
            <v>992</v>
          </cell>
          <cell r="L195">
            <v>992</v>
          </cell>
        </row>
        <row r="196">
          <cell r="A196">
            <v>2323</v>
          </cell>
          <cell r="B196" t="str">
            <v>보류트펌프(모터포함)</v>
          </cell>
          <cell r="C196" t="str">
            <v>3.75 kW</v>
          </cell>
          <cell r="D196" t="str">
            <v>대</v>
          </cell>
          <cell r="E196">
            <v>501000</v>
          </cell>
          <cell r="F196">
            <v>0</v>
          </cell>
          <cell r="H196">
            <v>992</v>
          </cell>
          <cell r="I196">
            <v>501000</v>
          </cell>
          <cell r="J196">
            <v>992</v>
          </cell>
          <cell r="L196">
            <v>992</v>
          </cell>
        </row>
        <row r="197">
          <cell r="A197">
            <v>2324</v>
          </cell>
          <cell r="B197" t="str">
            <v>보류트펌프(모터포함)</v>
          </cell>
          <cell r="C197" t="str">
            <v>5.62 kW</v>
          </cell>
          <cell r="D197" t="str">
            <v>대</v>
          </cell>
          <cell r="E197">
            <v>606000</v>
          </cell>
          <cell r="F197">
            <v>0</v>
          </cell>
          <cell r="H197">
            <v>992</v>
          </cell>
          <cell r="I197">
            <v>606000</v>
          </cell>
          <cell r="J197">
            <v>992</v>
          </cell>
          <cell r="L197">
            <v>992</v>
          </cell>
        </row>
        <row r="198">
          <cell r="A198">
            <v>2325</v>
          </cell>
          <cell r="B198" t="str">
            <v>보류트펌프(모터포함)</v>
          </cell>
          <cell r="C198" t="str">
            <v>7.5 kW</v>
          </cell>
          <cell r="D198" t="str">
            <v>대</v>
          </cell>
          <cell r="E198">
            <v>643000</v>
          </cell>
          <cell r="F198">
            <v>0</v>
          </cell>
          <cell r="H198">
            <v>992</v>
          </cell>
          <cell r="I198">
            <v>643000</v>
          </cell>
          <cell r="J198">
            <v>992</v>
          </cell>
          <cell r="L198">
            <v>992</v>
          </cell>
        </row>
        <row r="199">
          <cell r="A199">
            <v>2326</v>
          </cell>
          <cell r="B199" t="str">
            <v>보류트펌프(모터포함)</v>
          </cell>
          <cell r="C199" t="str">
            <v>11.25 kW</v>
          </cell>
          <cell r="D199" t="str">
            <v>대</v>
          </cell>
          <cell r="E199">
            <v>716000</v>
          </cell>
          <cell r="F199">
            <v>0</v>
          </cell>
          <cell r="H199">
            <v>992</v>
          </cell>
          <cell r="I199">
            <v>716000</v>
          </cell>
          <cell r="J199">
            <v>992</v>
          </cell>
          <cell r="L199">
            <v>992</v>
          </cell>
        </row>
        <row r="200">
          <cell r="A200">
            <v>2327</v>
          </cell>
          <cell r="B200" t="str">
            <v>보류트펌프(모터포함)</v>
          </cell>
          <cell r="C200" t="str">
            <v>15.0 kW</v>
          </cell>
          <cell r="D200" t="str">
            <v>대</v>
          </cell>
          <cell r="E200">
            <v>847000</v>
          </cell>
          <cell r="F200">
            <v>0</v>
          </cell>
          <cell r="H200">
            <v>992</v>
          </cell>
          <cell r="I200">
            <v>847000</v>
          </cell>
          <cell r="J200">
            <v>992</v>
          </cell>
          <cell r="L200">
            <v>992</v>
          </cell>
        </row>
        <row r="201">
          <cell r="A201">
            <v>2328</v>
          </cell>
          <cell r="B201" t="str">
            <v>보류트펌프(모터포함)</v>
          </cell>
          <cell r="C201" t="str">
            <v>22.5 kW</v>
          </cell>
          <cell r="D201" t="str">
            <v>대</v>
          </cell>
          <cell r="E201">
            <v>1081000</v>
          </cell>
          <cell r="F201">
            <v>0</v>
          </cell>
          <cell r="H201">
            <v>992</v>
          </cell>
          <cell r="I201">
            <v>1081000</v>
          </cell>
          <cell r="J201">
            <v>992</v>
          </cell>
          <cell r="L201">
            <v>992</v>
          </cell>
        </row>
        <row r="202">
          <cell r="A202">
            <v>2329</v>
          </cell>
          <cell r="B202" t="str">
            <v>보류트펌프(모터포함)</v>
          </cell>
          <cell r="C202" t="str">
            <v>30.0 kW</v>
          </cell>
          <cell r="D202" t="str">
            <v>대</v>
          </cell>
          <cell r="E202">
            <v>1140000</v>
          </cell>
          <cell r="F202">
            <v>0</v>
          </cell>
          <cell r="H202">
            <v>992</v>
          </cell>
          <cell r="I202">
            <v>1140000</v>
          </cell>
          <cell r="J202">
            <v>992</v>
          </cell>
          <cell r="L202">
            <v>992</v>
          </cell>
        </row>
        <row r="203">
          <cell r="A203">
            <v>2331</v>
          </cell>
          <cell r="B203" t="str">
            <v>웨스코펌프</v>
          </cell>
          <cell r="C203" t="str">
            <v>2.2 kW</v>
          </cell>
          <cell r="D203" t="str">
            <v>대</v>
          </cell>
          <cell r="E203">
            <v>501000</v>
          </cell>
          <cell r="F203">
            <v>0</v>
          </cell>
          <cell r="H203">
            <v>0</v>
          </cell>
          <cell r="I203">
            <v>501000</v>
          </cell>
          <cell r="J203">
            <v>0</v>
          </cell>
          <cell r="L203">
            <v>0</v>
          </cell>
        </row>
        <row r="204">
          <cell r="A204">
            <v>2332</v>
          </cell>
          <cell r="B204" t="str">
            <v>다단터어빈펌프</v>
          </cell>
          <cell r="C204" t="str">
            <v>3.75 kW</v>
          </cell>
          <cell r="D204" t="str">
            <v>대</v>
          </cell>
          <cell r="E204">
            <v>562000</v>
          </cell>
          <cell r="F204">
            <v>0</v>
          </cell>
          <cell r="H204">
            <v>992</v>
          </cell>
          <cell r="I204">
            <v>562000</v>
          </cell>
          <cell r="J204">
            <v>992</v>
          </cell>
          <cell r="L204">
            <v>992</v>
          </cell>
        </row>
        <row r="205">
          <cell r="A205">
            <v>2333</v>
          </cell>
          <cell r="B205" t="str">
            <v>다단터어빈펌프</v>
          </cell>
          <cell r="C205" t="str">
            <v>5.62 kW</v>
          </cell>
          <cell r="D205" t="str">
            <v>대</v>
          </cell>
          <cell r="E205">
            <v>700000</v>
          </cell>
          <cell r="F205">
            <v>0</v>
          </cell>
          <cell r="H205">
            <v>992</v>
          </cell>
          <cell r="I205">
            <v>700000</v>
          </cell>
          <cell r="J205">
            <v>992</v>
          </cell>
          <cell r="L205">
            <v>992</v>
          </cell>
        </row>
        <row r="206">
          <cell r="A206">
            <v>2334</v>
          </cell>
          <cell r="B206" t="str">
            <v>다단터어빈펌프</v>
          </cell>
          <cell r="C206" t="str">
            <v>7.5 kW</v>
          </cell>
          <cell r="D206" t="str">
            <v>대</v>
          </cell>
          <cell r="E206">
            <v>816000</v>
          </cell>
          <cell r="F206">
            <v>0</v>
          </cell>
          <cell r="H206">
            <v>992</v>
          </cell>
          <cell r="I206">
            <v>816000</v>
          </cell>
          <cell r="J206">
            <v>992</v>
          </cell>
          <cell r="L206">
            <v>992</v>
          </cell>
        </row>
        <row r="207">
          <cell r="A207">
            <v>2335</v>
          </cell>
          <cell r="B207" t="str">
            <v>다단터어빈펌프</v>
          </cell>
          <cell r="C207" t="str">
            <v>11.25 kW</v>
          </cell>
          <cell r="D207" t="str">
            <v>대</v>
          </cell>
          <cell r="E207">
            <v>902000</v>
          </cell>
          <cell r="F207">
            <v>0</v>
          </cell>
          <cell r="H207">
            <v>992</v>
          </cell>
          <cell r="I207">
            <v>902000</v>
          </cell>
          <cell r="J207">
            <v>992</v>
          </cell>
          <cell r="L207">
            <v>992</v>
          </cell>
        </row>
        <row r="208">
          <cell r="A208">
            <v>2336</v>
          </cell>
          <cell r="B208" t="str">
            <v>다단터어빈펌프</v>
          </cell>
          <cell r="C208" t="str">
            <v>15.0 kW</v>
          </cell>
          <cell r="D208" t="str">
            <v>대</v>
          </cell>
          <cell r="E208">
            <v>956000</v>
          </cell>
          <cell r="F208">
            <v>0</v>
          </cell>
          <cell r="H208">
            <v>992</v>
          </cell>
          <cell r="I208">
            <v>956000</v>
          </cell>
          <cell r="J208">
            <v>992</v>
          </cell>
          <cell r="L208">
            <v>992</v>
          </cell>
        </row>
        <row r="209">
          <cell r="A209">
            <v>2337</v>
          </cell>
          <cell r="B209" t="str">
            <v>다단터어빈펌프</v>
          </cell>
          <cell r="C209" t="str">
            <v>22.5 kW</v>
          </cell>
          <cell r="D209" t="str">
            <v>대</v>
          </cell>
          <cell r="E209">
            <v>1100000</v>
          </cell>
          <cell r="F209">
            <v>0</v>
          </cell>
          <cell r="H209">
            <v>992</v>
          </cell>
          <cell r="I209">
            <v>1100000</v>
          </cell>
          <cell r="J209">
            <v>992</v>
          </cell>
          <cell r="L209">
            <v>992</v>
          </cell>
        </row>
        <row r="210">
          <cell r="A210">
            <v>2338</v>
          </cell>
          <cell r="B210" t="str">
            <v>다단터어빈펌프</v>
          </cell>
          <cell r="C210" t="str">
            <v>30.0 kW</v>
          </cell>
          <cell r="D210" t="str">
            <v>대</v>
          </cell>
          <cell r="E210">
            <v>1160000</v>
          </cell>
          <cell r="F210">
            <v>0</v>
          </cell>
          <cell r="H210">
            <v>992</v>
          </cell>
          <cell r="I210">
            <v>1160000</v>
          </cell>
          <cell r="J210">
            <v>992</v>
          </cell>
          <cell r="L210">
            <v>992</v>
          </cell>
        </row>
        <row r="212">
          <cell r="A212">
            <v>2341</v>
          </cell>
          <cell r="B212" t="str">
            <v>전동기</v>
          </cell>
          <cell r="C212" t="str">
            <v>1.5 kW</v>
          </cell>
          <cell r="D212" t="str">
            <v>대</v>
          </cell>
          <cell r="E212">
            <v>107000</v>
          </cell>
          <cell r="F212">
            <v>0</v>
          </cell>
          <cell r="H212">
            <v>805</v>
          </cell>
          <cell r="I212">
            <v>107000</v>
          </cell>
          <cell r="J212">
            <v>805</v>
          </cell>
          <cell r="L212">
            <v>805</v>
          </cell>
        </row>
        <row r="213">
          <cell r="A213">
            <v>2342</v>
          </cell>
          <cell r="B213" t="str">
            <v>전동기</v>
          </cell>
          <cell r="C213" t="str">
            <v>2.2 kW</v>
          </cell>
          <cell r="D213" t="str">
            <v>대</v>
          </cell>
          <cell r="E213">
            <v>140000</v>
          </cell>
          <cell r="F213">
            <v>0</v>
          </cell>
          <cell r="H213">
            <v>805</v>
          </cell>
          <cell r="I213">
            <v>140000</v>
          </cell>
          <cell r="J213">
            <v>805</v>
          </cell>
          <cell r="L213">
            <v>805</v>
          </cell>
        </row>
        <row r="214">
          <cell r="A214">
            <v>2343</v>
          </cell>
          <cell r="B214" t="str">
            <v>전동기</v>
          </cell>
          <cell r="C214" t="str">
            <v>3.75 kW</v>
          </cell>
          <cell r="D214" t="str">
            <v>대</v>
          </cell>
          <cell r="E214">
            <v>162000</v>
          </cell>
          <cell r="F214">
            <v>0</v>
          </cell>
          <cell r="H214">
            <v>805</v>
          </cell>
          <cell r="I214">
            <v>162000</v>
          </cell>
          <cell r="J214">
            <v>805</v>
          </cell>
          <cell r="L214">
            <v>805</v>
          </cell>
        </row>
        <row r="215">
          <cell r="A215">
            <v>2344</v>
          </cell>
          <cell r="B215" t="str">
            <v>전동기</v>
          </cell>
          <cell r="C215" t="str">
            <v>5.62 kW</v>
          </cell>
          <cell r="D215" t="str">
            <v>대</v>
          </cell>
          <cell r="E215">
            <v>255000</v>
          </cell>
          <cell r="F215">
            <v>0</v>
          </cell>
          <cell r="H215">
            <v>805</v>
          </cell>
          <cell r="I215">
            <v>255000</v>
          </cell>
          <cell r="J215">
            <v>805</v>
          </cell>
          <cell r="L215">
            <v>805</v>
          </cell>
        </row>
        <row r="216">
          <cell r="A216">
            <v>2345</v>
          </cell>
          <cell r="B216" t="str">
            <v>전동기</v>
          </cell>
          <cell r="C216" t="str">
            <v>7.5 kW</v>
          </cell>
          <cell r="D216" t="str">
            <v>대</v>
          </cell>
          <cell r="E216">
            <v>299000</v>
          </cell>
          <cell r="F216">
            <v>0</v>
          </cell>
          <cell r="H216">
            <v>805</v>
          </cell>
          <cell r="I216">
            <v>299000</v>
          </cell>
          <cell r="J216">
            <v>805</v>
          </cell>
          <cell r="L216">
            <v>805</v>
          </cell>
        </row>
        <row r="217">
          <cell r="A217">
            <v>2346</v>
          </cell>
          <cell r="B217" t="str">
            <v>전동기</v>
          </cell>
          <cell r="C217" t="str">
            <v>11.25 kW</v>
          </cell>
          <cell r="D217" t="str">
            <v>대</v>
          </cell>
          <cell r="E217">
            <v>407000</v>
          </cell>
          <cell r="F217">
            <v>0</v>
          </cell>
          <cell r="H217">
            <v>805</v>
          </cell>
          <cell r="I217">
            <v>407000</v>
          </cell>
          <cell r="J217">
            <v>805</v>
          </cell>
          <cell r="L217">
            <v>805</v>
          </cell>
        </row>
        <row r="218">
          <cell r="A218">
            <v>2347</v>
          </cell>
          <cell r="B218" t="str">
            <v>전동기</v>
          </cell>
          <cell r="C218" t="str">
            <v>15.0 kW</v>
          </cell>
          <cell r="D218" t="str">
            <v>대</v>
          </cell>
          <cell r="E218">
            <v>540000</v>
          </cell>
          <cell r="F218">
            <v>0</v>
          </cell>
          <cell r="H218">
            <v>805</v>
          </cell>
          <cell r="I218">
            <v>540000</v>
          </cell>
          <cell r="J218">
            <v>805</v>
          </cell>
          <cell r="L218">
            <v>805</v>
          </cell>
        </row>
        <row r="219">
          <cell r="A219">
            <v>2348</v>
          </cell>
          <cell r="B219" t="str">
            <v>전동기</v>
          </cell>
          <cell r="C219" t="str">
            <v>22.5 kW</v>
          </cell>
          <cell r="D219" t="str">
            <v>대</v>
          </cell>
          <cell r="E219">
            <v>897000</v>
          </cell>
          <cell r="F219">
            <v>0</v>
          </cell>
          <cell r="H219">
            <v>805</v>
          </cell>
          <cell r="I219">
            <v>897000</v>
          </cell>
          <cell r="J219">
            <v>805</v>
          </cell>
          <cell r="L219">
            <v>805</v>
          </cell>
        </row>
        <row r="220">
          <cell r="A220">
            <v>2349</v>
          </cell>
          <cell r="B220" t="str">
            <v>전동기</v>
          </cell>
          <cell r="C220" t="str">
            <v>30.0 kW</v>
          </cell>
          <cell r="D220" t="str">
            <v>대</v>
          </cell>
          <cell r="E220">
            <v>1367000</v>
          </cell>
          <cell r="F220">
            <v>0</v>
          </cell>
          <cell r="H220">
            <v>805</v>
          </cell>
          <cell r="I220">
            <v>1367000</v>
          </cell>
          <cell r="J220">
            <v>805</v>
          </cell>
          <cell r="L220">
            <v>805</v>
          </cell>
        </row>
        <row r="221">
          <cell r="A221">
            <v>2351</v>
          </cell>
          <cell r="B221" t="str">
            <v>방진가대(스프링방진)</v>
          </cell>
          <cell r="C221" t="str">
            <v>3.75 kW이하</v>
          </cell>
          <cell r="D221" t="str">
            <v>조</v>
          </cell>
          <cell r="E221">
            <v>343000</v>
          </cell>
          <cell r="F221">
            <v>0</v>
          </cell>
          <cell r="H221">
            <v>756</v>
          </cell>
          <cell r="I221">
            <v>343000</v>
          </cell>
          <cell r="J221">
            <v>756</v>
          </cell>
          <cell r="L221">
            <v>756</v>
          </cell>
        </row>
        <row r="222">
          <cell r="A222">
            <v>2352</v>
          </cell>
          <cell r="B222" t="str">
            <v>방진가대(스프링방진)</v>
          </cell>
          <cell r="C222" t="str">
            <v>5.62 kW이하</v>
          </cell>
          <cell r="D222" t="str">
            <v>조</v>
          </cell>
          <cell r="E222">
            <v>378000</v>
          </cell>
          <cell r="F222">
            <v>0</v>
          </cell>
          <cell r="H222">
            <v>756</v>
          </cell>
          <cell r="I222">
            <v>378000</v>
          </cell>
          <cell r="J222">
            <v>756</v>
          </cell>
          <cell r="L222">
            <v>756</v>
          </cell>
        </row>
        <row r="223">
          <cell r="A223">
            <v>2353</v>
          </cell>
          <cell r="B223" t="str">
            <v>방진가대(스프링방진)</v>
          </cell>
          <cell r="C223" t="str">
            <v>7.50 kW이하</v>
          </cell>
          <cell r="D223" t="str">
            <v>조</v>
          </cell>
          <cell r="E223">
            <v>412000</v>
          </cell>
          <cell r="F223">
            <v>0</v>
          </cell>
          <cell r="H223">
            <v>756</v>
          </cell>
          <cell r="I223">
            <v>412000</v>
          </cell>
          <cell r="J223">
            <v>756</v>
          </cell>
          <cell r="L223">
            <v>756</v>
          </cell>
        </row>
        <row r="224">
          <cell r="A224">
            <v>2354</v>
          </cell>
          <cell r="B224" t="str">
            <v>방진가대(스프링방진)</v>
          </cell>
          <cell r="C224" t="str">
            <v>10.0 kW이하</v>
          </cell>
          <cell r="D224" t="str">
            <v>조</v>
          </cell>
          <cell r="E224">
            <v>446000</v>
          </cell>
          <cell r="F224">
            <v>0</v>
          </cell>
          <cell r="H224">
            <v>756</v>
          </cell>
          <cell r="I224">
            <v>446000</v>
          </cell>
          <cell r="J224">
            <v>756</v>
          </cell>
          <cell r="L224">
            <v>756</v>
          </cell>
        </row>
        <row r="225">
          <cell r="A225">
            <v>2355</v>
          </cell>
          <cell r="B225" t="str">
            <v>방진가대(스프링방진)</v>
          </cell>
          <cell r="C225" t="str">
            <v>15.0 kW이하</v>
          </cell>
          <cell r="D225" t="str">
            <v>조</v>
          </cell>
          <cell r="E225">
            <v>480000</v>
          </cell>
          <cell r="F225">
            <v>0</v>
          </cell>
          <cell r="H225">
            <v>756</v>
          </cell>
          <cell r="I225">
            <v>480000</v>
          </cell>
          <cell r="J225">
            <v>756</v>
          </cell>
          <cell r="L225">
            <v>756</v>
          </cell>
        </row>
        <row r="226">
          <cell r="A226">
            <v>2356</v>
          </cell>
          <cell r="B226" t="str">
            <v>방진가대(스프링방진)</v>
          </cell>
          <cell r="C226" t="str">
            <v>20.0 kW이하</v>
          </cell>
          <cell r="D226" t="str">
            <v>조</v>
          </cell>
          <cell r="E226">
            <v>549000</v>
          </cell>
          <cell r="F226">
            <v>0</v>
          </cell>
          <cell r="H226">
            <v>756</v>
          </cell>
          <cell r="I226">
            <v>549000</v>
          </cell>
          <cell r="J226">
            <v>756</v>
          </cell>
          <cell r="L226">
            <v>756</v>
          </cell>
        </row>
        <row r="227">
          <cell r="A227">
            <v>2357</v>
          </cell>
          <cell r="B227" t="str">
            <v>방진가대(스프링방진)</v>
          </cell>
          <cell r="C227" t="str">
            <v>30.0 kW이하</v>
          </cell>
          <cell r="D227" t="str">
            <v>조</v>
          </cell>
          <cell r="E227">
            <v>583000</v>
          </cell>
          <cell r="F227">
            <v>0</v>
          </cell>
          <cell r="H227">
            <v>756</v>
          </cell>
          <cell r="I227">
            <v>583000</v>
          </cell>
          <cell r="J227">
            <v>756</v>
          </cell>
          <cell r="L227">
            <v>756</v>
          </cell>
        </row>
        <row r="229">
          <cell r="A229">
            <v>2384</v>
          </cell>
          <cell r="B229" t="str">
            <v>냉,난방기</v>
          </cell>
          <cell r="C229" t="str">
            <v>CH-402F</v>
          </cell>
          <cell r="D229" t="str">
            <v>대</v>
          </cell>
          <cell r="E229">
            <v>4050000</v>
          </cell>
          <cell r="F229">
            <v>0</v>
          </cell>
          <cell r="G229">
            <v>4050000</v>
          </cell>
          <cell r="H229">
            <v>696</v>
          </cell>
          <cell r="I229">
            <v>4170000</v>
          </cell>
          <cell r="J229">
            <v>651</v>
          </cell>
          <cell r="L229">
            <v>479</v>
          </cell>
        </row>
        <row r="230">
          <cell r="A230">
            <v>2391</v>
          </cell>
          <cell r="B230" t="str">
            <v>팬코일유닛(노출형)</v>
          </cell>
          <cell r="C230" t="str">
            <v>VL-102</v>
          </cell>
          <cell r="D230" t="str">
            <v>대</v>
          </cell>
          <cell r="E230">
            <v>255000</v>
          </cell>
          <cell r="F230">
            <v>0</v>
          </cell>
          <cell r="H230">
            <v>625</v>
          </cell>
          <cell r="I230">
            <v>255000</v>
          </cell>
          <cell r="J230">
            <v>625</v>
          </cell>
          <cell r="L230">
            <v>625</v>
          </cell>
        </row>
        <row r="231">
          <cell r="A231">
            <v>2392</v>
          </cell>
          <cell r="B231" t="str">
            <v>팬코일유닛(노출형)</v>
          </cell>
          <cell r="C231" t="str">
            <v>VL-103</v>
          </cell>
          <cell r="D231" t="str">
            <v>대</v>
          </cell>
          <cell r="E231">
            <v>265000</v>
          </cell>
          <cell r="F231">
            <v>0</v>
          </cell>
          <cell r="H231">
            <v>625</v>
          </cell>
          <cell r="I231">
            <v>265000</v>
          </cell>
          <cell r="J231">
            <v>625</v>
          </cell>
          <cell r="L231">
            <v>625</v>
          </cell>
        </row>
        <row r="232">
          <cell r="A232">
            <v>2393</v>
          </cell>
          <cell r="B232" t="str">
            <v>팬코일유닛(노출형)</v>
          </cell>
          <cell r="C232" t="str">
            <v>VL-104</v>
          </cell>
          <cell r="D232" t="str">
            <v>대</v>
          </cell>
          <cell r="E232">
            <v>315000</v>
          </cell>
          <cell r="F232">
            <v>0</v>
          </cell>
          <cell r="H232">
            <v>625</v>
          </cell>
          <cell r="I232">
            <v>315000</v>
          </cell>
          <cell r="J232">
            <v>625</v>
          </cell>
          <cell r="L232">
            <v>625</v>
          </cell>
        </row>
        <row r="233">
          <cell r="A233">
            <v>2394</v>
          </cell>
          <cell r="B233" t="str">
            <v>팬코일유닛(노출형)</v>
          </cell>
          <cell r="C233" t="str">
            <v>VL-106</v>
          </cell>
          <cell r="D233" t="str">
            <v>대</v>
          </cell>
          <cell r="E233">
            <v>350000</v>
          </cell>
          <cell r="F233">
            <v>0</v>
          </cell>
          <cell r="H233">
            <v>625</v>
          </cell>
          <cell r="I233">
            <v>350000</v>
          </cell>
          <cell r="J233">
            <v>625</v>
          </cell>
          <cell r="L233">
            <v>625</v>
          </cell>
        </row>
        <row r="234">
          <cell r="A234">
            <v>2395</v>
          </cell>
          <cell r="B234" t="str">
            <v>팬코일유닛(매입형)</v>
          </cell>
          <cell r="C234" t="str">
            <v>VM-102</v>
          </cell>
          <cell r="D234" t="str">
            <v>대</v>
          </cell>
          <cell r="E234">
            <v>224000</v>
          </cell>
          <cell r="F234">
            <v>0</v>
          </cell>
          <cell r="H234">
            <v>625</v>
          </cell>
          <cell r="I234">
            <v>224000</v>
          </cell>
          <cell r="J234">
            <v>625</v>
          </cell>
          <cell r="L234">
            <v>625</v>
          </cell>
        </row>
        <row r="235">
          <cell r="A235">
            <v>2396</v>
          </cell>
          <cell r="B235" t="str">
            <v>팬코일유닛(매입형)</v>
          </cell>
          <cell r="C235" t="str">
            <v>VM-103</v>
          </cell>
          <cell r="D235" t="str">
            <v>대</v>
          </cell>
          <cell r="E235">
            <v>267000</v>
          </cell>
          <cell r="F235">
            <v>0</v>
          </cell>
          <cell r="H235">
            <v>625</v>
          </cell>
          <cell r="I235">
            <v>267000</v>
          </cell>
          <cell r="J235">
            <v>625</v>
          </cell>
          <cell r="L235">
            <v>625</v>
          </cell>
        </row>
        <row r="236">
          <cell r="A236">
            <v>2397</v>
          </cell>
          <cell r="B236" t="str">
            <v>팬코일유닛(매입형)</v>
          </cell>
          <cell r="C236" t="str">
            <v>VM-104</v>
          </cell>
          <cell r="D236" t="str">
            <v>대</v>
          </cell>
          <cell r="E236">
            <v>295000</v>
          </cell>
          <cell r="F236">
            <v>0</v>
          </cell>
          <cell r="H236">
            <v>625</v>
          </cell>
          <cell r="I236">
            <v>295000</v>
          </cell>
          <cell r="J236">
            <v>625</v>
          </cell>
          <cell r="L236">
            <v>625</v>
          </cell>
        </row>
        <row r="237">
          <cell r="A237">
            <v>2398</v>
          </cell>
          <cell r="B237" t="str">
            <v>팬코일유닛(매입형)</v>
          </cell>
          <cell r="C237" t="str">
            <v>VM-106</v>
          </cell>
          <cell r="D237" t="str">
            <v>대</v>
          </cell>
          <cell r="E237">
            <v>330000</v>
          </cell>
          <cell r="F237">
            <v>0</v>
          </cell>
          <cell r="H237">
            <v>625</v>
          </cell>
          <cell r="I237">
            <v>330000</v>
          </cell>
          <cell r="J237">
            <v>625</v>
          </cell>
          <cell r="L237">
            <v>625</v>
          </cell>
        </row>
        <row r="238">
          <cell r="E238">
            <v>0</v>
          </cell>
        </row>
        <row r="239">
          <cell r="A239">
            <v>2411</v>
          </cell>
          <cell r="B239" t="str">
            <v>오수분뇨합병정화조</v>
          </cell>
          <cell r="C239" t="str">
            <v>5 인용</v>
          </cell>
          <cell r="D239" t="str">
            <v>조</v>
          </cell>
          <cell r="E239">
            <v>2641000</v>
          </cell>
          <cell r="F239">
            <v>0</v>
          </cell>
          <cell r="H239">
            <v>578</v>
          </cell>
          <cell r="I239">
            <v>2641000</v>
          </cell>
          <cell r="J239">
            <v>578</v>
          </cell>
          <cell r="L239">
            <v>578</v>
          </cell>
        </row>
        <row r="240">
          <cell r="A240">
            <v>2412</v>
          </cell>
          <cell r="B240" t="str">
            <v>오수분뇨합병정화조</v>
          </cell>
          <cell r="C240" t="str">
            <v>10 인용</v>
          </cell>
          <cell r="D240" t="str">
            <v>조</v>
          </cell>
          <cell r="E240">
            <v>3586000</v>
          </cell>
          <cell r="F240">
            <v>0</v>
          </cell>
          <cell r="H240">
            <v>578</v>
          </cell>
          <cell r="I240">
            <v>3586000</v>
          </cell>
          <cell r="J240">
            <v>578</v>
          </cell>
          <cell r="L240">
            <v>578</v>
          </cell>
        </row>
        <row r="241">
          <cell r="A241">
            <v>2413</v>
          </cell>
          <cell r="B241" t="str">
            <v>오수분뇨합병정화조</v>
          </cell>
          <cell r="C241" t="str">
            <v>20 인용</v>
          </cell>
          <cell r="D241" t="str">
            <v>조</v>
          </cell>
          <cell r="E241">
            <v>6643000</v>
          </cell>
          <cell r="F241">
            <v>0</v>
          </cell>
          <cell r="H241">
            <v>578</v>
          </cell>
          <cell r="I241">
            <v>6643000</v>
          </cell>
          <cell r="J241">
            <v>578</v>
          </cell>
          <cell r="L241">
            <v>578</v>
          </cell>
        </row>
        <row r="242">
          <cell r="A242">
            <v>2414</v>
          </cell>
          <cell r="B242" t="str">
            <v>오수분뇨합병정화조</v>
          </cell>
          <cell r="C242" t="str">
            <v>30 인용</v>
          </cell>
          <cell r="D242" t="str">
            <v>조</v>
          </cell>
          <cell r="E242">
            <v>10673000</v>
          </cell>
          <cell r="F242">
            <v>0</v>
          </cell>
          <cell r="H242">
            <v>578</v>
          </cell>
          <cell r="I242">
            <v>10673000</v>
          </cell>
          <cell r="J242">
            <v>578</v>
          </cell>
          <cell r="L242">
            <v>578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A248">
            <v>3101</v>
          </cell>
          <cell r="B248" t="str">
            <v>동관 (L형)</v>
          </cell>
          <cell r="C248" t="str">
            <v>100Ø</v>
          </cell>
          <cell r="D248" t="str">
            <v>M</v>
          </cell>
          <cell r="E248">
            <v>30840</v>
          </cell>
          <cell r="F248">
            <v>0</v>
          </cell>
          <cell r="G248">
            <v>30840</v>
          </cell>
          <cell r="H248">
            <v>534</v>
          </cell>
          <cell r="I248">
            <v>32190</v>
          </cell>
          <cell r="J248">
            <v>488</v>
          </cell>
          <cell r="L248">
            <v>488</v>
          </cell>
        </row>
        <row r="249">
          <cell r="A249">
            <v>3102</v>
          </cell>
          <cell r="B249" t="str">
            <v>동관 (L형)</v>
          </cell>
          <cell r="C249" t="str">
            <v>80Ø</v>
          </cell>
          <cell r="D249" t="str">
            <v>M</v>
          </cell>
          <cell r="E249">
            <v>19040</v>
          </cell>
          <cell r="F249">
            <v>0</v>
          </cell>
          <cell r="G249">
            <v>19040</v>
          </cell>
          <cell r="H249">
            <v>534</v>
          </cell>
          <cell r="I249">
            <v>19870</v>
          </cell>
          <cell r="J249">
            <v>488</v>
          </cell>
          <cell r="L249">
            <v>488</v>
          </cell>
        </row>
        <row r="250">
          <cell r="A250">
            <v>3103</v>
          </cell>
          <cell r="B250" t="str">
            <v>동관 (L형)</v>
          </cell>
          <cell r="C250" t="str">
            <v>65Ø</v>
          </cell>
          <cell r="D250" t="str">
            <v>M</v>
          </cell>
          <cell r="E250">
            <v>14050</v>
          </cell>
          <cell r="F250">
            <v>0</v>
          </cell>
          <cell r="G250">
            <v>14050</v>
          </cell>
          <cell r="H250">
            <v>534</v>
          </cell>
          <cell r="I250">
            <v>14630</v>
          </cell>
          <cell r="J250">
            <v>488</v>
          </cell>
          <cell r="L250">
            <v>488</v>
          </cell>
        </row>
        <row r="251">
          <cell r="A251">
            <v>3104</v>
          </cell>
          <cell r="B251" t="str">
            <v>동관 (L형)</v>
          </cell>
          <cell r="C251" t="str">
            <v>50Ø</v>
          </cell>
          <cell r="D251" t="str">
            <v>M</v>
          </cell>
          <cell r="E251">
            <v>9850</v>
          </cell>
          <cell r="F251">
            <v>0</v>
          </cell>
          <cell r="G251">
            <v>9850</v>
          </cell>
          <cell r="H251">
            <v>534</v>
          </cell>
          <cell r="I251">
            <v>10270</v>
          </cell>
          <cell r="J251">
            <v>488</v>
          </cell>
          <cell r="L251">
            <v>488</v>
          </cell>
        </row>
        <row r="252">
          <cell r="A252">
            <v>3105</v>
          </cell>
          <cell r="B252" t="str">
            <v>동관 (L형)</v>
          </cell>
          <cell r="C252" t="str">
            <v>40Ø</v>
          </cell>
          <cell r="D252" t="str">
            <v>M</v>
          </cell>
          <cell r="E252">
            <v>6410</v>
          </cell>
          <cell r="F252">
            <v>0</v>
          </cell>
          <cell r="G252">
            <v>6410</v>
          </cell>
          <cell r="H252">
            <v>534</v>
          </cell>
          <cell r="I252">
            <v>6690</v>
          </cell>
          <cell r="J252">
            <v>476</v>
          </cell>
          <cell r="L252">
            <v>376</v>
          </cell>
        </row>
        <row r="253">
          <cell r="A253">
            <v>3106</v>
          </cell>
          <cell r="B253" t="str">
            <v>동관 (L형)</v>
          </cell>
          <cell r="C253" t="str">
            <v>32Ø</v>
          </cell>
          <cell r="D253" t="str">
            <v>M</v>
          </cell>
          <cell r="E253">
            <v>4980</v>
          </cell>
          <cell r="F253">
            <v>0</v>
          </cell>
          <cell r="G253">
            <v>4980</v>
          </cell>
          <cell r="H253">
            <v>534</v>
          </cell>
          <cell r="I253">
            <v>5200</v>
          </cell>
          <cell r="J253">
            <v>476</v>
          </cell>
          <cell r="L253">
            <v>376</v>
          </cell>
        </row>
        <row r="254">
          <cell r="A254">
            <v>3107</v>
          </cell>
          <cell r="B254" t="str">
            <v>동관 (L형)</v>
          </cell>
          <cell r="C254" t="str">
            <v>25Ø</v>
          </cell>
          <cell r="D254" t="str">
            <v>M</v>
          </cell>
          <cell r="E254">
            <v>3700</v>
          </cell>
          <cell r="F254">
            <v>0</v>
          </cell>
          <cell r="G254">
            <v>3700</v>
          </cell>
          <cell r="H254">
            <v>534</v>
          </cell>
          <cell r="I254">
            <v>3850</v>
          </cell>
          <cell r="J254">
            <v>476</v>
          </cell>
          <cell r="L254">
            <v>376</v>
          </cell>
        </row>
        <row r="255">
          <cell r="A255">
            <v>3108</v>
          </cell>
          <cell r="B255" t="str">
            <v>동관 (L형)</v>
          </cell>
          <cell r="C255" t="str">
            <v>20Ø</v>
          </cell>
          <cell r="D255" t="str">
            <v>M</v>
          </cell>
          <cell r="E255">
            <v>2570</v>
          </cell>
          <cell r="F255">
            <v>0</v>
          </cell>
          <cell r="G255">
            <v>2570</v>
          </cell>
          <cell r="H255">
            <v>534</v>
          </cell>
          <cell r="I255">
            <v>2690</v>
          </cell>
          <cell r="J255">
            <v>476</v>
          </cell>
          <cell r="L255">
            <v>376</v>
          </cell>
        </row>
        <row r="256">
          <cell r="A256">
            <v>3109</v>
          </cell>
          <cell r="B256" t="str">
            <v>동관 (L형)</v>
          </cell>
          <cell r="C256" t="str">
            <v>15Ø</v>
          </cell>
          <cell r="D256" t="str">
            <v>M</v>
          </cell>
          <cell r="E256">
            <v>1650</v>
          </cell>
          <cell r="F256">
            <v>0</v>
          </cell>
          <cell r="G256">
            <v>1650</v>
          </cell>
          <cell r="H256">
            <v>534</v>
          </cell>
          <cell r="I256">
            <v>1710</v>
          </cell>
          <cell r="J256">
            <v>476</v>
          </cell>
          <cell r="L256">
            <v>376</v>
          </cell>
        </row>
        <row r="257">
          <cell r="A257">
            <v>3111</v>
          </cell>
          <cell r="B257" t="str">
            <v>동엘보</v>
          </cell>
          <cell r="C257" t="str">
            <v>100Ø</v>
          </cell>
          <cell r="D257" t="str">
            <v>개</v>
          </cell>
          <cell r="E257">
            <v>18044</v>
          </cell>
          <cell r="F257">
            <v>0</v>
          </cell>
          <cell r="G257">
            <v>18044</v>
          </cell>
          <cell r="H257">
            <v>535</v>
          </cell>
          <cell r="I257">
            <v>20621</v>
          </cell>
          <cell r="J257">
            <v>489</v>
          </cell>
          <cell r="L257">
            <v>489</v>
          </cell>
        </row>
        <row r="258">
          <cell r="A258">
            <v>3112</v>
          </cell>
          <cell r="B258" t="str">
            <v>동엘보</v>
          </cell>
          <cell r="C258" t="str">
            <v>80Ø</v>
          </cell>
          <cell r="D258" t="str">
            <v>개</v>
          </cell>
          <cell r="E258">
            <v>8056</v>
          </cell>
          <cell r="F258">
            <v>0</v>
          </cell>
          <cell r="G258">
            <v>8056</v>
          </cell>
          <cell r="H258">
            <v>535</v>
          </cell>
          <cell r="I258">
            <v>9206</v>
          </cell>
          <cell r="J258">
            <v>489</v>
          </cell>
          <cell r="L258">
            <v>489</v>
          </cell>
        </row>
        <row r="259">
          <cell r="A259">
            <v>3113</v>
          </cell>
          <cell r="B259" t="str">
            <v>동엘보</v>
          </cell>
          <cell r="C259" t="str">
            <v>65Ø</v>
          </cell>
          <cell r="D259" t="str">
            <v>개</v>
          </cell>
          <cell r="E259">
            <v>5062</v>
          </cell>
          <cell r="F259">
            <v>0</v>
          </cell>
          <cell r="G259">
            <v>5062</v>
          </cell>
          <cell r="H259">
            <v>535</v>
          </cell>
          <cell r="I259">
            <v>5785</v>
          </cell>
          <cell r="J259">
            <v>489</v>
          </cell>
          <cell r="L259">
            <v>489</v>
          </cell>
        </row>
        <row r="260">
          <cell r="A260">
            <v>3114</v>
          </cell>
          <cell r="B260" t="str">
            <v>동엘보</v>
          </cell>
          <cell r="C260" t="str">
            <v>50Ø</v>
          </cell>
          <cell r="D260" t="str">
            <v>개</v>
          </cell>
          <cell r="E260">
            <v>2806</v>
          </cell>
          <cell r="F260">
            <v>0</v>
          </cell>
          <cell r="G260">
            <v>2806</v>
          </cell>
          <cell r="H260">
            <v>535</v>
          </cell>
          <cell r="I260">
            <v>3206</v>
          </cell>
          <cell r="J260">
            <v>489</v>
          </cell>
          <cell r="L260">
            <v>489</v>
          </cell>
        </row>
        <row r="261">
          <cell r="A261">
            <v>3115</v>
          </cell>
          <cell r="B261" t="str">
            <v>동엘보</v>
          </cell>
          <cell r="C261" t="str">
            <v>40Ø</v>
          </cell>
          <cell r="D261" t="str">
            <v>개</v>
          </cell>
          <cell r="E261">
            <v>1255</v>
          </cell>
          <cell r="F261">
            <v>0</v>
          </cell>
          <cell r="G261">
            <v>1255</v>
          </cell>
          <cell r="H261">
            <v>535</v>
          </cell>
          <cell r="I261">
            <v>1434</v>
          </cell>
          <cell r="J261">
            <v>477</v>
          </cell>
          <cell r="L261">
            <v>377</v>
          </cell>
        </row>
        <row r="262">
          <cell r="A262">
            <v>3116</v>
          </cell>
          <cell r="B262" t="str">
            <v>동엘보</v>
          </cell>
          <cell r="C262" t="str">
            <v>32Ø</v>
          </cell>
          <cell r="D262" t="str">
            <v>개</v>
          </cell>
          <cell r="E262">
            <v>828</v>
          </cell>
          <cell r="F262">
            <v>0</v>
          </cell>
          <cell r="G262">
            <v>828</v>
          </cell>
          <cell r="H262">
            <v>535</v>
          </cell>
          <cell r="I262">
            <v>946</v>
          </cell>
          <cell r="J262">
            <v>477</v>
          </cell>
          <cell r="L262">
            <v>377</v>
          </cell>
        </row>
        <row r="263">
          <cell r="A263">
            <v>3117</v>
          </cell>
          <cell r="B263" t="str">
            <v>동엘보</v>
          </cell>
          <cell r="C263" t="str">
            <v>25Ø</v>
          </cell>
          <cell r="D263" t="str">
            <v>개</v>
          </cell>
          <cell r="E263">
            <v>539</v>
          </cell>
          <cell r="F263">
            <v>0</v>
          </cell>
          <cell r="G263">
            <v>539</v>
          </cell>
          <cell r="H263">
            <v>535</v>
          </cell>
          <cell r="I263">
            <v>616</v>
          </cell>
          <cell r="J263">
            <v>477</v>
          </cell>
          <cell r="L263">
            <v>377</v>
          </cell>
        </row>
        <row r="264">
          <cell r="A264">
            <v>3118</v>
          </cell>
          <cell r="B264" t="str">
            <v>동엘보</v>
          </cell>
          <cell r="C264" t="str">
            <v>20Ø</v>
          </cell>
          <cell r="D264" t="str">
            <v>개</v>
          </cell>
          <cell r="E264">
            <v>312</v>
          </cell>
          <cell r="F264">
            <v>0</v>
          </cell>
          <cell r="G264">
            <v>312</v>
          </cell>
          <cell r="H264">
            <v>535</v>
          </cell>
          <cell r="I264">
            <v>356</v>
          </cell>
          <cell r="J264">
            <v>477</v>
          </cell>
          <cell r="L264">
            <v>377</v>
          </cell>
        </row>
        <row r="265">
          <cell r="A265">
            <v>3119</v>
          </cell>
          <cell r="B265" t="str">
            <v>동엘보</v>
          </cell>
          <cell r="C265" t="str">
            <v>15Ø</v>
          </cell>
          <cell r="D265" t="str">
            <v>개</v>
          </cell>
          <cell r="E265">
            <v>153</v>
          </cell>
          <cell r="F265">
            <v>0</v>
          </cell>
          <cell r="G265">
            <v>153</v>
          </cell>
          <cell r="H265">
            <v>535</v>
          </cell>
          <cell r="I265">
            <v>174</v>
          </cell>
          <cell r="J265">
            <v>477</v>
          </cell>
          <cell r="L265">
            <v>377</v>
          </cell>
        </row>
        <row r="266">
          <cell r="A266">
            <v>3121</v>
          </cell>
          <cell r="B266" t="str">
            <v>동티</v>
          </cell>
          <cell r="C266" t="str">
            <v>100Ø</v>
          </cell>
          <cell r="D266" t="str">
            <v>개</v>
          </cell>
          <cell r="E266">
            <v>19893</v>
          </cell>
          <cell r="F266">
            <v>0</v>
          </cell>
          <cell r="G266">
            <v>19893</v>
          </cell>
          <cell r="H266">
            <v>535</v>
          </cell>
          <cell r="I266">
            <v>22734</v>
          </cell>
          <cell r="J266">
            <v>489</v>
          </cell>
          <cell r="L266">
            <v>489</v>
          </cell>
        </row>
        <row r="267">
          <cell r="A267">
            <v>3122</v>
          </cell>
          <cell r="B267" t="str">
            <v>동티</v>
          </cell>
          <cell r="C267" t="str">
            <v>80Ø</v>
          </cell>
          <cell r="D267" t="str">
            <v>개</v>
          </cell>
          <cell r="E267">
            <v>10919</v>
          </cell>
          <cell r="F267">
            <v>0</v>
          </cell>
          <cell r="G267">
            <v>10919</v>
          </cell>
          <cell r="H267">
            <v>535</v>
          </cell>
          <cell r="I267">
            <v>12478</v>
          </cell>
          <cell r="J267">
            <v>489</v>
          </cell>
          <cell r="L267">
            <v>489</v>
          </cell>
        </row>
        <row r="268">
          <cell r="A268">
            <v>3123</v>
          </cell>
          <cell r="B268" t="str">
            <v>동티</v>
          </cell>
          <cell r="C268" t="str">
            <v>65Ø</v>
          </cell>
          <cell r="D268" t="str">
            <v>개</v>
          </cell>
          <cell r="E268">
            <v>5700</v>
          </cell>
          <cell r="F268">
            <v>0</v>
          </cell>
          <cell r="G268">
            <v>5700</v>
          </cell>
          <cell r="H268">
            <v>535</v>
          </cell>
          <cell r="I268">
            <v>6512</v>
          </cell>
          <cell r="J268">
            <v>489</v>
          </cell>
          <cell r="L268">
            <v>489</v>
          </cell>
        </row>
        <row r="269">
          <cell r="A269">
            <v>3124</v>
          </cell>
          <cell r="B269" t="str">
            <v>동티</v>
          </cell>
          <cell r="C269" t="str">
            <v>50Ø</v>
          </cell>
          <cell r="D269" t="str">
            <v>개</v>
          </cell>
          <cell r="E269">
            <v>3484</v>
          </cell>
          <cell r="F269">
            <v>0</v>
          </cell>
          <cell r="G269">
            <v>3484</v>
          </cell>
          <cell r="H269">
            <v>535</v>
          </cell>
          <cell r="I269">
            <v>3981</v>
          </cell>
          <cell r="J269">
            <v>489</v>
          </cell>
          <cell r="L269">
            <v>489</v>
          </cell>
        </row>
        <row r="270">
          <cell r="A270">
            <v>3125</v>
          </cell>
          <cell r="B270" t="str">
            <v>동티</v>
          </cell>
          <cell r="C270" t="str">
            <v>40Ø</v>
          </cell>
          <cell r="D270" t="str">
            <v>개</v>
          </cell>
          <cell r="E270">
            <v>1912</v>
          </cell>
          <cell r="F270">
            <v>0</v>
          </cell>
          <cell r="G270">
            <v>1912</v>
          </cell>
          <cell r="H270">
            <v>535</v>
          </cell>
          <cell r="I270">
            <v>2185</v>
          </cell>
          <cell r="J270">
            <v>477</v>
          </cell>
          <cell r="L270">
            <v>377</v>
          </cell>
        </row>
        <row r="271">
          <cell r="A271">
            <v>3126</v>
          </cell>
          <cell r="B271" t="str">
            <v>동티</v>
          </cell>
          <cell r="C271" t="str">
            <v>32Ø</v>
          </cell>
          <cell r="D271" t="str">
            <v>개</v>
          </cell>
          <cell r="E271">
            <v>1283</v>
          </cell>
          <cell r="F271">
            <v>0</v>
          </cell>
          <cell r="G271">
            <v>1283</v>
          </cell>
          <cell r="H271">
            <v>535</v>
          </cell>
          <cell r="I271">
            <v>1466</v>
          </cell>
          <cell r="J271">
            <v>477</v>
          </cell>
          <cell r="L271">
            <v>377</v>
          </cell>
        </row>
        <row r="272">
          <cell r="A272">
            <v>3127</v>
          </cell>
          <cell r="B272" t="str">
            <v>동티</v>
          </cell>
          <cell r="C272" t="str">
            <v>25Ø</v>
          </cell>
          <cell r="D272" t="str">
            <v>개</v>
          </cell>
          <cell r="E272">
            <v>755</v>
          </cell>
          <cell r="F272">
            <v>0</v>
          </cell>
          <cell r="G272">
            <v>755</v>
          </cell>
          <cell r="H272">
            <v>535</v>
          </cell>
          <cell r="I272">
            <v>862</v>
          </cell>
          <cell r="J272">
            <v>477</v>
          </cell>
          <cell r="L272">
            <v>377</v>
          </cell>
        </row>
        <row r="273">
          <cell r="A273">
            <v>3128</v>
          </cell>
          <cell r="B273" t="str">
            <v>동티</v>
          </cell>
          <cell r="C273" t="str">
            <v>20Ø</v>
          </cell>
          <cell r="D273" t="str">
            <v>개</v>
          </cell>
          <cell r="E273">
            <v>490</v>
          </cell>
          <cell r="F273">
            <v>0</v>
          </cell>
          <cell r="G273">
            <v>490</v>
          </cell>
          <cell r="H273">
            <v>535</v>
          </cell>
          <cell r="I273">
            <v>560</v>
          </cell>
          <cell r="J273">
            <v>477</v>
          </cell>
          <cell r="L273">
            <v>377</v>
          </cell>
        </row>
        <row r="274">
          <cell r="A274">
            <v>3129</v>
          </cell>
          <cell r="B274" t="str">
            <v>동티</v>
          </cell>
          <cell r="C274" t="str">
            <v>15Ø</v>
          </cell>
          <cell r="D274" t="str">
            <v>개</v>
          </cell>
          <cell r="E274">
            <v>333</v>
          </cell>
          <cell r="F274">
            <v>0</v>
          </cell>
          <cell r="G274">
            <v>333</v>
          </cell>
          <cell r="H274">
            <v>535</v>
          </cell>
          <cell r="I274">
            <v>380</v>
          </cell>
          <cell r="J274">
            <v>477</v>
          </cell>
          <cell r="L274">
            <v>377</v>
          </cell>
        </row>
        <row r="275">
          <cell r="A275">
            <v>3131</v>
          </cell>
          <cell r="B275" t="str">
            <v>동레듀샤</v>
          </cell>
          <cell r="C275" t="str">
            <v>100Ø</v>
          </cell>
          <cell r="D275" t="str">
            <v>개</v>
          </cell>
          <cell r="E275">
            <v>7113</v>
          </cell>
          <cell r="F275">
            <v>0</v>
          </cell>
          <cell r="G275">
            <v>7113</v>
          </cell>
          <cell r="H275">
            <v>535</v>
          </cell>
          <cell r="I275">
            <v>8129</v>
          </cell>
          <cell r="J275">
            <v>489</v>
          </cell>
          <cell r="L275">
            <v>489</v>
          </cell>
        </row>
        <row r="276">
          <cell r="A276">
            <v>3132</v>
          </cell>
          <cell r="B276" t="str">
            <v>동레듀샤</v>
          </cell>
          <cell r="C276" t="str">
            <v>80Ø</v>
          </cell>
          <cell r="D276" t="str">
            <v>개</v>
          </cell>
          <cell r="E276">
            <v>3133</v>
          </cell>
          <cell r="F276">
            <v>0</v>
          </cell>
          <cell r="G276">
            <v>3133</v>
          </cell>
          <cell r="H276">
            <v>535</v>
          </cell>
          <cell r="I276">
            <v>3580</v>
          </cell>
          <cell r="J276">
            <v>489</v>
          </cell>
          <cell r="L276">
            <v>489</v>
          </cell>
        </row>
        <row r="277">
          <cell r="A277">
            <v>3133</v>
          </cell>
          <cell r="B277" t="str">
            <v>동레듀샤</v>
          </cell>
          <cell r="C277" t="str">
            <v>65Ø</v>
          </cell>
          <cell r="D277" t="str">
            <v>개</v>
          </cell>
          <cell r="E277">
            <v>2220</v>
          </cell>
          <cell r="F277">
            <v>0</v>
          </cell>
          <cell r="G277">
            <v>2220</v>
          </cell>
          <cell r="H277">
            <v>535</v>
          </cell>
          <cell r="I277">
            <v>2536</v>
          </cell>
          <cell r="J277">
            <v>489</v>
          </cell>
          <cell r="L277">
            <v>489</v>
          </cell>
        </row>
        <row r="278">
          <cell r="A278">
            <v>3134</v>
          </cell>
          <cell r="B278" t="str">
            <v>동레듀샤</v>
          </cell>
          <cell r="C278" t="str">
            <v>50Ø</v>
          </cell>
          <cell r="D278" t="str">
            <v>개</v>
          </cell>
          <cell r="E278">
            <v>1629</v>
          </cell>
          <cell r="F278">
            <v>0</v>
          </cell>
          <cell r="G278">
            <v>1629</v>
          </cell>
          <cell r="H278">
            <v>535</v>
          </cell>
          <cell r="I278">
            <v>1861</v>
          </cell>
          <cell r="J278">
            <v>489</v>
          </cell>
          <cell r="L278">
            <v>489</v>
          </cell>
        </row>
        <row r="279">
          <cell r="A279">
            <v>3135</v>
          </cell>
          <cell r="B279" t="str">
            <v>동레듀샤</v>
          </cell>
          <cell r="C279" t="str">
            <v>40Ø</v>
          </cell>
          <cell r="D279" t="str">
            <v>개</v>
          </cell>
          <cell r="E279">
            <v>679</v>
          </cell>
          <cell r="F279">
            <v>0</v>
          </cell>
          <cell r="G279">
            <v>679</v>
          </cell>
          <cell r="H279">
            <v>535</v>
          </cell>
          <cell r="I279">
            <v>776</v>
          </cell>
          <cell r="J279">
            <v>489</v>
          </cell>
          <cell r="L279">
            <v>489</v>
          </cell>
        </row>
        <row r="280">
          <cell r="A280">
            <v>3136</v>
          </cell>
          <cell r="B280" t="str">
            <v>동레듀샤</v>
          </cell>
          <cell r="C280" t="str">
            <v>32Ø</v>
          </cell>
          <cell r="D280" t="str">
            <v>개</v>
          </cell>
          <cell r="E280">
            <v>396</v>
          </cell>
          <cell r="F280">
            <v>0</v>
          </cell>
          <cell r="G280">
            <v>396</v>
          </cell>
          <cell r="H280">
            <v>535</v>
          </cell>
          <cell r="I280">
            <v>452</v>
          </cell>
          <cell r="J280">
            <v>489</v>
          </cell>
          <cell r="L280">
            <v>489</v>
          </cell>
        </row>
        <row r="281">
          <cell r="A281">
            <v>3137</v>
          </cell>
          <cell r="B281" t="str">
            <v>동레듀샤</v>
          </cell>
          <cell r="C281" t="str">
            <v>25Ø</v>
          </cell>
          <cell r="D281" t="str">
            <v>개</v>
          </cell>
          <cell r="E281">
            <v>290</v>
          </cell>
          <cell r="F281">
            <v>0</v>
          </cell>
          <cell r="G281">
            <v>290</v>
          </cell>
          <cell r="H281">
            <v>535</v>
          </cell>
          <cell r="I281">
            <v>331</v>
          </cell>
          <cell r="J281">
            <v>489</v>
          </cell>
          <cell r="L281">
            <v>489</v>
          </cell>
        </row>
        <row r="282">
          <cell r="A282">
            <v>3138</v>
          </cell>
          <cell r="B282" t="str">
            <v>동레듀샤</v>
          </cell>
          <cell r="C282" t="str">
            <v>20Ø</v>
          </cell>
          <cell r="D282" t="str">
            <v>개</v>
          </cell>
          <cell r="E282">
            <v>195</v>
          </cell>
          <cell r="F282">
            <v>0</v>
          </cell>
          <cell r="G282">
            <v>195</v>
          </cell>
          <cell r="H282">
            <v>535</v>
          </cell>
          <cell r="I282">
            <v>223</v>
          </cell>
          <cell r="J282">
            <v>489</v>
          </cell>
          <cell r="L282">
            <v>489</v>
          </cell>
        </row>
        <row r="283">
          <cell r="A283">
            <v>3141</v>
          </cell>
          <cell r="B283" t="str">
            <v>동소켓</v>
          </cell>
          <cell r="C283" t="str">
            <v>100Ø</v>
          </cell>
          <cell r="D283" t="str">
            <v>개</v>
          </cell>
          <cell r="E283">
            <v>5622</v>
          </cell>
          <cell r="F283">
            <v>0</v>
          </cell>
          <cell r="G283">
            <v>5622</v>
          </cell>
          <cell r="H283">
            <v>535</v>
          </cell>
          <cell r="I283">
            <v>6425</v>
          </cell>
          <cell r="J283">
            <v>489</v>
          </cell>
          <cell r="L283">
            <v>489</v>
          </cell>
        </row>
        <row r="284">
          <cell r="A284">
            <v>3142</v>
          </cell>
          <cell r="B284" t="str">
            <v>동소켓</v>
          </cell>
          <cell r="C284" t="str">
            <v>80Ø</v>
          </cell>
          <cell r="D284" t="str">
            <v>개</v>
          </cell>
          <cell r="E284">
            <v>2433</v>
          </cell>
          <cell r="F284">
            <v>0</v>
          </cell>
          <cell r="G284">
            <v>2433</v>
          </cell>
          <cell r="H284">
            <v>535</v>
          </cell>
          <cell r="I284">
            <v>2780</v>
          </cell>
          <cell r="J284">
            <v>489</v>
          </cell>
          <cell r="L284">
            <v>489</v>
          </cell>
        </row>
        <row r="285">
          <cell r="A285">
            <v>3143</v>
          </cell>
          <cell r="B285" t="str">
            <v>동소켓</v>
          </cell>
          <cell r="C285" t="str">
            <v>65Ø</v>
          </cell>
          <cell r="D285" t="str">
            <v>개</v>
          </cell>
          <cell r="E285">
            <v>1490</v>
          </cell>
          <cell r="F285">
            <v>0</v>
          </cell>
          <cell r="G285">
            <v>1490</v>
          </cell>
          <cell r="H285">
            <v>535</v>
          </cell>
          <cell r="I285">
            <v>1702</v>
          </cell>
          <cell r="J285">
            <v>489</v>
          </cell>
          <cell r="L285">
            <v>489</v>
          </cell>
        </row>
        <row r="286">
          <cell r="A286">
            <v>3144</v>
          </cell>
          <cell r="B286" t="str">
            <v>동소켓</v>
          </cell>
          <cell r="C286" t="str">
            <v>50Ø</v>
          </cell>
          <cell r="D286" t="str">
            <v>개</v>
          </cell>
          <cell r="E286">
            <v>743</v>
          </cell>
          <cell r="F286">
            <v>0</v>
          </cell>
          <cell r="G286">
            <v>743</v>
          </cell>
          <cell r="H286">
            <v>535</v>
          </cell>
          <cell r="I286">
            <v>848</v>
          </cell>
          <cell r="J286">
            <v>489</v>
          </cell>
          <cell r="L286">
            <v>489</v>
          </cell>
        </row>
        <row r="287">
          <cell r="A287">
            <v>3145</v>
          </cell>
          <cell r="B287" t="str">
            <v>동소켓</v>
          </cell>
          <cell r="C287" t="str">
            <v>40Ø</v>
          </cell>
          <cell r="D287" t="str">
            <v>개</v>
          </cell>
          <cell r="E287">
            <v>416</v>
          </cell>
          <cell r="F287">
            <v>0</v>
          </cell>
          <cell r="G287">
            <v>416</v>
          </cell>
          <cell r="H287">
            <v>535</v>
          </cell>
          <cell r="I287">
            <v>475</v>
          </cell>
          <cell r="J287">
            <v>477</v>
          </cell>
          <cell r="L287">
            <v>377</v>
          </cell>
        </row>
        <row r="288">
          <cell r="A288">
            <v>3146</v>
          </cell>
          <cell r="B288" t="str">
            <v>동소켓</v>
          </cell>
          <cell r="C288" t="str">
            <v>32Ø</v>
          </cell>
          <cell r="D288" t="str">
            <v>개</v>
          </cell>
          <cell r="E288">
            <v>290</v>
          </cell>
          <cell r="F288">
            <v>0</v>
          </cell>
          <cell r="G288">
            <v>290</v>
          </cell>
          <cell r="H288">
            <v>535</v>
          </cell>
          <cell r="I288">
            <v>331</v>
          </cell>
          <cell r="J288">
            <v>477</v>
          </cell>
          <cell r="L288">
            <v>377</v>
          </cell>
        </row>
        <row r="289">
          <cell r="A289">
            <v>3147</v>
          </cell>
          <cell r="B289" t="str">
            <v>동소켓</v>
          </cell>
          <cell r="C289" t="str">
            <v>25Ø</v>
          </cell>
          <cell r="D289" t="str">
            <v>개</v>
          </cell>
          <cell r="E289">
            <v>226</v>
          </cell>
          <cell r="F289">
            <v>0</v>
          </cell>
          <cell r="G289">
            <v>226</v>
          </cell>
          <cell r="H289">
            <v>535</v>
          </cell>
          <cell r="I289">
            <v>258</v>
          </cell>
          <cell r="J289">
            <v>477</v>
          </cell>
          <cell r="L289">
            <v>377</v>
          </cell>
        </row>
        <row r="290">
          <cell r="A290">
            <v>3148</v>
          </cell>
          <cell r="B290" t="str">
            <v>동소켓</v>
          </cell>
          <cell r="C290" t="str">
            <v>20Ø</v>
          </cell>
          <cell r="D290" t="str">
            <v>개</v>
          </cell>
          <cell r="E290">
            <v>151</v>
          </cell>
          <cell r="F290">
            <v>0</v>
          </cell>
          <cell r="G290">
            <v>151</v>
          </cell>
          <cell r="H290">
            <v>535</v>
          </cell>
          <cell r="I290">
            <v>172</v>
          </cell>
          <cell r="J290">
            <v>477</v>
          </cell>
          <cell r="L290">
            <v>377</v>
          </cell>
        </row>
        <row r="291">
          <cell r="A291">
            <v>3149</v>
          </cell>
          <cell r="B291" t="str">
            <v>동소켓</v>
          </cell>
          <cell r="C291" t="str">
            <v>15Ø</v>
          </cell>
          <cell r="D291" t="str">
            <v>개</v>
          </cell>
          <cell r="E291">
            <v>100</v>
          </cell>
          <cell r="F291">
            <v>0</v>
          </cell>
          <cell r="G291">
            <v>100</v>
          </cell>
          <cell r="H291">
            <v>535</v>
          </cell>
          <cell r="I291">
            <v>114</v>
          </cell>
          <cell r="J291">
            <v>477</v>
          </cell>
          <cell r="L291">
            <v>377</v>
          </cell>
        </row>
        <row r="292">
          <cell r="A292">
            <v>3151</v>
          </cell>
          <cell r="B292" t="str">
            <v>동캡</v>
          </cell>
          <cell r="C292" t="str">
            <v>100Ø</v>
          </cell>
          <cell r="D292" t="str">
            <v>개</v>
          </cell>
          <cell r="E292">
            <v>5082</v>
          </cell>
          <cell r="F292">
            <v>0</v>
          </cell>
          <cell r="G292">
            <v>5082</v>
          </cell>
          <cell r="H292">
            <v>535</v>
          </cell>
          <cell r="I292">
            <v>5808</v>
          </cell>
          <cell r="J292">
            <v>489</v>
          </cell>
          <cell r="L292">
            <v>489</v>
          </cell>
        </row>
        <row r="293">
          <cell r="A293">
            <v>3152</v>
          </cell>
          <cell r="B293" t="str">
            <v>동캡</v>
          </cell>
          <cell r="C293" t="str">
            <v>80Ø</v>
          </cell>
          <cell r="D293" t="str">
            <v>개</v>
          </cell>
          <cell r="E293">
            <v>2629</v>
          </cell>
          <cell r="F293">
            <v>0</v>
          </cell>
          <cell r="G293">
            <v>2629</v>
          </cell>
          <cell r="H293">
            <v>535</v>
          </cell>
          <cell r="I293">
            <v>3004</v>
          </cell>
          <cell r="J293">
            <v>489</v>
          </cell>
          <cell r="L293">
            <v>489</v>
          </cell>
        </row>
        <row r="294">
          <cell r="A294">
            <v>3153</v>
          </cell>
          <cell r="B294" t="str">
            <v>동캡</v>
          </cell>
          <cell r="C294" t="str">
            <v>65Ø</v>
          </cell>
          <cell r="D294" t="str">
            <v>개</v>
          </cell>
          <cell r="E294">
            <v>1768</v>
          </cell>
          <cell r="F294">
            <v>0</v>
          </cell>
          <cell r="G294">
            <v>1768</v>
          </cell>
          <cell r="H294">
            <v>535</v>
          </cell>
          <cell r="I294">
            <v>2020</v>
          </cell>
          <cell r="J294">
            <v>489</v>
          </cell>
          <cell r="L294">
            <v>489</v>
          </cell>
        </row>
        <row r="295">
          <cell r="A295">
            <v>3154</v>
          </cell>
          <cell r="B295" t="str">
            <v>동캡</v>
          </cell>
          <cell r="C295" t="str">
            <v>50Ø</v>
          </cell>
          <cell r="D295" t="str">
            <v>개</v>
          </cell>
          <cell r="E295">
            <v>1044</v>
          </cell>
          <cell r="F295">
            <v>0</v>
          </cell>
          <cell r="G295">
            <v>1044</v>
          </cell>
          <cell r="H295">
            <v>535</v>
          </cell>
          <cell r="I295">
            <v>1192</v>
          </cell>
          <cell r="J295">
            <v>489</v>
          </cell>
          <cell r="L295">
            <v>489</v>
          </cell>
        </row>
        <row r="296">
          <cell r="A296">
            <v>3155</v>
          </cell>
          <cell r="B296" t="str">
            <v>동캡</v>
          </cell>
          <cell r="C296" t="str">
            <v>40Ø</v>
          </cell>
          <cell r="D296" t="str">
            <v>개</v>
          </cell>
          <cell r="E296">
            <v>603</v>
          </cell>
          <cell r="F296">
            <v>0</v>
          </cell>
          <cell r="G296">
            <v>603</v>
          </cell>
          <cell r="H296">
            <v>535</v>
          </cell>
          <cell r="I296">
            <v>689</v>
          </cell>
          <cell r="J296">
            <v>477</v>
          </cell>
          <cell r="L296">
            <v>377</v>
          </cell>
        </row>
        <row r="297">
          <cell r="A297">
            <v>3156</v>
          </cell>
          <cell r="B297" t="str">
            <v>동캡</v>
          </cell>
          <cell r="C297" t="str">
            <v>32Ø</v>
          </cell>
          <cell r="D297" t="str">
            <v>개</v>
          </cell>
          <cell r="E297">
            <v>371</v>
          </cell>
          <cell r="F297">
            <v>0</v>
          </cell>
          <cell r="G297">
            <v>371</v>
          </cell>
          <cell r="H297">
            <v>535</v>
          </cell>
          <cell r="I297">
            <v>424</v>
          </cell>
          <cell r="J297">
            <v>477</v>
          </cell>
          <cell r="L297">
            <v>377</v>
          </cell>
        </row>
        <row r="298">
          <cell r="A298">
            <v>3157</v>
          </cell>
          <cell r="B298" t="str">
            <v>동캡</v>
          </cell>
          <cell r="C298" t="str">
            <v>25Ø</v>
          </cell>
          <cell r="D298" t="str">
            <v>개</v>
          </cell>
          <cell r="E298">
            <v>270</v>
          </cell>
          <cell r="F298">
            <v>0</v>
          </cell>
          <cell r="G298">
            <v>270</v>
          </cell>
          <cell r="H298">
            <v>535</v>
          </cell>
          <cell r="I298">
            <v>308</v>
          </cell>
          <cell r="J298">
            <v>477</v>
          </cell>
          <cell r="L298">
            <v>377</v>
          </cell>
        </row>
        <row r="299">
          <cell r="A299">
            <v>3158</v>
          </cell>
          <cell r="B299" t="str">
            <v>동캡</v>
          </cell>
          <cell r="C299" t="str">
            <v>20Ø</v>
          </cell>
          <cell r="D299" t="str">
            <v>개</v>
          </cell>
          <cell r="E299">
            <v>182</v>
          </cell>
          <cell r="F299">
            <v>0</v>
          </cell>
          <cell r="G299">
            <v>182</v>
          </cell>
          <cell r="H299">
            <v>535</v>
          </cell>
          <cell r="I299">
            <v>208</v>
          </cell>
          <cell r="J299">
            <v>477</v>
          </cell>
          <cell r="L299">
            <v>377</v>
          </cell>
        </row>
        <row r="300">
          <cell r="A300">
            <v>3159</v>
          </cell>
          <cell r="B300" t="str">
            <v>동캡</v>
          </cell>
          <cell r="C300" t="str">
            <v>15Ø</v>
          </cell>
          <cell r="D300" t="str">
            <v>개</v>
          </cell>
          <cell r="E300">
            <v>139</v>
          </cell>
          <cell r="F300">
            <v>0</v>
          </cell>
          <cell r="G300">
            <v>139</v>
          </cell>
          <cell r="H300">
            <v>535</v>
          </cell>
          <cell r="I300">
            <v>158</v>
          </cell>
          <cell r="J300">
            <v>477</v>
          </cell>
          <cell r="L300">
            <v>377</v>
          </cell>
        </row>
        <row r="301">
          <cell r="A301">
            <v>3161</v>
          </cell>
          <cell r="B301" t="str">
            <v>동절연 합 후렌지</v>
          </cell>
          <cell r="C301" t="str">
            <v>100Ø</v>
          </cell>
          <cell r="D301" t="str">
            <v>개</v>
          </cell>
          <cell r="E301">
            <v>25637</v>
          </cell>
          <cell r="F301">
            <v>12436</v>
          </cell>
          <cell r="H301">
            <v>0</v>
          </cell>
          <cell r="I301">
            <v>25637</v>
          </cell>
          <cell r="J301">
            <v>0</v>
          </cell>
          <cell r="L301">
            <v>0</v>
          </cell>
        </row>
        <row r="302">
          <cell r="A302">
            <v>3162</v>
          </cell>
          <cell r="B302" t="str">
            <v>동절연 합 후렌지</v>
          </cell>
          <cell r="C302" t="str">
            <v>80Ø</v>
          </cell>
          <cell r="D302" t="str">
            <v>개</v>
          </cell>
          <cell r="E302">
            <v>19335</v>
          </cell>
          <cell r="F302">
            <v>8814</v>
          </cell>
          <cell r="H302">
            <v>0</v>
          </cell>
          <cell r="I302">
            <v>19335</v>
          </cell>
          <cell r="J302">
            <v>0</v>
          </cell>
          <cell r="L302">
            <v>0</v>
          </cell>
        </row>
        <row r="303">
          <cell r="A303">
            <v>3163</v>
          </cell>
          <cell r="B303" t="str">
            <v>동절연 합 후렌지</v>
          </cell>
          <cell r="C303" t="str">
            <v>65Ø</v>
          </cell>
          <cell r="D303" t="str">
            <v>개</v>
          </cell>
          <cell r="E303">
            <v>13265</v>
          </cell>
          <cell r="F303">
            <v>7606</v>
          </cell>
          <cell r="H303">
            <v>0</v>
          </cell>
          <cell r="I303">
            <v>13265</v>
          </cell>
          <cell r="J303">
            <v>0</v>
          </cell>
          <cell r="L303">
            <v>0</v>
          </cell>
        </row>
        <row r="304">
          <cell r="A304">
            <v>3164</v>
          </cell>
          <cell r="B304" t="str">
            <v>동유니온 (C x M)</v>
          </cell>
          <cell r="C304" t="str">
            <v>50Ø</v>
          </cell>
          <cell r="D304" t="str">
            <v>개</v>
          </cell>
          <cell r="E304">
            <v>8972</v>
          </cell>
          <cell r="F304">
            <v>0</v>
          </cell>
          <cell r="G304">
            <v>8972</v>
          </cell>
          <cell r="H304">
            <v>535</v>
          </cell>
          <cell r="I304">
            <v>8972</v>
          </cell>
          <cell r="J304">
            <v>489</v>
          </cell>
          <cell r="L304">
            <v>489</v>
          </cell>
        </row>
        <row r="305">
          <cell r="A305">
            <v>3165</v>
          </cell>
          <cell r="B305" t="str">
            <v>동유니온 (C x M)</v>
          </cell>
          <cell r="C305" t="str">
            <v>40Ø</v>
          </cell>
          <cell r="D305" t="str">
            <v>개</v>
          </cell>
          <cell r="E305">
            <v>6850</v>
          </cell>
          <cell r="F305">
            <v>0</v>
          </cell>
          <cell r="G305">
            <v>6850</v>
          </cell>
          <cell r="H305">
            <v>535</v>
          </cell>
          <cell r="I305">
            <v>6850</v>
          </cell>
          <cell r="J305">
            <v>477</v>
          </cell>
          <cell r="L305">
            <v>377</v>
          </cell>
        </row>
        <row r="306">
          <cell r="A306">
            <v>3166</v>
          </cell>
          <cell r="B306" t="str">
            <v>동유니온 (C x M)</v>
          </cell>
          <cell r="C306" t="str">
            <v>32Ø</v>
          </cell>
          <cell r="D306" t="str">
            <v>개</v>
          </cell>
          <cell r="E306">
            <v>4604</v>
          </cell>
          <cell r="F306">
            <v>0</v>
          </cell>
          <cell r="G306">
            <v>4604</v>
          </cell>
          <cell r="H306">
            <v>535</v>
          </cell>
          <cell r="I306">
            <v>4604</v>
          </cell>
          <cell r="J306">
            <v>477</v>
          </cell>
          <cell r="L306">
            <v>377</v>
          </cell>
        </row>
        <row r="307">
          <cell r="A307">
            <v>3167</v>
          </cell>
          <cell r="B307" t="str">
            <v>동유니온 (C x M)</v>
          </cell>
          <cell r="C307" t="str">
            <v>25Ø</v>
          </cell>
          <cell r="D307" t="str">
            <v>개</v>
          </cell>
          <cell r="E307">
            <v>3096</v>
          </cell>
          <cell r="F307">
            <v>0</v>
          </cell>
          <cell r="G307">
            <v>3096</v>
          </cell>
          <cell r="H307">
            <v>535</v>
          </cell>
          <cell r="I307">
            <v>3097</v>
          </cell>
          <cell r="J307">
            <v>477</v>
          </cell>
          <cell r="L307">
            <v>377</v>
          </cell>
        </row>
        <row r="308">
          <cell r="A308">
            <v>3168</v>
          </cell>
          <cell r="B308" t="str">
            <v>동유니온 (C x M)</v>
          </cell>
          <cell r="C308" t="str">
            <v>20Ø</v>
          </cell>
          <cell r="D308" t="str">
            <v>개</v>
          </cell>
          <cell r="E308">
            <v>1980</v>
          </cell>
          <cell r="F308">
            <v>0</v>
          </cell>
          <cell r="G308">
            <v>1980</v>
          </cell>
          <cell r="H308">
            <v>535</v>
          </cell>
          <cell r="I308">
            <v>1980</v>
          </cell>
          <cell r="J308">
            <v>477</v>
          </cell>
          <cell r="L308">
            <v>377</v>
          </cell>
        </row>
        <row r="309">
          <cell r="A309">
            <v>3169</v>
          </cell>
          <cell r="B309" t="str">
            <v>동유니온 (C x M)</v>
          </cell>
          <cell r="C309" t="str">
            <v>15Ø</v>
          </cell>
          <cell r="D309" t="str">
            <v>개</v>
          </cell>
          <cell r="E309">
            <v>1130</v>
          </cell>
          <cell r="F309">
            <v>0</v>
          </cell>
          <cell r="G309">
            <v>1130</v>
          </cell>
          <cell r="H309">
            <v>535</v>
          </cell>
          <cell r="I309">
            <v>1130</v>
          </cell>
          <cell r="J309">
            <v>477</v>
          </cell>
          <cell r="L309">
            <v>377</v>
          </cell>
        </row>
        <row r="310">
          <cell r="A310">
            <v>3171</v>
          </cell>
          <cell r="B310" t="str">
            <v>CM 아답타</v>
          </cell>
          <cell r="C310" t="str">
            <v>100Ø</v>
          </cell>
          <cell r="D310" t="str">
            <v>개</v>
          </cell>
          <cell r="E310">
            <v>26090</v>
          </cell>
          <cell r="F310">
            <v>0</v>
          </cell>
          <cell r="G310">
            <v>26090</v>
          </cell>
          <cell r="H310">
            <v>535</v>
          </cell>
          <cell r="I310">
            <v>26091</v>
          </cell>
          <cell r="J310">
            <v>489</v>
          </cell>
          <cell r="L310">
            <v>489</v>
          </cell>
        </row>
        <row r="311">
          <cell r="A311">
            <v>3172</v>
          </cell>
          <cell r="B311" t="str">
            <v>CM 아답타</v>
          </cell>
          <cell r="C311" t="str">
            <v>80Ø</v>
          </cell>
          <cell r="D311" t="str">
            <v>개</v>
          </cell>
          <cell r="E311">
            <v>12488</v>
          </cell>
          <cell r="F311">
            <v>0</v>
          </cell>
          <cell r="G311">
            <v>12490</v>
          </cell>
          <cell r="H311">
            <v>535</v>
          </cell>
          <cell r="I311">
            <v>12488</v>
          </cell>
          <cell r="J311">
            <v>489</v>
          </cell>
          <cell r="L311">
            <v>489</v>
          </cell>
        </row>
        <row r="312">
          <cell r="A312">
            <v>3173</v>
          </cell>
          <cell r="B312" t="str">
            <v>CM 아답타</v>
          </cell>
          <cell r="C312" t="str">
            <v>65Ø</v>
          </cell>
          <cell r="D312" t="str">
            <v>개</v>
          </cell>
          <cell r="E312">
            <v>6906</v>
          </cell>
          <cell r="F312">
            <v>0</v>
          </cell>
          <cell r="G312">
            <v>6906</v>
          </cell>
          <cell r="H312">
            <v>535</v>
          </cell>
          <cell r="I312">
            <v>6906</v>
          </cell>
          <cell r="J312">
            <v>489</v>
          </cell>
          <cell r="L312">
            <v>489</v>
          </cell>
        </row>
        <row r="313">
          <cell r="A313">
            <v>3174</v>
          </cell>
          <cell r="B313" t="str">
            <v>CM 아답타</v>
          </cell>
          <cell r="C313" t="str">
            <v>50Ø</v>
          </cell>
          <cell r="D313" t="str">
            <v>개</v>
          </cell>
          <cell r="E313">
            <v>3223</v>
          </cell>
          <cell r="F313">
            <v>0</v>
          </cell>
          <cell r="G313">
            <v>3223</v>
          </cell>
          <cell r="H313">
            <v>535</v>
          </cell>
          <cell r="I313">
            <v>3223</v>
          </cell>
          <cell r="J313">
            <v>489</v>
          </cell>
          <cell r="L313">
            <v>489</v>
          </cell>
        </row>
        <row r="314">
          <cell r="A314">
            <v>3175</v>
          </cell>
          <cell r="B314" t="str">
            <v>CM 아답타</v>
          </cell>
          <cell r="C314" t="str">
            <v>40Ø</v>
          </cell>
          <cell r="D314" t="str">
            <v>개</v>
          </cell>
          <cell r="E314">
            <v>2300</v>
          </cell>
          <cell r="F314">
            <v>0</v>
          </cell>
          <cell r="G314">
            <v>2300</v>
          </cell>
          <cell r="H314">
            <v>535</v>
          </cell>
          <cell r="I314">
            <v>2302</v>
          </cell>
          <cell r="J314">
            <v>477</v>
          </cell>
          <cell r="L314">
            <v>377</v>
          </cell>
        </row>
        <row r="315">
          <cell r="A315">
            <v>3176</v>
          </cell>
          <cell r="B315" t="str">
            <v>CM 아답타</v>
          </cell>
          <cell r="C315" t="str">
            <v>32Ø</v>
          </cell>
          <cell r="D315" t="str">
            <v>개</v>
          </cell>
          <cell r="E315">
            <v>1565</v>
          </cell>
          <cell r="F315">
            <v>0</v>
          </cell>
          <cell r="G315">
            <v>1565</v>
          </cell>
          <cell r="H315">
            <v>535</v>
          </cell>
          <cell r="I315">
            <v>1566</v>
          </cell>
          <cell r="J315">
            <v>477</v>
          </cell>
          <cell r="L315">
            <v>377</v>
          </cell>
        </row>
        <row r="316">
          <cell r="A316">
            <v>3177</v>
          </cell>
          <cell r="B316" t="str">
            <v>CM 아답타</v>
          </cell>
          <cell r="C316" t="str">
            <v>25Ø</v>
          </cell>
          <cell r="D316" t="str">
            <v>개</v>
          </cell>
          <cell r="E316">
            <v>888</v>
          </cell>
          <cell r="F316">
            <v>0</v>
          </cell>
          <cell r="G316">
            <v>888</v>
          </cell>
          <cell r="H316">
            <v>535</v>
          </cell>
          <cell r="I316">
            <v>888</v>
          </cell>
          <cell r="J316">
            <v>477</v>
          </cell>
          <cell r="L316">
            <v>377</v>
          </cell>
        </row>
        <row r="317">
          <cell r="A317">
            <v>3178</v>
          </cell>
          <cell r="B317" t="str">
            <v>CM 아답타</v>
          </cell>
          <cell r="C317" t="str">
            <v>20Ø</v>
          </cell>
          <cell r="D317" t="str">
            <v>개</v>
          </cell>
          <cell r="E317">
            <v>556</v>
          </cell>
          <cell r="F317">
            <v>0</v>
          </cell>
          <cell r="G317">
            <v>556</v>
          </cell>
          <cell r="H317">
            <v>535</v>
          </cell>
          <cell r="I317">
            <v>556</v>
          </cell>
          <cell r="J317">
            <v>477</v>
          </cell>
          <cell r="L317">
            <v>377</v>
          </cell>
        </row>
        <row r="318">
          <cell r="A318">
            <v>3179</v>
          </cell>
          <cell r="B318" t="str">
            <v>CM 아답타</v>
          </cell>
          <cell r="C318" t="str">
            <v>15Ø</v>
          </cell>
          <cell r="D318" t="str">
            <v>개</v>
          </cell>
          <cell r="E318">
            <v>278</v>
          </cell>
          <cell r="F318">
            <v>0</v>
          </cell>
          <cell r="G318">
            <v>278</v>
          </cell>
          <cell r="H318">
            <v>535</v>
          </cell>
          <cell r="I318">
            <v>278</v>
          </cell>
          <cell r="J318">
            <v>477</v>
          </cell>
          <cell r="L318">
            <v>377</v>
          </cell>
        </row>
        <row r="319">
          <cell r="A319">
            <v>3181</v>
          </cell>
          <cell r="B319" t="str">
            <v>CF 아답타</v>
          </cell>
          <cell r="C319" t="str">
            <v>50Ø</v>
          </cell>
          <cell r="D319" t="str">
            <v>개</v>
          </cell>
          <cell r="E319">
            <v>5469</v>
          </cell>
          <cell r="F319">
            <v>0</v>
          </cell>
          <cell r="G319">
            <v>5469</v>
          </cell>
          <cell r="H319">
            <v>535</v>
          </cell>
          <cell r="I319">
            <v>5469</v>
          </cell>
          <cell r="J319">
            <v>489</v>
          </cell>
          <cell r="L319">
            <v>489</v>
          </cell>
        </row>
        <row r="320">
          <cell r="A320">
            <v>3182</v>
          </cell>
          <cell r="B320" t="str">
            <v>CF 아답타</v>
          </cell>
          <cell r="C320" t="str">
            <v>40Ø</v>
          </cell>
          <cell r="D320" t="str">
            <v>개</v>
          </cell>
          <cell r="E320">
            <v>3322</v>
          </cell>
          <cell r="F320">
            <v>0</v>
          </cell>
          <cell r="G320">
            <v>3322</v>
          </cell>
          <cell r="H320">
            <v>535</v>
          </cell>
          <cell r="I320">
            <v>3322</v>
          </cell>
          <cell r="J320">
            <v>477</v>
          </cell>
          <cell r="L320">
            <v>377</v>
          </cell>
        </row>
        <row r="321">
          <cell r="A321">
            <v>3183</v>
          </cell>
          <cell r="B321" t="str">
            <v>CF 아답타</v>
          </cell>
          <cell r="C321" t="str">
            <v>32Ø</v>
          </cell>
          <cell r="D321" t="str">
            <v>개</v>
          </cell>
          <cell r="E321">
            <v>2566</v>
          </cell>
          <cell r="F321">
            <v>0</v>
          </cell>
          <cell r="G321">
            <v>2566</v>
          </cell>
          <cell r="H321">
            <v>535</v>
          </cell>
          <cell r="I321">
            <v>2566</v>
          </cell>
          <cell r="J321">
            <v>477</v>
          </cell>
          <cell r="L321">
            <v>377</v>
          </cell>
        </row>
        <row r="322">
          <cell r="A322">
            <v>3184</v>
          </cell>
          <cell r="B322" t="str">
            <v>CF 아답타</v>
          </cell>
          <cell r="C322" t="str">
            <v>25Ø</v>
          </cell>
          <cell r="D322" t="str">
            <v>개</v>
          </cell>
          <cell r="E322">
            <v>1535</v>
          </cell>
          <cell r="F322">
            <v>0</v>
          </cell>
          <cell r="G322">
            <v>1535</v>
          </cell>
          <cell r="H322">
            <v>535</v>
          </cell>
          <cell r="I322">
            <v>1535</v>
          </cell>
          <cell r="J322">
            <v>477</v>
          </cell>
          <cell r="L322">
            <v>377</v>
          </cell>
        </row>
        <row r="323">
          <cell r="A323">
            <v>3185</v>
          </cell>
          <cell r="B323" t="str">
            <v>CF 아답타</v>
          </cell>
          <cell r="C323" t="str">
            <v>20Ø</v>
          </cell>
          <cell r="D323" t="str">
            <v>개</v>
          </cell>
          <cell r="E323">
            <v>681</v>
          </cell>
          <cell r="F323">
            <v>0</v>
          </cell>
          <cell r="G323">
            <v>681</v>
          </cell>
          <cell r="H323">
            <v>535</v>
          </cell>
          <cell r="I323">
            <v>682</v>
          </cell>
          <cell r="J323">
            <v>477</v>
          </cell>
          <cell r="L323">
            <v>377</v>
          </cell>
        </row>
        <row r="324">
          <cell r="A324">
            <v>3186</v>
          </cell>
          <cell r="B324" t="str">
            <v>CF 아답타</v>
          </cell>
          <cell r="C324" t="str">
            <v>15Ø</v>
          </cell>
          <cell r="D324" t="str">
            <v>개</v>
          </cell>
          <cell r="E324">
            <v>390</v>
          </cell>
          <cell r="F324">
            <v>0</v>
          </cell>
          <cell r="G324">
            <v>390</v>
          </cell>
          <cell r="H324">
            <v>535</v>
          </cell>
          <cell r="I324">
            <v>390</v>
          </cell>
          <cell r="J324">
            <v>477</v>
          </cell>
          <cell r="L324">
            <v>377</v>
          </cell>
        </row>
        <row r="325">
          <cell r="A325">
            <v>3191</v>
          </cell>
          <cell r="B325" t="str">
            <v>CF 엘보</v>
          </cell>
          <cell r="C325" t="str">
            <v>32Ø</v>
          </cell>
          <cell r="D325" t="str">
            <v>개</v>
          </cell>
          <cell r="E325">
            <v>4911</v>
          </cell>
          <cell r="F325">
            <v>0</v>
          </cell>
          <cell r="G325">
            <v>4911</v>
          </cell>
          <cell r="H325">
            <v>535</v>
          </cell>
          <cell r="I325">
            <v>4911</v>
          </cell>
          <cell r="J325">
            <v>477</v>
          </cell>
          <cell r="L325">
            <v>377</v>
          </cell>
        </row>
        <row r="326">
          <cell r="A326">
            <v>3192</v>
          </cell>
          <cell r="B326" t="str">
            <v>CF 엘보</v>
          </cell>
          <cell r="C326" t="str">
            <v>25Ø</v>
          </cell>
          <cell r="D326" t="str">
            <v>개</v>
          </cell>
          <cell r="E326">
            <v>2766</v>
          </cell>
          <cell r="F326">
            <v>0</v>
          </cell>
          <cell r="G326">
            <v>2766</v>
          </cell>
          <cell r="H326">
            <v>535</v>
          </cell>
          <cell r="I326">
            <v>2766</v>
          </cell>
          <cell r="J326">
            <v>477</v>
          </cell>
          <cell r="L326">
            <v>377</v>
          </cell>
        </row>
        <row r="327">
          <cell r="A327">
            <v>3193</v>
          </cell>
          <cell r="B327" t="str">
            <v>CF 엘보</v>
          </cell>
          <cell r="C327" t="str">
            <v>20Ø</v>
          </cell>
          <cell r="D327" t="str">
            <v>개</v>
          </cell>
          <cell r="E327">
            <v>1316</v>
          </cell>
          <cell r="F327">
            <v>0</v>
          </cell>
          <cell r="G327">
            <v>1316</v>
          </cell>
          <cell r="H327">
            <v>535</v>
          </cell>
          <cell r="I327">
            <v>1316</v>
          </cell>
          <cell r="J327">
            <v>477</v>
          </cell>
          <cell r="L327">
            <v>377</v>
          </cell>
        </row>
        <row r="328">
          <cell r="A328">
            <v>3194</v>
          </cell>
          <cell r="B328" t="str">
            <v>CF 엘보</v>
          </cell>
          <cell r="C328" t="str">
            <v>15Ø</v>
          </cell>
          <cell r="D328" t="str">
            <v>개</v>
          </cell>
          <cell r="E328">
            <v>772</v>
          </cell>
          <cell r="F328">
            <v>0</v>
          </cell>
          <cell r="G328">
            <v>772</v>
          </cell>
          <cell r="H328">
            <v>535</v>
          </cell>
          <cell r="I328">
            <v>773</v>
          </cell>
          <cell r="J328">
            <v>477</v>
          </cell>
          <cell r="L328">
            <v>377</v>
          </cell>
        </row>
        <row r="329">
          <cell r="A329">
            <v>3195</v>
          </cell>
          <cell r="B329" t="str">
            <v>동에어챔버</v>
          </cell>
          <cell r="C329" t="str">
            <v>25Ø</v>
          </cell>
          <cell r="D329" t="str">
            <v>개</v>
          </cell>
          <cell r="E329">
            <v>2187</v>
          </cell>
          <cell r="F329">
            <v>0</v>
          </cell>
          <cell r="G329">
            <v>2187</v>
          </cell>
          <cell r="H329">
            <v>535</v>
          </cell>
          <cell r="I329">
            <v>2499</v>
          </cell>
          <cell r="J329">
            <v>477</v>
          </cell>
          <cell r="L329">
            <v>377</v>
          </cell>
        </row>
        <row r="330">
          <cell r="A330">
            <v>3196</v>
          </cell>
          <cell r="B330" t="str">
            <v>동에어챔버</v>
          </cell>
          <cell r="C330" t="str">
            <v>20Ø</v>
          </cell>
          <cell r="D330" t="str">
            <v>개</v>
          </cell>
          <cell r="E330">
            <v>1770</v>
          </cell>
          <cell r="F330">
            <v>0</v>
          </cell>
          <cell r="G330">
            <v>1770</v>
          </cell>
          <cell r="H330">
            <v>535</v>
          </cell>
          <cell r="I330">
            <v>2024</v>
          </cell>
          <cell r="J330">
            <v>477</v>
          </cell>
          <cell r="L330">
            <v>377</v>
          </cell>
        </row>
        <row r="331">
          <cell r="A331">
            <v>3197</v>
          </cell>
          <cell r="B331" t="str">
            <v>동에어챔버</v>
          </cell>
          <cell r="C331" t="str">
            <v>15Ø</v>
          </cell>
          <cell r="D331" t="str">
            <v>개</v>
          </cell>
          <cell r="E331">
            <v>1770</v>
          </cell>
          <cell r="F331">
            <v>0</v>
          </cell>
          <cell r="G331">
            <v>1770</v>
          </cell>
          <cell r="H331">
            <v>535</v>
          </cell>
          <cell r="I331">
            <v>2024</v>
          </cell>
          <cell r="J331">
            <v>477</v>
          </cell>
          <cell r="L331">
            <v>377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6">
          <cell r="A346">
            <v>3201</v>
          </cell>
          <cell r="B346" t="str">
            <v>스테인레스관 (3.0t)</v>
          </cell>
          <cell r="C346" t="str">
            <v>100Ø</v>
          </cell>
          <cell r="D346" t="str">
            <v>M</v>
          </cell>
          <cell r="E346">
            <v>22873</v>
          </cell>
          <cell r="F346">
            <v>0</v>
          </cell>
          <cell r="H346">
            <v>480</v>
          </cell>
          <cell r="I346">
            <v>22873</v>
          </cell>
          <cell r="J346">
            <v>480</v>
          </cell>
          <cell r="L346">
            <v>480</v>
          </cell>
        </row>
        <row r="347">
          <cell r="A347">
            <v>3202</v>
          </cell>
          <cell r="B347" t="str">
            <v>스테인레스관 (3.0t)</v>
          </cell>
          <cell r="C347" t="str">
            <v>80Ø</v>
          </cell>
          <cell r="D347" t="str">
            <v>M</v>
          </cell>
          <cell r="E347">
            <v>17695</v>
          </cell>
          <cell r="F347">
            <v>0</v>
          </cell>
          <cell r="H347">
            <v>480</v>
          </cell>
          <cell r="I347">
            <v>17695</v>
          </cell>
          <cell r="J347">
            <v>480</v>
          </cell>
          <cell r="L347">
            <v>480</v>
          </cell>
        </row>
        <row r="348">
          <cell r="A348">
            <v>3203</v>
          </cell>
          <cell r="B348" t="str">
            <v>스테인레스관 (K형)</v>
          </cell>
          <cell r="C348" t="str">
            <v>60Ø</v>
          </cell>
          <cell r="D348" t="str">
            <v>M</v>
          </cell>
          <cell r="E348">
            <v>7160</v>
          </cell>
          <cell r="F348">
            <v>0</v>
          </cell>
          <cell r="H348">
            <v>479</v>
          </cell>
          <cell r="I348">
            <v>7160</v>
          </cell>
          <cell r="J348">
            <v>479</v>
          </cell>
          <cell r="L348">
            <v>479</v>
          </cell>
        </row>
        <row r="349">
          <cell r="A349">
            <v>3204</v>
          </cell>
          <cell r="B349" t="str">
            <v>스테인레스관 (K형)</v>
          </cell>
          <cell r="C349" t="str">
            <v>50Ø</v>
          </cell>
          <cell r="D349" t="str">
            <v>M</v>
          </cell>
          <cell r="E349">
            <v>4730</v>
          </cell>
          <cell r="F349">
            <v>0</v>
          </cell>
          <cell r="H349">
            <v>479</v>
          </cell>
          <cell r="I349">
            <v>4730</v>
          </cell>
          <cell r="J349">
            <v>479</v>
          </cell>
          <cell r="L349">
            <v>479</v>
          </cell>
        </row>
        <row r="350">
          <cell r="A350">
            <v>3205</v>
          </cell>
          <cell r="B350" t="str">
            <v>스테인레스관 (K형)</v>
          </cell>
          <cell r="C350" t="str">
            <v>40Ø</v>
          </cell>
          <cell r="D350" t="str">
            <v>M</v>
          </cell>
          <cell r="E350">
            <v>4220</v>
          </cell>
          <cell r="F350">
            <v>0</v>
          </cell>
          <cell r="H350">
            <v>479</v>
          </cell>
          <cell r="I350">
            <v>4220</v>
          </cell>
          <cell r="J350">
            <v>479</v>
          </cell>
          <cell r="L350">
            <v>479</v>
          </cell>
        </row>
        <row r="351">
          <cell r="A351">
            <v>3206</v>
          </cell>
          <cell r="B351" t="str">
            <v>스테인레스관 (K형)</v>
          </cell>
          <cell r="C351" t="str">
            <v>30Ø</v>
          </cell>
          <cell r="D351" t="str">
            <v>M</v>
          </cell>
          <cell r="E351">
            <v>3470</v>
          </cell>
          <cell r="F351">
            <v>0</v>
          </cell>
          <cell r="H351">
            <v>479</v>
          </cell>
          <cell r="I351">
            <v>3470</v>
          </cell>
          <cell r="J351">
            <v>479</v>
          </cell>
          <cell r="L351">
            <v>479</v>
          </cell>
        </row>
        <row r="352">
          <cell r="A352">
            <v>3207</v>
          </cell>
          <cell r="B352" t="str">
            <v>스테인레스관 (K형)</v>
          </cell>
          <cell r="C352" t="str">
            <v>25Ø</v>
          </cell>
          <cell r="D352" t="str">
            <v>M</v>
          </cell>
          <cell r="E352">
            <v>2500</v>
          </cell>
          <cell r="F352">
            <v>0</v>
          </cell>
          <cell r="H352">
            <v>479</v>
          </cell>
          <cell r="I352">
            <v>2500</v>
          </cell>
          <cell r="J352">
            <v>479</v>
          </cell>
          <cell r="L352">
            <v>479</v>
          </cell>
        </row>
        <row r="353">
          <cell r="A353">
            <v>3208</v>
          </cell>
          <cell r="B353" t="str">
            <v>스테인레스관 (K형)</v>
          </cell>
          <cell r="C353" t="str">
            <v>20Ø</v>
          </cell>
          <cell r="D353" t="str">
            <v>M</v>
          </cell>
          <cell r="E353">
            <v>2000</v>
          </cell>
          <cell r="F353">
            <v>0</v>
          </cell>
          <cell r="H353">
            <v>479</v>
          </cell>
          <cell r="I353">
            <v>2000</v>
          </cell>
          <cell r="J353">
            <v>479</v>
          </cell>
          <cell r="L353">
            <v>479</v>
          </cell>
        </row>
        <row r="354">
          <cell r="A354">
            <v>3209</v>
          </cell>
          <cell r="B354" t="str">
            <v>스테인레스관 (K형)</v>
          </cell>
          <cell r="C354" t="str">
            <v>13Ø</v>
          </cell>
          <cell r="D354" t="str">
            <v>M</v>
          </cell>
          <cell r="E354">
            <v>1280</v>
          </cell>
          <cell r="F354">
            <v>0</v>
          </cell>
          <cell r="H354">
            <v>479</v>
          </cell>
          <cell r="I354">
            <v>1280</v>
          </cell>
          <cell r="J354">
            <v>479</v>
          </cell>
          <cell r="L354">
            <v>479</v>
          </cell>
        </row>
        <row r="355">
          <cell r="A355">
            <v>3211</v>
          </cell>
          <cell r="B355" t="str">
            <v>엘보 (용접식 S20S)</v>
          </cell>
          <cell r="C355" t="str">
            <v>100Ø</v>
          </cell>
          <cell r="D355" t="str">
            <v>개</v>
          </cell>
          <cell r="E355">
            <v>18400</v>
          </cell>
          <cell r="F355">
            <v>0</v>
          </cell>
          <cell r="H355">
            <v>482</v>
          </cell>
          <cell r="I355">
            <v>18400</v>
          </cell>
          <cell r="J355">
            <v>482</v>
          </cell>
          <cell r="L355">
            <v>482</v>
          </cell>
        </row>
        <row r="356">
          <cell r="A356">
            <v>3212</v>
          </cell>
          <cell r="B356" t="str">
            <v>엘보 (용접식 S20S)</v>
          </cell>
          <cell r="C356" t="str">
            <v>80Ø</v>
          </cell>
          <cell r="D356" t="str">
            <v>개</v>
          </cell>
          <cell r="E356">
            <v>11200</v>
          </cell>
          <cell r="F356">
            <v>0</v>
          </cell>
          <cell r="H356">
            <v>482</v>
          </cell>
          <cell r="I356">
            <v>11200</v>
          </cell>
          <cell r="J356">
            <v>482</v>
          </cell>
          <cell r="L356">
            <v>482</v>
          </cell>
        </row>
        <row r="357">
          <cell r="A357">
            <v>3213</v>
          </cell>
          <cell r="B357" t="str">
            <v>엘보 (SR죠인트)</v>
          </cell>
          <cell r="C357" t="str">
            <v>60Ø</v>
          </cell>
          <cell r="D357" t="str">
            <v>개</v>
          </cell>
          <cell r="E357">
            <v>11510</v>
          </cell>
          <cell r="F357">
            <v>0</v>
          </cell>
          <cell r="H357">
            <v>486</v>
          </cell>
          <cell r="I357">
            <v>11510</v>
          </cell>
          <cell r="J357">
            <v>486</v>
          </cell>
          <cell r="L357">
            <v>486</v>
          </cell>
        </row>
        <row r="358">
          <cell r="A358">
            <v>3214</v>
          </cell>
          <cell r="B358" t="str">
            <v>엘보 (SR죠인트)</v>
          </cell>
          <cell r="C358" t="str">
            <v>50Ø</v>
          </cell>
          <cell r="D358" t="str">
            <v>개</v>
          </cell>
          <cell r="E358">
            <v>9030</v>
          </cell>
          <cell r="F358">
            <v>0</v>
          </cell>
          <cell r="H358">
            <v>486</v>
          </cell>
          <cell r="I358">
            <v>9030</v>
          </cell>
          <cell r="J358">
            <v>486</v>
          </cell>
          <cell r="L358">
            <v>486</v>
          </cell>
        </row>
        <row r="359">
          <cell r="A359">
            <v>3215</v>
          </cell>
          <cell r="B359" t="str">
            <v>엘보 (SR죠인트)</v>
          </cell>
          <cell r="C359" t="str">
            <v>40Ø</v>
          </cell>
          <cell r="D359" t="str">
            <v>개</v>
          </cell>
          <cell r="E359">
            <v>6810</v>
          </cell>
          <cell r="F359">
            <v>0</v>
          </cell>
          <cell r="H359">
            <v>486</v>
          </cell>
          <cell r="I359">
            <v>6810</v>
          </cell>
          <cell r="J359">
            <v>486</v>
          </cell>
          <cell r="L359">
            <v>486</v>
          </cell>
        </row>
        <row r="360">
          <cell r="A360">
            <v>3216</v>
          </cell>
          <cell r="B360" t="str">
            <v>엘보 (SR죠인트)</v>
          </cell>
          <cell r="C360" t="str">
            <v>30Ø</v>
          </cell>
          <cell r="D360" t="str">
            <v>개</v>
          </cell>
          <cell r="E360">
            <v>5510</v>
          </cell>
          <cell r="F360">
            <v>0</v>
          </cell>
          <cell r="H360">
            <v>486</v>
          </cell>
          <cell r="I360">
            <v>5510</v>
          </cell>
          <cell r="J360">
            <v>486</v>
          </cell>
          <cell r="L360">
            <v>486</v>
          </cell>
        </row>
        <row r="361">
          <cell r="A361">
            <v>3217</v>
          </cell>
          <cell r="B361" t="str">
            <v>엘보 (SR죠인트)</v>
          </cell>
          <cell r="C361" t="str">
            <v>25Ø</v>
          </cell>
          <cell r="D361" t="str">
            <v>개</v>
          </cell>
          <cell r="E361">
            <v>2580</v>
          </cell>
          <cell r="F361">
            <v>0</v>
          </cell>
          <cell r="H361">
            <v>486</v>
          </cell>
          <cell r="I361">
            <v>2580</v>
          </cell>
          <cell r="J361">
            <v>486</v>
          </cell>
          <cell r="L361">
            <v>486</v>
          </cell>
        </row>
        <row r="362">
          <cell r="A362">
            <v>3218</v>
          </cell>
          <cell r="B362" t="str">
            <v>엘보 (SR죠인트)</v>
          </cell>
          <cell r="C362" t="str">
            <v>20Ø</v>
          </cell>
          <cell r="D362" t="str">
            <v>개</v>
          </cell>
          <cell r="E362">
            <v>1980</v>
          </cell>
          <cell r="F362">
            <v>0</v>
          </cell>
          <cell r="H362">
            <v>486</v>
          </cell>
          <cell r="I362">
            <v>1980</v>
          </cell>
          <cell r="J362">
            <v>486</v>
          </cell>
          <cell r="L362">
            <v>486</v>
          </cell>
        </row>
        <row r="363">
          <cell r="A363">
            <v>3219</v>
          </cell>
          <cell r="B363" t="str">
            <v>엘보 (SR죠인트)</v>
          </cell>
          <cell r="C363" t="str">
            <v>13Ø</v>
          </cell>
          <cell r="D363" t="str">
            <v>개</v>
          </cell>
          <cell r="E363">
            <v>1370</v>
          </cell>
          <cell r="F363">
            <v>0</v>
          </cell>
          <cell r="H363">
            <v>486</v>
          </cell>
          <cell r="I363">
            <v>1370</v>
          </cell>
          <cell r="J363">
            <v>486</v>
          </cell>
          <cell r="L363">
            <v>486</v>
          </cell>
        </row>
        <row r="364">
          <cell r="A364">
            <v>3221</v>
          </cell>
          <cell r="B364" t="str">
            <v>티 (용접식 S20S)</v>
          </cell>
          <cell r="C364" t="str">
            <v>100Ø</v>
          </cell>
          <cell r="D364" t="str">
            <v>개</v>
          </cell>
          <cell r="E364">
            <v>26720</v>
          </cell>
          <cell r="F364">
            <v>0</v>
          </cell>
          <cell r="H364">
            <v>482</v>
          </cell>
          <cell r="I364">
            <v>26720</v>
          </cell>
          <cell r="J364">
            <v>482</v>
          </cell>
          <cell r="L364">
            <v>482</v>
          </cell>
        </row>
        <row r="365">
          <cell r="A365">
            <v>3222</v>
          </cell>
          <cell r="B365" t="str">
            <v>티 (용접식 S20S)</v>
          </cell>
          <cell r="C365" t="str">
            <v>80Ø</v>
          </cell>
          <cell r="D365" t="str">
            <v>개</v>
          </cell>
          <cell r="E365">
            <v>17760</v>
          </cell>
          <cell r="F365">
            <v>0</v>
          </cell>
          <cell r="H365">
            <v>482</v>
          </cell>
          <cell r="I365">
            <v>17760</v>
          </cell>
          <cell r="J365">
            <v>482</v>
          </cell>
          <cell r="L365">
            <v>482</v>
          </cell>
        </row>
        <row r="366">
          <cell r="A366">
            <v>3223</v>
          </cell>
          <cell r="B366" t="str">
            <v>티 (SR죠인트)</v>
          </cell>
          <cell r="C366" t="str">
            <v>60Ø</v>
          </cell>
          <cell r="D366" t="str">
            <v>개</v>
          </cell>
          <cell r="E366">
            <v>23310</v>
          </cell>
          <cell r="F366">
            <v>0</v>
          </cell>
          <cell r="H366">
            <v>486</v>
          </cell>
          <cell r="I366">
            <v>23310</v>
          </cell>
          <cell r="J366">
            <v>486</v>
          </cell>
          <cell r="L366">
            <v>486</v>
          </cell>
        </row>
        <row r="367">
          <cell r="A367">
            <v>3224</v>
          </cell>
          <cell r="B367" t="str">
            <v>티 (SR죠인트)</v>
          </cell>
          <cell r="C367" t="str">
            <v>50Ø</v>
          </cell>
          <cell r="D367" t="str">
            <v>개</v>
          </cell>
          <cell r="E367">
            <v>20850</v>
          </cell>
          <cell r="F367">
            <v>0</v>
          </cell>
          <cell r="H367">
            <v>486</v>
          </cell>
          <cell r="I367">
            <v>20850</v>
          </cell>
          <cell r="J367">
            <v>486</v>
          </cell>
          <cell r="L367">
            <v>486</v>
          </cell>
        </row>
        <row r="368">
          <cell r="A368">
            <v>3225</v>
          </cell>
          <cell r="B368" t="str">
            <v>티 (SR죠인트)</v>
          </cell>
          <cell r="C368" t="str">
            <v>40Ø</v>
          </cell>
          <cell r="D368" t="str">
            <v>개</v>
          </cell>
          <cell r="E368">
            <v>15610</v>
          </cell>
          <cell r="F368">
            <v>0</v>
          </cell>
          <cell r="H368">
            <v>486</v>
          </cell>
          <cell r="I368">
            <v>15610</v>
          </cell>
          <cell r="J368">
            <v>486</v>
          </cell>
          <cell r="L368">
            <v>486</v>
          </cell>
        </row>
        <row r="369">
          <cell r="A369">
            <v>3226</v>
          </cell>
          <cell r="B369" t="str">
            <v>티 (SR죠인트)</v>
          </cell>
          <cell r="C369" t="str">
            <v>30Ø</v>
          </cell>
          <cell r="D369" t="str">
            <v>개</v>
          </cell>
          <cell r="E369">
            <v>12120</v>
          </cell>
          <cell r="F369">
            <v>0</v>
          </cell>
          <cell r="H369">
            <v>486</v>
          </cell>
          <cell r="I369">
            <v>12120</v>
          </cell>
          <cell r="J369">
            <v>486</v>
          </cell>
          <cell r="L369">
            <v>486</v>
          </cell>
        </row>
        <row r="370">
          <cell r="A370">
            <v>3227</v>
          </cell>
          <cell r="B370" t="str">
            <v>티 (SR죠인트)</v>
          </cell>
          <cell r="C370" t="str">
            <v>25Ø</v>
          </cell>
          <cell r="D370" t="str">
            <v>개</v>
          </cell>
          <cell r="E370">
            <v>7620</v>
          </cell>
          <cell r="F370">
            <v>0</v>
          </cell>
          <cell r="H370">
            <v>486</v>
          </cell>
          <cell r="I370">
            <v>7620</v>
          </cell>
          <cell r="J370">
            <v>486</v>
          </cell>
          <cell r="L370">
            <v>486</v>
          </cell>
        </row>
        <row r="371">
          <cell r="A371">
            <v>3228</v>
          </cell>
          <cell r="B371" t="str">
            <v>티 (SR죠인트)</v>
          </cell>
          <cell r="C371" t="str">
            <v>20Ø</v>
          </cell>
          <cell r="D371" t="str">
            <v>개</v>
          </cell>
          <cell r="E371">
            <v>5070</v>
          </cell>
          <cell r="F371">
            <v>0</v>
          </cell>
          <cell r="H371">
            <v>486</v>
          </cell>
          <cell r="I371">
            <v>5070</v>
          </cell>
          <cell r="J371">
            <v>486</v>
          </cell>
          <cell r="L371">
            <v>486</v>
          </cell>
        </row>
        <row r="372">
          <cell r="A372">
            <v>3229</v>
          </cell>
          <cell r="B372" t="str">
            <v>티 (SR죠인트)</v>
          </cell>
          <cell r="C372" t="str">
            <v>13Ø</v>
          </cell>
          <cell r="D372" t="str">
            <v>개</v>
          </cell>
          <cell r="E372">
            <v>3470</v>
          </cell>
          <cell r="F372">
            <v>0</v>
          </cell>
          <cell r="H372">
            <v>486</v>
          </cell>
          <cell r="I372">
            <v>3470</v>
          </cell>
          <cell r="J372">
            <v>486</v>
          </cell>
          <cell r="L372">
            <v>486</v>
          </cell>
        </row>
        <row r="373">
          <cell r="A373">
            <v>3232</v>
          </cell>
          <cell r="B373" t="str">
            <v>레듀샤 (용접식 S20S)</v>
          </cell>
          <cell r="C373" t="str">
            <v>100Ø</v>
          </cell>
          <cell r="D373" t="str">
            <v>개</v>
          </cell>
          <cell r="E373">
            <v>15200</v>
          </cell>
          <cell r="F373">
            <v>0</v>
          </cell>
          <cell r="H373">
            <v>482</v>
          </cell>
          <cell r="I373">
            <v>15200</v>
          </cell>
          <cell r="J373">
            <v>482</v>
          </cell>
          <cell r="L373">
            <v>482</v>
          </cell>
        </row>
        <row r="374">
          <cell r="A374">
            <v>3232</v>
          </cell>
          <cell r="B374" t="str">
            <v>레듀샤 (용접식 S20S)</v>
          </cell>
          <cell r="C374" t="str">
            <v>80Ø</v>
          </cell>
          <cell r="D374" t="str">
            <v>개</v>
          </cell>
          <cell r="E374">
            <v>10640</v>
          </cell>
          <cell r="F374">
            <v>0</v>
          </cell>
          <cell r="H374">
            <v>482</v>
          </cell>
          <cell r="I374">
            <v>10640</v>
          </cell>
          <cell r="J374">
            <v>482</v>
          </cell>
          <cell r="L374">
            <v>482</v>
          </cell>
        </row>
        <row r="375">
          <cell r="A375">
            <v>3233</v>
          </cell>
          <cell r="B375" t="str">
            <v>레듀샤 (SR죠인트)</v>
          </cell>
          <cell r="C375" t="str">
            <v>60Ø</v>
          </cell>
          <cell r="D375" t="str">
            <v>개</v>
          </cell>
          <cell r="E375">
            <v>13000</v>
          </cell>
          <cell r="F375">
            <v>0</v>
          </cell>
          <cell r="H375">
            <v>486</v>
          </cell>
          <cell r="I375">
            <v>13000</v>
          </cell>
          <cell r="J375">
            <v>486</v>
          </cell>
          <cell r="L375">
            <v>486</v>
          </cell>
        </row>
        <row r="376">
          <cell r="A376">
            <v>3234</v>
          </cell>
          <cell r="B376" t="str">
            <v>레듀샤 (SR죠인트)</v>
          </cell>
          <cell r="C376" t="str">
            <v>50Ø</v>
          </cell>
          <cell r="D376" t="str">
            <v>개</v>
          </cell>
          <cell r="E376">
            <v>11150</v>
          </cell>
          <cell r="F376">
            <v>0</v>
          </cell>
          <cell r="H376">
            <v>486</v>
          </cell>
          <cell r="I376">
            <v>11150</v>
          </cell>
          <cell r="J376">
            <v>486</v>
          </cell>
          <cell r="L376">
            <v>486</v>
          </cell>
        </row>
        <row r="377">
          <cell r="A377">
            <v>3235</v>
          </cell>
          <cell r="B377" t="str">
            <v>레듀샤 (SR죠인트)</v>
          </cell>
          <cell r="C377" t="str">
            <v>40Ø</v>
          </cell>
          <cell r="D377" t="str">
            <v>개</v>
          </cell>
          <cell r="E377">
            <v>9170</v>
          </cell>
          <cell r="F377">
            <v>0</v>
          </cell>
          <cell r="H377">
            <v>486</v>
          </cell>
          <cell r="I377">
            <v>9170</v>
          </cell>
          <cell r="J377">
            <v>486</v>
          </cell>
          <cell r="L377">
            <v>486</v>
          </cell>
        </row>
        <row r="378">
          <cell r="A378">
            <v>3236</v>
          </cell>
          <cell r="B378" t="str">
            <v>레듀샤 (SR죠인트)</v>
          </cell>
          <cell r="C378" t="str">
            <v>30Ø</v>
          </cell>
          <cell r="D378" t="str">
            <v>개</v>
          </cell>
          <cell r="E378">
            <v>7080</v>
          </cell>
          <cell r="F378">
            <v>0</v>
          </cell>
          <cell r="H378">
            <v>486</v>
          </cell>
          <cell r="I378">
            <v>7080</v>
          </cell>
          <cell r="J378">
            <v>486</v>
          </cell>
          <cell r="L378">
            <v>486</v>
          </cell>
        </row>
        <row r="379">
          <cell r="A379">
            <v>3237</v>
          </cell>
          <cell r="B379" t="str">
            <v>레듀샤 (SR죠인트)</v>
          </cell>
          <cell r="C379" t="str">
            <v>25Ø</v>
          </cell>
          <cell r="D379" t="str">
            <v>개</v>
          </cell>
          <cell r="E379">
            <v>3830</v>
          </cell>
          <cell r="F379">
            <v>0</v>
          </cell>
          <cell r="H379">
            <v>486</v>
          </cell>
          <cell r="I379">
            <v>3830</v>
          </cell>
          <cell r="J379">
            <v>486</v>
          </cell>
          <cell r="L379">
            <v>486</v>
          </cell>
        </row>
        <row r="380">
          <cell r="A380">
            <v>3238</v>
          </cell>
          <cell r="B380" t="str">
            <v>레듀샤 (SR죠인트)</v>
          </cell>
          <cell r="C380" t="str">
            <v>20Ø</v>
          </cell>
          <cell r="D380" t="str">
            <v>개</v>
          </cell>
          <cell r="E380">
            <v>2210</v>
          </cell>
          <cell r="F380">
            <v>0</v>
          </cell>
          <cell r="H380">
            <v>486</v>
          </cell>
          <cell r="I380">
            <v>2210</v>
          </cell>
          <cell r="J380">
            <v>486</v>
          </cell>
          <cell r="L380">
            <v>486</v>
          </cell>
        </row>
        <row r="381">
          <cell r="A381">
            <v>3241</v>
          </cell>
          <cell r="B381" t="str">
            <v>소켓 (SR죠인트)</v>
          </cell>
          <cell r="C381" t="str">
            <v>60Ø</v>
          </cell>
          <cell r="D381" t="str">
            <v>개</v>
          </cell>
          <cell r="E381">
            <v>8820</v>
          </cell>
          <cell r="F381">
            <v>0</v>
          </cell>
          <cell r="H381">
            <v>486</v>
          </cell>
          <cell r="I381">
            <v>8820</v>
          </cell>
          <cell r="J381">
            <v>486</v>
          </cell>
          <cell r="L381">
            <v>486</v>
          </cell>
        </row>
        <row r="382">
          <cell r="A382">
            <v>3242</v>
          </cell>
          <cell r="B382" t="str">
            <v>소켓 (SR죠인트)</v>
          </cell>
          <cell r="C382" t="str">
            <v>50Ø</v>
          </cell>
          <cell r="D382" t="str">
            <v>개</v>
          </cell>
          <cell r="E382">
            <v>7660</v>
          </cell>
          <cell r="F382">
            <v>0</v>
          </cell>
          <cell r="H382">
            <v>486</v>
          </cell>
          <cell r="I382">
            <v>7660</v>
          </cell>
          <cell r="J382">
            <v>486</v>
          </cell>
          <cell r="L382">
            <v>486</v>
          </cell>
        </row>
        <row r="383">
          <cell r="A383">
            <v>3243</v>
          </cell>
          <cell r="B383" t="str">
            <v>소켓 (SR죠인트)</v>
          </cell>
          <cell r="C383" t="str">
            <v>40Ø</v>
          </cell>
          <cell r="D383" t="str">
            <v>개</v>
          </cell>
          <cell r="E383">
            <v>5140</v>
          </cell>
          <cell r="F383">
            <v>0</v>
          </cell>
          <cell r="H383">
            <v>486</v>
          </cell>
          <cell r="I383">
            <v>5140</v>
          </cell>
          <cell r="J383">
            <v>486</v>
          </cell>
          <cell r="L383">
            <v>486</v>
          </cell>
        </row>
        <row r="384">
          <cell r="A384">
            <v>3244</v>
          </cell>
          <cell r="B384" t="str">
            <v>소켓 (SR죠인트)</v>
          </cell>
          <cell r="C384" t="str">
            <v>30Ø</v>
          </cell>
          <cell r="D384" t="str">
            <v>개</v>
          </cell>
          <cell r="E384">
            <v>3960</v>
          </cell>
          <cell r="F384">
            <v>0</v>
          </cell>
          <cell r="H384">
            <v>486</v>
          </cell>
          <cell r="I384">
            <v>3960</v>
          </cell>
          <cell r="J384">
            <v>486</v>
          </cell>
          <cell r="L384">
            <v>486</v>
          </cell>
        </row>
        <row r="385">
          <cell r="A385">
            <v>3245</v>
          </cell>
          <cell r="B385" t="str">
            <v>소켓 (SR죠인트)</v>
          </cell>
          <cell r="C385" t="str">
            <v>25Ø</v>
          </cell>
          <cell r="D385" t="str">
            <v>개</v>
          </cell>
          <cell r="E385">
            <v>2130</v>
          </cell>
          <cell r="F385">
            <v>0</v>
          </cell>
          <cell r="H385">
            <v>486</v>
          </cell>
          <cell r="I385">
            <v>2130</v>
          </cell>
          <cell r="J385">
            <v>486</v>
          </cell>
          <cell r="L385">
            <v>486</v>
          </cell>
        </row>
        <row r="386">
          <cell r="A386">
            <v>3246</v>
          </cell>
          <cell r="B386" t="str">
            <v>소켓 (SR죠인트)</v>
          </cell>
          <cell r="C386" t="str">
            <v>20Ø</v>
          </cell>
          <cell r="D386" t="str">
            <v>개</v>
          </cell>
          <cell r="E386">
            <v>1570</v>
          </cell>
          <cell r="F386">
            <v>0</v>
          </cell>
          <cell r="H386">
            <v>486</v>
          </cell>
          <cell r="I386">
            <v>1570</v>
          </cell>
          <cell r="J386">
            <v>486</v>
          </cell>
          <cell r="L386">
            <v>486</v>
          </cell>
        </row>
        <row r="387">
          <cell r="A387">
            <v>3247</v>
          </cell>
          <cell r="B387" t="str">
            <v>소켓 (SR죠인트)</v>
          </cell>
          <cell r="C387" t="str">
            <v>13Ø</v>
          </cell>
          <cell r="D387" t="str">
            <v>개</v>
          </cell>
          <cell r="E387">
            <v>1250</v>
          </cell>
          <cell r="F387">
            <v>0</v>
          </cell>
          <cell r="H387">
            <v>486</v>
          </cell>
          <cell r="I387">
            <v>1250</v>
          </cell>
          <cell r="J387">
            <v>486</v>
          </cell>
          <cell r="L387">
            <v>486</v>
          </cell>
        </row>
        <row r="388">
          <cell r="A388">
            <v>3251</v>
          </cell>
          <cell r="B388" t="str">
            <v>캡 (용접식 S20S)</v>
          </cell>
          <cell r="C388" t="str">
            <v>100Ø</v>
          </cell>
          <cell r="D388" t="str">
            <v>개</v>
          </cell>
          <cell r="E388">
            <v>8960</v>
          </cell>
          <cell r="F388">
            <v>0</v>
          </cell>
          <cell r="H388">
            <v>482</v>
          </cell>
          <cell r="I388">
            <v>8960</v>
          </cell>
          <cell r="J388">
            <v>482</v>
          </cell>
          <cell r="L388">
            <v>482</v>
          </cell>
        </row>
        <row r="389">
          <cell r="A389">
            <v>3252</v>
          </cell>
          <cell r="B389" t="str">
            <v>캡 (용접식 S20S)</v>
          </cell>
          <cell r="C389" t="str">
            <v>80Ø</v>
          </cell>
          <cell r="D389" t="str">
            <v>개</v>
          </cell>
          <cell r="E389">
            <v>6110</v>
          </cell>
          <cell r="F389">
            <v>0</v>
          </cell>
          <cell r="H389">
            <v>482</v>
          </cell>
          <cell r="I389">
            <v>6110</v>
          </cell>
          <cell r="J389">
            <v>482</v>
          </cell>
          <cell r="L389">
            <v>482</v>
          </cell>
        </row>
        <row r="390">
          <cell r="A390">
            <v>3253</v>
          </cell>
          <cell r="B390" t="str">
            <v>캡 (SR죠인트)</v>
          </cell>
          <cell r="C390" t="str">
            <v>60Ø</v>
          </cell>
          <cell r="D390" t="str">
            <v>개</v>
          </cell>
          <cell r="E390">
            <v>10600</v>
          </cell>
          <cell r="F390">
            <v>0</v>
          </cell>
          <cell r="H390">
            <v>486</v>
          </cell>
          <cell r="I390">
            <v>10600</v>
          </cell>
          <cell r="J390">
            <v>486</v>
          </cell>
          <cell r="L390">
            <v>486</v>
          </cell>
        </row>
        <row r="391">
          <cell r="A391">
            <v>3254</v>
          </cell>
          <cell r="B391" t="str">
            <v>캡 (SR죠인트)</v>
          </cell>
          <cell r="C391" t="str">
            <v>50Ø</v>
          </cell>
          <cell r="D391" t="str">
            <v>개</v>
          </cell>
          <cell r="E391">
            <v>8430</v>
          </cell>
          <cell r="F391">
            <v>0</v>
          </cell>
          <cell r="H391">
            <v>486</v>
          </cell>
          <cell r="I391">
            <v>8430</v>
          </cell>
          <cell r="J391">
            <v>486</v>
          </cell>
          <cell r="L391">
            <v>486</v>
          </cell>
        </row>
        <row r="392">
          <cell r="A392">
            <v>3255</v>
          </cell>
          <cell r="B392" t="str">
            <v>캡 (SR죠인트)</v>
          </cell>
          <cell r="C392" t="str">
            <v>40Ø</v>
          </cell>
          <cell r="D392" t="str">
            <v>개</v>
          </cell>
          <cell r="E392">
            <v>7610</v>
          </cell>
          <cell r="F392">
            <v>0</v>
          </cell>
          <cell r="H392">
            <v>486</v>
          </cell>
          <cell r="I392">
            <v>7610</v>
          </cell>
          <cell r="J392">
            <v>486</v>
          </cell>
          <cell r="L392">
            <v>486</v>
          </cell>
        </row>
        <row r="393">
          <cell r="A393">
            <v>3256</v>
          </cell>
          <cell r="B393" t="str">
            <v>캡 (SR죠인트)</v>
          </cell>
          <cell r="C393" t="str">
            <v>30Ø</v>
          </cell>
          <cell r="D393" t="str">
            <v>개</v>
          </cell>
          <cell r="E393">
            <v>5430</v>
          </cell>
          <cell r="F393">
            <v>0</v>
          </cell>
          <cell r="H393">
            <v>486</v>
          </cell>
          <cell r="I393">
            <v>5430</v>
          </cell>
          <cell r="J393">
            <v>486</v>
          </cell>
          <cell r="L393">
            <v>486</v>
          </cell>
        </row>
        <row r="394">
          <cell r="A394">
            <v>3257</v>
          </cell>
          <cell r="B394" t="str">
            <v>캡 (SR죠인트)</v>
          </cell>
          <cell r="C394" t="str">
            <v>25Ø</v>
          </cell>
          <cell r="D394" t="str">
            <v>개</v>
          </cell>
          <cell r="E394">
            <v>3050</v>
          </cell>
          <cell r="F394">
            <v>0</v>
          </cell>
          <cell r="H394">
            <v>486</v>
          </cell>
          <cell r="I394">
            <v>3050</v>
          </cell>
          <cell r="J394">
            <v>486</v>
          </cell>
          <cell r="L394">
            <v>486</v>
          </cell>
        </row>
        <row r="395">
          <cell r="A395">
            <v>3258</v>
          </cell>
          <cell r="B395" t="str">
            <v>캡 (SR죠인트)</v>
          </cell>
          <cell r="C395" t="str">
            <v>20Ø</v>
          </cell>
          <cell r="D395" t="str">
            <v>개</v>
          </cell>
          <cell r="E395">
            <v>2340</v>
          </cell>
          <cell r="F395">
            <v>0</v>
          </cell>
          <cell r="H395">
            <v>486</v>
          </cell>
          <cell r="I395">
            <v>2340</v>
          </cell>
          <cell r="J395">
            <v>486</v>
          </cell>
          <cell r="L395">
            <v>486</v>
          </cell>
        </row>
        <row r="396">
          <cell r="A396">
            <v>3259</v>
          </cell>
          <cell r="B396" t="str">
            <v>캡 (SR죠인트)</v>
          </cell>
          <cell r="C396" t="str">
            <v>13Ø</v>
          </cell>
          <cell r="D396" t="str">
            <v>개</v>
          </cell>
          <cell r="E396">
            <v>1920</v>
          </cell>
          <cell r="F396">
            <v>0</v>
          </cell>
          <cell r="H396">
            <v>486</v>
          </cell>
          <cell r="I396">
            <v>1920</v>
          </cell>
          <cell r="J396">
            <v>486</v>
          </cell>
          <cell r="L396">
            <v>486</v>
          </cell>
        </row>
        <row r="397">
          <cell r="A397">
            <v>3261</v>
          </cell>
          <cell r="B397" t="str">
            <v>SUS용접 합 후렌지</v>
          </cell>
          <cell r="C397" t="str">
            <v>100Ø</v>
          </cell>
          <cell r="D397" t="str">
            <v>개</v>
          </cell>
          <cell r="E397">
            <v>12300</v>
          </cell>
          <cell r="F397">
            <v>0</v>
          </cell>
          <cell r="H397">
            <v>0</v>
          </cell>
          <cell r="I397">
            <v>12300</v>
          </cell>
          <cell r="J397">
            <v>0</v>
          </cell>
          <cell r="L397">
            <v>0</v>
          </cell>
        </row>
        <row r="398">
          <cell r="A398">
            <v>3262</v>
          </cell>
          <cell r="B398" t="str">
            <v>SUS용접 합 후렌지</v>
          </cell>
          <cell r="C398" t="str">
            <v>80Ø</v>
          </cell>
          <cell r="D398" t="str">
            <v>개</v>
          </cell>
          <cell r="E398">
            <v>10300</v>
          </cell>
          <cell r="F398">
            <v>0</v>
          </cell>
          <cell r="H398">
            <v>0</v>
          </cell>
          <cell r="I398">
            <v>10300</v>
          </cell>
          <cell r="J398">
            <v>0</v>
          </cell>
          <cell r="L398">
            <v>0</v>
          </cell>
        </row>
        <row r="399">
          <cell r="A399">
            <v>3263</v>
          </cell>
          <cell r="B399" t="str">
            <v>유니온 (SR죠인트)</v>
          </cell>
          <cell r="C399" t="str">
            <v>60Ø</v>
          </cell>
          <cell r="D399" t="str">
            <v>개</v>
          </cell>
          <cell r="E399">
            <v>17460</v>
          </cell>
          <cell r="F399">
            <v>0</v>
          </cell>
          <cell r="H399">
            <v>486</v>
          </cell>
          <cell r="I399">
            <v>17460</v>
          </cell>
          <cell r="J399">
            <v>486</v>
          </cell>
          <cell r="L399">
            <v>486</v>
          </cell>
        </row>
        <row r="400">
          <cell r="A400">
            <v>3264</v>
          </cell>
          <cell r="B400" t="str">
            <v>유니온 (SR죠인트)</v>
          </cell>
          <cell r="C400" t="str">
            <v>50Ø</v>
          </cell>
          <cell r="D400" t="str">
            <v>개</v>
          </cell>
          <cell r="E400">
            <v>14000</v>
          </cell>
          <cell r="F400">
            <v>0</v>
          </cell>
          <cell r="H400">
            <v>486</v>
          </cell>
          <cell r="I400">
            <v>14000</v>
          </cell>
          <cell r="J400">
            <v>486</v>
          </cell>
          <cell r="L400">
            <v>486</v>
          </cell>
        </row>
        <row r="401">
          <cell r="A401">
            <v>3265</v>
          </cell>
          <cell r="B401" t="str">
            <v>유니온 (SR죠인트)</v>
          </cell>
          <cell r="C401" t="str">
            <v>40Ø</v>
          </cell>
          <cell r="D401" t="str">
            <v>개</v>
          </cell>
          <cell r="E401">
            <v>10470</v>
          </cell>
          <cell r="F401">
            <v>0</v>
          </cell>
          <cell r="H401">
            <v>486</v>
          </cell>
          <cell r="I401">
            <v>10470</v>
          </cell>
          <cell r="J401">
            <v>486</v>
          </cell>
          <cell r="L401">
            <v>486</v>
          </cell>
        </row>
        <row r="402">
          <cell r="A402">
            <v>3266</v>
          </cell>
          <cell r="B402" t="str">
            <v>유니온 (SR죠인트)</v>
          </cell>
          <cell r="C402" t="str">
            <v>30Ø</v>
          </cell>
          <cell r="D402" t="str">
            <v>개</v>
          </cell>
          <cell r="E402">
            <v>6980</v>
          </cell>
          <cell r="F402">
            <v>0</v>
          </cell>
          <cell r="H402">
            <v>486</v>
          </cell>
          <cell r="I402">
            <v>6980</v>
          </cell>
          <cell r="J402">
            <v>486</v>
          </cell>
          <cell r="L402">
            <v>486</v>
          </cell>
        </row>
        <row r="403">
          <cell r="A403">
            <v>3267</v>
          </cell>
          <cell r="B403" t="str">
            <v>유니온 (SR죠인트)</v>
          </cell>
          <cell r="C403" t="str">
            <v>25Ø</v>
          </cell>
          <cell r="D403" t="str">
            <v>개</v>
          </cell>
          <cell r="E403">
            <v>4660</v>
          </cell>
          <cell r="F403">
            <v>0</v>
          </cell>
          <cell r="H403">
            <v>486</v>
          </cell>
          <cell r="I403">
            <v>4660</v>
          </cell>
          <cell r="J403">
            <v>486</v>
          </cell>
          <cell r="L403">
            <v>486</v>
          </cell>
        </row>
        <row r="404">
          <cell r="A404">
            <v>3268</v>
          </cell>
          <cell r="B404" t="str">
            <v>유니온 (SR죠인트)</v>
          </cell>
          <cell r="C404" t="str">
            <v>20Ø</v>
          </cell>
          <cell r="D404" t="str">
            <v>개</v>
          </cell>
          <cell r="E404">
            <v>3490</v>
          </cell>
          <cell r="F404">
            <v>0</v>
          </cell>
          <cell r="H404">
            <v>486</v>
          </cell>
          <cell r="I404">
            <v>3490</v>
          </cell>
          <cell r="J404">
            <v>486</v>
          </cell>
          <cell r="L404">
            <v>486</v>
          </cell>
        </row>
        <row r="405">
          <cell r="A405">
            <v>3269</v>
          </cell>
          <cell r="B405" t="str">
            <v>유니온 (SR죠인트)</v>
          </cell>
          <cell r="C405" t="str">
            <v>13Ø</v>
          </cell>
          <cell r="D405" t="str">
            <v>개</v>
          </cell>
          <cell r="E405">
            <v>2330</v>
          </cell>
          <cell r="F405">
            <v>0</v>
          </cell>
          <cell r="H405">
            <v>486</v>
          </cell>
          <cell r="I405">
            <v>2330</v>
          </cell>
          <cell r="J405">
            <v>486</v>
          </cell>
          <cell r="L405">
            <v>486</v>
          </cell>
        </row>
        <row r="406">
          <cell r="A406">
            <v>3271</v>
          </cell>
          <cell r="B406" t="str">
            <v>밸브소켓 (SR죠인트)</v>
          </cell>
          <cell r="C406" t="str">
            <v>60Ø</v>
          </cell>
          <cell r="D406" t="str">
            <v>개</v>
          </cell>
          <cell r="E406">
            <v>9200</v>
          </cell>
          <cell r="F406">
            <v>0</v>
          </cell>
          <cell r="H406">
            <v>486</v>
          </cell>
          <cell r="I406">
            <v>9200</v>
          </cell>
          <cell r="J406">
            <v>486</v>
          </cell>
          <cell r="L406">
            <v>486</v>
          </cell>
        </row>
        <row r="407">
          <cell r="A407">
            <v>3272</v>
          </cell>
          <cell r="B407" t="str">
            <v>밸브소켓 (SR죠인트)</v>
          </cell>
          <cell r="C407" t="str">
            <v>50Ø</v>
          </cell>
          <cell r="D407" t="str">
            <v>개</v>
          </cell>
          <cell r="E407">
            <v>7850</v>
          </cell>
          <cell r="F407">
            <v>0</v>
          </cell>
          <cell r="H407">
            <v>486</v>
          </cell>
          <cell r="I407">
            <v>7850</v>
          </cell>
          <cell r="J407">
            <v>486</v>
          </cell>
          <cell r="L407">
            <v>486</v>
          </cell>
        </row>
        <row r="408">
          <cell r="A408">
            <v>3273</v>
          </cell>
          <cell r="B408" t="str">
            <v>밸브소켓 (SR죠인트)</v>
          </cell>
          <cell r="C408" t="str">
            <v>40Ø</v>
          </cell>
          <cell r="D408" t="str">
            <v>개</v>
          </cell>
          <cell r="E408">
            <v>6770</v>
          </cell>
          <cell r="F408">
            <v>0</v>
          </cell>
          <cell r="H408">
            <v>486</v>
          </cell>
          <cell r="I408">
            <v>6770</v>
          </cell>
          <cell r="J408">
            <v>486</v>
          </cell>
          <cell r="L408">
            <v>486</v>
          </cell>
        </row>
        <row r="409">
          <cell r="A409">
            <v>3274</v>
          </cell>
          <cell r="B409" t="str">
            <v>밸브소켓 (SR죠인트)</v>
          </cell>
          <cell r="C409" t="str">
            <v>30Ø</v>
          </cell>
          <cell r="D409" t="str">
            <v>개</v>
          </cell>
          <cell r="E409">
            <v>4630</v>
          </cell>
          <cell r="F409">
            <v>0</v>
          </cell>
          <cell r="H409">
            <v>486</v>
          </cell>
          <cell r="I409">
            <v>4630</v>
          </cell>
          <cell r="J409">
            <v>486</v>
          </cell>
          <cell r="L409">
            <v>486</v>
          </cell>
        </row>
        <row r="410">
          <cell r="A410">
            <v>3275</v>
          </cell>
          <cell r="B410" t="str">
            <v>밸브소켓 (SR죠인트)</v>
          </cell>
          <cell r="C410" t="str">
            <v>25Ø</v>
          </cell>
          <cell r="D410" t="str">
            <v>개</v>
          </cell>
          <cell r="E410">
            <v>2860</v>
          </cell>
          <cell r="F410">
            <v>0</v>
          </cell>
          <cell r="H410">
            <v>486</v>
          </cell>
          <cell r="I410">
            <v>2860</v>
          </cell>
          <cell r="J410">
            <v>486</v>
          </cell>
          <cell r="L410">
            <v>486</v>
          </cell>
        </row>
        <row r="411">
          <cell r="A411">
            <v>3276</v>
          </cell>
          <cell r="B411" t="str">
            <v>밸브소켓 (SR죠인트)</v>
          </cell>
          <cell r="C411" t="str">
            <v>20Ø</v>
          </cell>
          <cell r="D411" t="str">
            <v>개</v>
          </cell>
          <cell r="E411">
            <v>1980</v>
          </cell>
          <cell r="F411">
            <v>0</v>
          </cell>
          <cell r="H411">
            <v>486</v>
          </cell>
          <cell r="I411">
            <v>1980</v>
          </cell>
          <cell r="J411">
            <v>486</v>
          </cell>
          <cell r="L411">
            <v>486</v>
          </cell>
        </row>
        <row r="412">
          <cell r="A412">
            <v>3277</v>
          </cell>
          <cell r="B412" t="str">
            <v>밸브소켓 (SR죠인트)</v>
          </cell>
          <cell r="C412" t="str">
            <v>13Ø</v>
          </cell>
          <cell r="D412" t="str">
            <v>개</v>
          </cell>
          <cell r="E412">
            <v>1260</v>
          </cell>
          <cell r="F412">
            <v>0</v>
          </cell>
          <cell r="H412">
            <v>486</v>
          </cell>
          <cell r="I412">
            <v>1260</v>
          </cell>
          <cell r="J412">
            <v>486</v>
          </cell>
          <cell r="L412">
            <v>486</v>
          </cell>
        </row>
        <row r="413">
          <cell r="A413">
            <v>3281</v>
          </cell>
          <cell r="B413" t="str">
            <v>수전소켓 (SR죠인트)</v>
          </cell>
          <cell r="C413" t="str">
            <v>25Ø</v>
          </cell>
          <cell r="D413" t="str">
            <v>개</v>
          </cell>
          <cell r="E413">
            <v>4220</v>
          </cell>
          <cell r="F413">
            <v>0</v>
          </cell>
          <cell r="H413">
            <v>486</v>
          </cell>
          <cell r="I413">
            <v>4220</v>
          </cell>
          <cell r="J413">
            <v>486</v>
          </cell>
          <cell r="L413">
            <v>486</v>
          </cell>
        </row>
        <row r="414">
          <cell r="A414">
            <v>3282</v>
          </cell>
          <cell r="B414" t="str">
            <v>수전소켓 (SR죠인트)</v>
          </cell>
          <cell r="C414" t="str">
            <v>20Ø</v>
          </cell>
          <cell r="D414" t="str">
            <v>개</v>
          </cell>
          <cell r="E414">
            <v>3390</v>
          </cell>
          <cell r="F414">
            <v>0</v>
          </cell>
          <cell r="H414">
            <v>486</v>
          </cell>
          <cell r="I414">
            <v>3390</v>
          </cell>
          <cell r="J414">
            <v>486</v>
          </cell>
          <cell r="L414">
            <v>486</v>
          </cell>
        </row>
        <row r="415">
          <cell r="A415">
            <v>3283</v>
          </cell>
          <cell r="B415" t="str">
            <v>수전소켓 (SR죠인트)</v>
          </cell>
          <cell r="C415" t="str">
            <v>13Ø</v>
          </cell>
          <cell r="D415" t="str">
            <v>개</v>
          </cell>
          <cell r="E415">
            <v>2860</v>
          </cell>
          <cell r="F415">
            <v>0</v>
          </cell>
          <cell r="H415">
            <v>486</v>
          </cell>
          <cell r="I415">
            <v>2860</v>
          </cell>
          <cell r="J415">
            <v>486</v>
          </cell>
          <cell r="L415">
            <v>486</v>
          </cell>
        </row>
        <row r="416">
          <cell r="A416">
            <v>3291</v>
          </cell>
          <cell r="B416" t="str">
            <v>아답타엘보(SR죠인트)</v>
          </cell>
          <cell r="C416" t="str">
            <v>25Ø</v>
          </cell>
          <cell r="D416" t="str">
            <v>개</v>
          </cell>
          <cell r="E416">
            <v>5710</v>
          </cell>
          <cell r="F416">
            <v>0</v>
          </cell>
          <cell r="H416">
            <v>486</v>
          </cell>
          <cell r="I416">
            <v>5710</v>
          </cell>
          <cell r="J416">
            <v>486</v>
          </cell>
          <cell r="L416">
            <v>486</v>
          </cell>
        </row>
        <row r="417">
          <cell r="A417">
            <v>3292</v>
          </cell>
          <cell r="B417" t="str">
            <v>아답타엘보(SR죠인트)</v>
          </cell>
          <cell r="C417" t="str">
            <v>20Ø</v>
          </cell>
          <cell r="D417" t="str">
            <v>개</v>
          </cell>
          <cell r="E417">
            <v>4010</v>
          </cell>
          <cell r="F417">
            <v>0</v>
          </cell>
          <cell r="H417">
            <v>486</v>
          </cell>
          <cell r="I417">
            <v>4010</v>
          </cell>
          <cell r="J417">
            <v>486</v>
          </cell>
          <cell r="L417">
            <v>486</v>
          </cell>
        </row>
        <row r="418">
          <cell r="A418">
            <v>3293</v>
          </cell>
          <cell r="B418" t="str">
            <v>아답타엘보(SR죠인트)</v>
          </cell>
          <cell r="C418" t="str">
            <v>13Ø</v>
          </cell>
          <cell r="D418" t="str">
            <v>개</v>
          </cell>
          <cell r="E418">
            <v>3440</v>
          </cell>
          <cell r="F418">
            <v>0</v>
          </cell>
          <cell r="H418">
            <v>486</v>
          </cell>
          <cell r="I418">
            <v>3440</v>
          </cell>
          <cell r="J418">
            <v>486</v>
          </cell>
          <cell r="L418">
            <v>486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44">
          <cell r="A444">
            <v>3299</v>
          </cell>
          <cell r="B444" t="str">
            <v>백강관</v>
          </cell>
          <cell r="C444" t="str">
            <v>150Ø</v>
          </cell>
          <cell r="D444" t="str">
            <v>M</v>
          </cell>
          <cell r="E444">
            <v>12628</v>
          </cell>
          <cell r="F444">
            <v>0</v>
          </cell>
          <cell r="H444">
            <v>457</v>
          </cell>
          <cell r="I444">
            <v>12628</v>
          </cell>
          <cell r="J444">
            <v>457</v>
          </cell>
          <cell r="L444">
            <v>457</v>
          </cell>
        </row>
        <row r="445">
          <cell r="A445">
            <v>3300</v>
          </cell>
          <cell r="B445" t="str">
            <v>백강관</v>
          </cell>
          <cell r="C445" t="str">
            <v>125Ø</v>
          </cell>
          <cell r="D445" t="str">
            <v>M</v>
          </cell>
          <cell r="E445">
            <v>10605</v>
          </cell>
          <cell r="F445">
            <v>0</v>
          </cell>
          <cell r="H445">
            <v>457</v>
          </cell>
          <cell r="I445">
            <v>10605</v>
          </cell>
          <cell r="J445">
            <v>457</v>
          </cell>
          <cell r="L445">
            <v>457</v>
          </cell>
        </row>
        <row r="446">
          <cell r="A446">
            <v>3301</v>
          </cell>
          <cell r="B446" t="str">
            <v>백강관</v>
          </cell>
          <cell r="C446" t="str">
            <v>100Ø</v>
          </cell>
          <cell r="D446" t="str">
            <v>M</v>
          </cell>
          <cell r="E446">
            <v>7822</v>
          </cell>
          <cell r="F446">
            <v>0</v>
          </cell>
          <cell r="H446">
            <v>457</v>
          </cell>
          <cell r="I446">
            <v>7822</v>
          </cell>
          <cell r="J446">
            <v>457</v>
          </cell>
          <cell r="L446">
            <v>457</v>
          </cell>
        </row>
        <row r="447">
          <cell r="A447">
            <v>3302</v>
          </cell>
          <cell r="B447" t="str">
            <v>백강관</v>
          </cell>
          <cell r="C447" t="str">
            <v>80Ø</v>
          </cell>
          <cell r="D447" t="str">
            <v>M</v>
          </cell>
          <cell r="E447">
            <v>5487</v>
          </cell>
          <cell r="F447">
            <v>0</v>
          </cell>
          <cell r="H447">
            <v>457</v>
          </cell>
          <cell r="I447">
            <v>5487</v>
          </cell>
          <cell r="J447">
            <v>457</v>
          </cell>
          <cell r="L447">
            <v>457</v>
          </cell>
        </row>
        <row r="448">
          <cell r="A448">
            <v>3303</v>
          </cell>
          <cell r="B448" t="str">
            <v>백강관</v>
          </cell>
          <cell r="C448" t="str">
            <v>65Ø</v>
          </cell>
          <cell r="D448" t="str">
            <v>M</v>
          </cell>
          <cell r="E448">
            <v>4402</v>
          </cell>
          <cell r="F448">
            <v>0</v>
          </cell>
          <cell r="H448">
            <v>457</v>
          </cell>
          <cell r="I448">
            <v>4402</v>
          </cell>
          <cell r="J448">
            <v>457</v>
          </cell>
          <cell r="L448">
            <v>457</v>
          </cell>
        </row>
        <row r="449">
          <cell r="A449">
            <v>3304</v>
          </cell>
          <cell r="B449" t="str">
            <v>백강관</v>
          </cell>
          <cell r="C449" t="str">
            <v>50Ø</v>
          </cell>
          <cell r="D449" t="str">
            <v>M</v>
          </cell>
          <cell r="E449">
            <v>3450</v>
          </cell>
          <cell r="F449">
            <v>0</v>
          </cell>
          <cell r="H449">
            <v>457</v>
          </cell>
          <cell r="I449">
            <v>3450</v>
          </cell>
          <cell r="J449">
            <v>457</v>
          </cell>
          <cell r="L449">
            <v>457</v>
          </cell>
        </row>
        <row r="450">
          <cell r="A450">
            <v>3305</v>
          </cell>
          <cell r="B450" t="str">
            <v>백강관</v>
          </cell>
          <cell r="C450" t="str">
            <v>40Ø</v>
          </cell>
          <cell r="D450" t="str">
            <v>M</v>
          </cell>
          <cell r="E450">
            <v>2513</v>
          </cell>
          <cell r="F450">
            <v>0</v>
          </cell>
          <cell r="H450">
            <v>457</v>
          </cell>
          <cell r="I450">
            <v>2513</v>
          </cell>
          <cell r="J450">
            <v>457</v>
          </cell>
          <cell r="L450">
            <v>457</v>
          </cell>
        </row>
        <row r="451">
          <cell r="A451">
            <v>3306</v>
          </cell>
          <cell r="B451" t="str">
            <v>백강관</v>
          </cell>
          <cell r="C451" t="str">
            <v>32Ø</v>
          </cell>
          <cell r="D451" t="str">
            <v>M</v>
          </cell>
          <cell r="E451">
            <v>2187</v>
          </cell>
          <cell r="F451">
            <v>0</v>
          </cell>
          <cell r="H451">
            <v>457</v>
          </cell>
          <cell r="I451">
            <v>2187</v>
          </cell>
          <cell r="J451">
            <v>457</v>
          </cell>
          <cell r="L451">
            <v>457</v>
          </cell>
        </row>
        <row r="452">
          <cell r="A452">
            <v>3307</v>
          </cell>
          <cell r="B452" t="str">
            <v>백강관</v>
          </cell>
          <cell r="C452" t="str">
            <v>25Ø</v>
          </cell>
          <cell r="D452" t="str">
            <v>M</v>
          </cell>
          <cell r="E452">
            <v>1782</v>
          </cell>
          <cell r="F452">
            <v>0</v>
          </cell>
          <cell r="H452">
            <v>457</v>
          </cell>
          <cell r="I452">
            <v>1782</v>
          </cell>
          <cell r="J452">
            <v>457</v>
          </cell>
          <cell r="L452">
            <v>457</v>
          </cell>
        </row>
        <row r="453">
          <cell r="A453">
            <v>3308</v>
          </cell>
          <cell r="B453" t="str">
            <v>백강관</v>
          </cell>
          <cell r="C453" t="str">
            <v>20Ø</v>
          </cell>
          <cell r="D453" t="str">
            <v>M</v>
          </cell>
          <cell r="E453">
            <v>1252</v>
          </cell>
          <cell r="F453">
            <v>0</v>
          </cell>
          <cell r="H453">
            <v>457</v>
          </cell>
          <cell r="I453">
            <v>1252</v>
          </cell>
          <cell r="J453">
            <v>457</v>
          </cell>
          <cell r="L453">
            <v>457</v>
          </cell>
        </row>
        <row r="454">
          <cell r="A454">
            <v>3309</v>
          </cell>
          <cell r="B454" t="str">
            <v>백강관</v>
          </cell>
          <cell r="C454" t="str">
            <v>15Ø</v>
          </cell>
          <cell r="D454" t="str">
            <v>M</v>
          </cell>
          <cell r="E454">
            <v>993</v>
          </cell>
          <cell r="F454">
            <v>0</v>
          </cell>
          <cell r="H454">
            <v>457</v>
          </cell>
          <cell r="I454">
            <v>993</v>
          </cell>
          <cell r="J454">
            <v>457</v>
          </cell>
          <cell r="L454">
            <v>457</v>
          </cell>
        </row>
        <row r="455">
          <cell r="A455">
            <v>3310</v>
          </cell>
          <cell r="B455" t="str">
            <v>백엘보 (용접식)</v>
          </cell>
          <cell r="C455" t="str">
            <v>150Ø</v>
          </cell>
          <cell r="D455" t="str">
            <v>개</v>
          </cell>
          <cell r="E455">
            <v>16800</v>
          </cell>
          <cell r="F455">
            <v>0</v>
          </cell>
          <cell r="H455">
            <v>461</v>
          </cell>
          <cell r="I455">
            <v>16800</v>
          </cell>
          <cell r="J455">
            <v>461</v>
          </cell>
          <cell r="L455">
            <v>461</v>
          </cell>
        </row>
        <row r="456">
          <cell r="A456">
            <v>3311</v>
          </cell>
          <cell r="B456" t="str">
            <v>백엘보 (용접식)</v>
          </cell>
          <cell r="C456" t="str">
            <v>100Ø</v>
          </cell>
          <cell r="D456" t="str">
            <v>개</v>
          </cell>
          <cell r="E456">
            <v>6440</v>
          </cell>
          <cell r="F456">
            <v>0</v>
          </cell>
          <cell r="H456">
            <v>461</v>
          </cell>
          <cell r="I456">
            <v>6440</v>
          </cell>
          <cell r="J456">
            <v>461</v>
          </cell>
          <cell r="L456">
            <v>461</v>
          </cell>
        </row>
        <row r="457">
          <cell r="A457">
            <v>3312</v>
          </cell>
          <cell r="B457" t="str">
            <v>백엘보 (용접식)</v>
          </cell>
          <cell r="C457" t="str">
            <v>80Ø</v>
          </cell>
          <cell r="D457" t="str">
            <v>개</v>
          </cell>
          <cell r="E457">
            <v>3780</v>
          </cell>
          <cell r="F457">
            <v>0</v>
          </cell>
          <cell r="H457">
            <v>461</v>
          </cell>
          <cell r="I457">
            <v>3780</v>
          </cell>
          <cell r="J457">
            <v>461</v>
          </cell>
          <cell r="L457">
            <v>461</v>
          </cell>
        </row>
        <row r="458">
          <cell r="A458">
            <v>3313</v>
          </cell>
          <cell r="B458" t="str">
            <v>백엘보 (용접식)</v>
          </cell>
          <cell r="C458" t="str">
            <v>65Ø</v>
          </cell>
          <cell r="D458" t="str">
            <v>개</v>
          </cell>
          <cell r="E458">
            <v>2760</v>
          </cell>
          <cell r="F458">
            <v>0</v>
          </cell>
          <cell r="H458">
            <v>461</v>
          </cell>
          <cell r="I458">
            <v>2760</v>
          </cell>
          <cell r="J458">
            <v>461</v>
          </cell>
          <cell r="L458">
            <v>461</v>
          </cell>
        </row>
        <row r="459">
          <cell r="A459">
            <v>3314</v>
          </cell>
          <cell r="B459" t="str">
            <v>백엘보 (나사식)</v>
          </cell>
          <cell r="C459" t="str">
            <v>50Ø</v>
          </cell>
          <cell r="D459" t="str">
            <v>개</v>
          </cell>
          <cell r="E459">
            <v>1498</v>
          </cell>
          <cell r="F459">
            <v>0</v>
          </cell>
          <cell r="H459">
            <v>460</v>
          </cell>
          <cell r="I459">
            <v>1498</v>
          </cell>
          <cell r="J459">
            <v>460</v>
          </cell>
          <cell r="L459">
            <v>460</v>
          </cell>
        </row>
        <row r="460">
          <cell r="A460">
            <v>3315</v>
          </cell>
          <cell r="B460" t="str">
            <v>백엘보 (나사식)</v>
          </cell>
          <cell r="C460" t="str">
            <v>40Ø</v>
          </cell>
          <cell r="D460" t="str">
            <v>개</v>
          </cell>
          <cell r="E460">
            <v>957</v>
          </cell>
          <cell r="F460">
            <v>0</v>
          </cell>
          <cell r="H460">
            <v>460</v>
          </cell>
          <cell r="I460">
            <v>957</v>
          </cell>
          <cell r="J460">
            <v>460</v>
          </cell>
          <cell r="L460">
            <v>460</v>
          </cell>
        </row>
        <row r="461">
          <cell r="A461">
            <v>3316</v>
          </cell>
          <cell r="B461" t="str">
            <v>백엘보 (나사식)</v>
          </cell>
          <cell r="C461" t="str">
            <v>32Ø</v>
          </cell>
          <cell r="D461" t="str">
            <v>개</v>
          </cell>
          <cell r="E461">
            <v>805</v>
          </cell>
          <cell r="F461">
            <v>0</v>
          </cell>
          <cell r="H461">
            <v>460</v>
          </cell>
          <cell r="I461">
            <v>805</v>
          </cell>
          <cell r="J461">
            <v>460</v>
          </cell>
          <cell r="L461">
            <v>460</v>
          </cell>
        </row>
        <row r="462">
          <cell r="A462">
            <v>3317</v>
          </cell>
          <cell r="B462" t="str">
            <v>백엘보 (나사식)</v>
          </cell>
          <cell r="C462" t="str">
            <v>25Ø</v>
          </cell>
          <cell r="D462" t="str">
            <v>개</v>
          </cell>
          <cell r="E462">
            <v>523</v>
          </cell>
          <cell r="F462">
            <v>0</v>
          </cell>
          <cell r="H462">
            <v>460</v>
          </cell>
          <cell r="I462">
            <v>523</v>
          </cell>
          <cell r="J462">
            <v>460</v>
          </cell>
          <cell r="L462">
            <v>460</v>
          </cell>
        </row>
        <row r="463">
          <cell r="A463">
            <v>3318</v>
          </cell>
          <cell r="B463" t="str">
            <v>백엘보 (나사식)</v>
          </cell>
          <cell r="C463" t="str">
            <v>20Ø</v>
          </cell>
          <cell r="D463" t="str">
            <v>개</v>
          </cell>
          <cell r="E463">
            <v>326</v>
          </cell>
          <cell r="F463">
            <v>0</v>
          </cell>
          <cell r="H463">
            <v>460</v>
          </cell>
          <cell r="I463">
            <v>326</v>
          </cell>
          <cell r="J463">
            <v>460</v>
          </cell>
          <cell r="L463">
            <v>460</v>
          </cell>
        </row>
        <row r="464">
          <cell r="A464">
            <v>3319</v>
          </cell>
          <cell r="B464" t="str">
            <v>백엘보 (나사식)</v>
          </cell>
          <cell r="C464" t="str">
            <v>15Ø</v>
          </cell>
          <cell r="D464" t="str">
            <v>개</v>
          </cell>
          <cell r="E464">
            <v>221</v>
          </cell>
          <cell r="F464">
            <v>0</v>
          </cell>
          <cell r="H464">
            <v>460</v>
          </cell>
          <cell r="I464">
            <v>221</v>
          </cell>
          <cell r="J464">
            <v>460</v>
          </cell>
          <cell r="L464">
            <v>460</v>
          </cell>
        </row>
        <row r="465">
          <cell r="A465">
            <v>3320</v>
          </cell>
          <cell r="B465" t="str">
            <v>백티 (용접식)</v>
          </cell>
          <cell r="C465" t="str">
            <v>150Ø</v>
          </cell>
          <cell r="D465" t="str">
            <v>개</v>
          </cell>
          <cell r="E465">
            <v>21000</v>
          </cell>
          <cell r="F465">
            <v>0</v>
          </cell>
          <cell r="H465">
            <v>461</v>
          </cell>
          <cell r="I465">
            <v>21000</v>
          </cell>
          <cell r="J465">
            <v>461</v>
          </cell>
          <cell r="L465">
            <v>461</v>
          </cell>
        </row>
        <row r="466">
          <cell r="A466">
            <v>3321</v>
          </cell>
          <cell r="B466" t="str">
            <v>백티 (용접식)</v>
          </cell>
          <cell r="C466" t="str">
            <v>100Ø</v>
          </cell>
          <cell r="D466" t="str">
            <v>개</v>
          </cell>
          <cell r="E466">
            <v>9030</v>
          </cell>
          <cell r="F466">
            <v>0</v>
          </cell>
          <cell r="H466">
            <v>461</v>
          </cell>
          <cell r="I466">
            <v>9030</v>
          </cell>
          <cell r="J466">
            <v>461</v>
          </cell>
          <cell r="L466">
            <v>461</v>
          </cell>
        </row>
        <row r="467">
          <cell r="A467">
            <v>3322</v>
          </cell>
          <cell r="B467" t="str">
            <v>백티 (용접식)</v>
          </cell>
          <cell r="C467" t="str">
            <v>80Ø</v>
          </cell>
          <cell r="D467" t="str">
            <v>개</v>
          </cell>
          <cell r="E467">
            <v>5480</v>
          </cell>
          <cell r="F467">
            <v>0</v>
          </cell>
          <cell r="H467">
            <v>461</v>
          </cell>
          <cell r="I467">
            <v>5480</v>
          </cell>
          <cell r="J467">
            <v>461</v>
          </cell>
          <cell r="L467">
            <v>461</v>
          </cell>
        </row>
        <row r="468">
          <cell r="A468">
            <v>3323</v>
          </cell>
          <cell r="B468" t="str">
            <v>백티 (용접식)</v>
          </cell>
          <cell r="C468" t="str">
            <v>65Ø</v>
          </cell>
          <cell r="D468" t="str">
            <v>개</v>
          </cell>
          <cell r="E468">
            <v>4060</v>
          </cell>
          <cell r="F468">
            <v>0</v>
          </cell>
          <cell r="H468">
            <v>461</v>
          </cell>
          <cell r="I468">
            <v>4060</v>
          </cell>
          <cell r="J468">
            <v>461</v>
          </cell>
          <cell r="L468">
            <v>461</v>
          </cell>
        </row>
        <row r="469">
          <cell r="A469">
            <v>3324</v>
          </cell>
          <cell r="B469" t="str">
            <v>백티 (나사식)</v>
          </cell>
          <cell r="C469" t="str">
            <v>50Ø</v>
          </cell>
          <cell r="D469" t="str">
            <v>개</v>
          </cell>
          <cell r="E469">
            <v>1957</v>
          </cell>
          <cell r="F469">
            <v>0</v>
          </cell>
          <cell r="H469">
            <v>460</v>
          </cell>
          <cell r="I469">
            <v>1957</v>
          </cell>
          <cell r="J469">
            <v>460</v>
          </cell>
          <cell r="L469">
            <v>460</v>
          </cell>
        </row>
        <row r="470">
          <cell r="A470">
            <v>3325</v>
          </cell>
          <cell r="B470" t="str">
            <v>백티 (나사식)</v>
          </cell>
          <cell r="C470" t="str">
            <v>40Ø</v>
          </cell>
          <cell r="D470" t="str">
            <v>개</v>
          </cell>
          <cell r="E470">
            <v>1338</v>
          </cell>
          <cell r="F470">
            <v>0</v>
          </cell>
          <cell r="H470">
            <v>460</v>
          </cell>
          <cell r="I470">
            <v>1338</v>
          </cell>
          <cell r="J470">
            <v>460</v>
          </cell>
          <cell r="L470">
            <v>460</v>
          </cell>
        </row>
        <row r="471">
          <cell r="A471">
            <v>3326</v>
          </cell>
          <cell r="B471" t="str">
            <v>백티 (나사식)</v>
          </cell>
          <cell r="C471" t="str">
            <v>32Ø</v>
          </cell>
          <cell r="D471" t="str">
            <v>개</v>
          </cell>
          <cell r="E471">
            <v>1000</v>
          </cell>
          <cell r="F471">
            <v>0</v>
          </cell>
          <cell r="H471">
            <v>460</v>
          </cell>
          <cell r="I471">
            <v>1000</v>
          </cell>
          <cell r="J471">
            <v>460</v>
          </cell>
          <cell r="L471">
            <v>460</v>
          </cell>
        </row>
        <row r="472">
          <cell r="A472">
            <v>3327</v>
          </cell>
          <cell r="B472" t="str">
            <v>백티 (나사식)</v>
          </cell>
          <cell r="C472" t="str">
            <v>25Ø</v>
          </cell>
          <cell r="D472" t="str">
            <v>개</v>
          </cell>
          <cell r="E472">
            <v>724</v>
          </cell>
          <cell r="F472">
            <v>0</v>
          </cell>
          <cell r="H472">
            <v>460</v>
          </cell>
          <cell r="I472">
            <v>724</v>
          </cell>
          <cell r="J472">
            <v>460</v>
          </cell>
          <cell r="L472">
            <v>460</v>
          </cell>
        </row>
        <row r="473">
          <cell r="A473">
            <v>3328</v>
          </cell>
          <cell r="B473" t="str">
            <v>백티 (나사식)</v>
          </cell>
          <cell r="C473" t="str">
            <v>20Ø</v>
          </cell>
          <cell r="D473" t="str">
            <v>개</v>
          </cell>
          <cell r="E473">
            <v>483</v>
          </cell>
          <cell r="F473">
            <v>0</v>
          </cell>
          <cell r="H473">
            <v>460</v>
          </cell>
          <cell r="I473">
            <v>483</v>
          </cell>
          <cell r="J473">
            <v>460</v>
          </cell>
          <cell r="L473">
            <v>460</v>
          </cell>
        </row>
        <row r="474">
          <cell r="A474">
            <v>3329</v>
          </cell>
          <cell r="B474" t="str">
            <v>백티 (나사식)</v>
          </cell>
          <cell r="C474" t="str">
            <v>15Ø</v>
          </cell>
          <cell r="D474" t="str">
            <v>개</v>
          </cell>
          <cell r="E474">
            <v>330</v>
          </cell>
          <cell r="F474">
            <v>0</v>
          </cell>
          <cell r="H474">
            <v>460</v>
          </cell>
          <cell r="I474">
            <v>330</v>
          </cell>
          <cell r="J474">
            <v>460</v>
          </cell>
          <cell r="L474">
            <v>460</v>
          </cell>
        </row>
        <row r="475">
          <cell r="A475">
            <v>3330</v>
          </cell>
          <cell r="B475" t="str">
            <v>백레듀샤 (용접식)</v>
          </cell>
          <cell r="C475" t="str">
            <v>150Ø</v>
          </cell>
          <cell r="D475" t="str">
            <v>개</v>
          </cell>
          <cell r="E475">
            <v>11200</v>
          </cell>
          <cell r="F475">
            <v>0</v>
          </cell>
          <cell r="H475">
            <v>461</v>
          </cell>
          <cell r="I475">
            <v>11200</v>
          </cell>
          <cell r="J475">
            <v>461</v>
          </cell>
          <cell r="L475">
            <v>461</v>
          </cell>
        </row>
        <row r="476">
          <cell r="A476">
            <v>3331</v>
          </cell>
          <cell r="B476" t="str">
            <v>백레듀샤 (용접식)</v>
          </cell>
          <cell r="C476" t="str">
            <v>100Ø</v>
          </cell>
          <cell r="D476" t="str">
            <v>개</v>
          </cell>
          <cell r="E476">
            <v>5390</v>
          </cell>
          <cell r="F476">
            <v>0</v>
          </cell>
          <cell r="H476">
            <v>461</v>
          </cell>
          <cell r="I476">
            <v>5390</v>
          </cell>
          <cell r="J476">
            <v>461</v>
          </cell>
          <cell r="L476">
            <v>461</v>
          </cell>
        </row>
        <row r="477">
          <cell r="A477">
            <v>3332</v>
          </cell>
          <cell r="B477" t="str">
            <v>백레듀샤 (용접식)</v>
          </cell>
          <cell r="C477" t="str">
            <v>80Ø</v>
          </cell>
          <cell r="D477" t="str">
            <v>개</v>
          </cell>
          <cell r="E477">
            <v>3780</v>
          </cell>
          <cell r="F477">
            <v>0</v>
          </cell>
          <cell r="H477">
            <v>461</v>
          </cell>
          <cell r="I477">
            <v>3780</v>
          </cell>
          <cell r="J477">
            <v>461</v>
          </cell>
          <cell r="L477">
            <v>461</v>
          </cell>
        </row>
        <row r="478">
          <cell r="A478">
            <v>3333</v>
          </cell>
          <cell r="B478" t="str">
            <v>백레듀샤 (용접식)</v>
          </cell>
          <cell r="C478" t="str">
            <v>65Ø</v>
          </cell>
          <cell r="D478" t="str">
            <v>개</v>
          </cell>
          <cell r="E478">
            <v>3360</v>
          </cell>
          <cell r="F478">
            <v>0</v>
          </cell>
          <cell r="H478">
            <v>461</v>
          </cell>
          <cell r="I478">
            <v>3360</v>
          </cell>
          <cell r="J478">
            <v>461</v>
          </cell>
          <cell r="L478">
            <v>461</v>
          </cell>
        </row>
        <row r="479">
          <cell r="A479">
            <v>3334</v>
          </cell>
          <cell r="B479" t="str">
            <v>백레듀샤 (나사식)</v>
          </cell>
          <cell r="C479" t="str">
            <v>50Ø</v>
          </cell>
          <cell r="D479" t="str">
            <v>개</v>
          </cell>
          <cell r="E479">
            <v>884</v>
          </cell>
          <cell r="F479">
            <v>0</v>
          </cell>
          <cell r="H479">
            <v>460</v>
          </cell>
          <cell r="I479">
            <v>884</v>
          </cell>
          <cell r="J479">
            <v>460</v>
          </cell>
          <cell r="L479">
            <v>460</v>
          </cell>
        </row>
        <row r="480">
          <cell r="A480">
            <v>3335</v>
          </cell>
          <cell r="B480" t="str">
            <v>백레듀샤 (나사식)</v>
          </cell>
          <cell r="C480" t="str">
            <v>40Ø</v>
          </cell>
          <cell r="D480" t="str">
            <v>개</v>
          </cell>
          <cell r="E480">
            <v>685</v>
          </cell>
          <cell r="F480">
            <v>0</v>
          </cell>
          <cell r="H480">
            <v>460</v>
          </cell>
          <cell r="I480">
            <v>685</v>
          </cell>
          <cell r="J480">
            <v>460</v>
          </cell>
          <cell r="L480">
            <v>460</v>
          </cell>
        </row>
        <row r="481">
          <cell r="A481">
            <v>3336</v>
          </cell>
          <cell r="B481" t="str">
            <v>백레듀샤 (나사식)</v>
          </cell>
          <cell r="C481" t="str">
            <v>32Ø</v>
          </cell>
          <cell r="D481" t="str">
            <v>개</v>
          </cell>
          <cell r="E481">
            <v>530</v>
          </cell>
          <cell r="F481">
            <v>0</v>
          </cell>
          <cell r="H481">
            <v>460</v>
          </cell>
          <cell r="I481">
            <v>530</v>
          </cell>
          <cell r="J481">
            <v>460</v>
          </cell>
          <cell r="L481">
            <v>460</v>
          </cell>
        </row>
        <row r="482">
          <cell r="A482">
            <v>3337</v>
          </cell>
          <cell r="B482" t="str">
            <v>백레듀샤 (나사식)</v>
          </cell>
          <cell r="C482" t="str">
            <v>25Ø</v>
          </cell>
          <cell r="D482" t="str">
            <v>개</v>
          </cell>
          <cell r="E482">
            <v>400</v>
          </cell>
          <cell r="F482">
            <v>0</v>
          </cell>
          <cell r="H482">
            <v>460</v>
          </cell>
          <cell r="I482">
            <v>400</v>
          </cell>
          <cell r="J482">
            <v>460</v>
          </cell>
          <cell r="L482">
            <v>460</v>
          </cell>
        </row>
        <row r="483">
          <cell r="A483">
            <v>3338</v>
          </cell>
          <cell r="B483" t="str">
            <v>백레듀샤 (나사식)</v>
          </cell>
          <cell r="C483" t="str">
            <v>20Ø</v>
          </cell>
          <cell r="D483" t="str">
            <v>개</v>
          </cell>
          <cell r="E483">
            <v>277</v>
          </cell>
          <cell r="F483">
            <v>0</v>
          </cell>
          <cell r="H483">
            <v>460</v>
          </cell>
          <cell r="I483">
            <v>277</v>
          </cell>
          <cell r="J483">
            <v>460</v>
          </cell>
          <cell r="L483">
            <v>460</v>
          </cell>
        </row>
        <row r="484">
          <cell r="A484">
            <v>3341</v>
          </cell>
          <cell r="B484" t="str">
            <v>백소켓 (나사식)</v>
          </cell>
          <cell r="C484" t="str">
            <v>80Ø</v>
          </cell>
          <cell r="D484" t="str">
            <v>개</v>
          </cell>
          <cell r="E484">
            <v>2633</v>
          </cell>
          <cell r="F484">
            <v>0</v>
          </cell>
          <cell r="H484">
            <v>460</v>
          </cell>
          <cell r="I484">
            <v>2633</v>
          </cell>
          <cell r="J484">
            <v>460</v>
          </cell>
          <cell r="L484">
            <v>460</v>
          </cell>
        </row>
        <row r="485">
          <cell r="A485">
            <v>3342</v>
          </cell>
          <cell r="B485" t="str">
            <v>백소켓 (나사식)</v>
          </cell>
          <cell r="C485" t="str">
            <v>65Ø</v>
          </cell>
          <cell r="D485" t="str">
            <v>개</v>
          </cell>
          <cell r="E485">
            <v>2103</v>
          </cell>
          <cell r="F485">
            <v>0</v>
          </cell>
          <cell r="H485">
            <v>460</v>
          </cell>
          <cell r="I485">
            <v>2103</v>
          </cell>
          <cell r="J485">
            <v>460</v>
          </cell>
          <cell r="L485">
            <v>460</v>
          </cell>
        </row>
        <row r="486">
          <cell r="A486">
            <v>3343</v>
          </cell>
          <cell r="B486" t="str">
            <v>백소켓 (나사식)</v>
          </cell>
          <cell r="C486" t="str">
            <v>50Ø</v>
          </cell>
          <cell r="D486" t="str">
            <v>개</v>
          </cell>
          <cell r="E486">
            <v>1197</v>
          </cell>
          <cell r="F486">
            <v>0</v>
          </cell>
          <cell r="H486">
            <v>460</v>
          </cell>
          <cell r="I486">
            <v>1197</v>
          </cell>
          <cell r="J486">
            <v>460</v>
          </cell>
          <cell r="L486">
            <v>460</v>
          </cell>
        </row>
        <row r="487">
          <cell r="A487">
            <v>3344</v>
          </cell>
          <cell r="B487" t="str">
            <v>백소켓 (나사식)</v>
          </cell>
          <cell r="C487" t="str">
            <v>40Ø</v>
          </cell>
          <cell r="D487" t="str">
            <v>개</v>
          </cell>
          <cell r="E487">
            <v>748</v>
          </cell>
          <cell r="F487">
            <v>0</v>
          </cell>
          <cell r="H487">
            <v>460</v>
          </cell>
          <cell r="I487">
            <v>748</v>
          </cell>
          <cell r="J487">
            <v>460</v>
          </cell>
          <cell r="L487">
            <v>460</v>
          </cell>
        </row>
        <row r="488">
          <cell r="A488">
            <v>3345</v>
          </cell>
          <cell r="B488" t="str">
            <v>백소켓 (나사식)</v>
          </cell>
          <cell r="C488" t="str">
            <v>32Ø</v>
          </cell>
          <cell r="D488" t="str">
            <v>개</v>
          </cell>
          <cell r="E488">
            <v>627</v>
          </cell>
          <cell r="F488">
            <v>0</v>
          </cell>
          <cell r="H488">
            <v>460</v>
          </cell>
          <cell r="I488">
            <v>627</v>
          </cell>
          <cell r="J488">
            <v>460</v>
          </cell>
          <cell r="L488">
            <v>460</v>
          </cell>
        </row>
        <row r="489">
          <cell r="A489">
            <v>3346</v>
          </cell>
          <cell r="B489" t="str">
            <v>백소켓 (나사식)</v>
          </cell>
          <cell r="C489" t="str">
            <v>25Ø</v>
          </cell>
          <cell r="D489" t="str">
            <v>개</v>
          </cell>
          <cell r="E489">
            <v>490</v>
          </cell>
          <cell r="F489">
            <v>0</v>
          </cell>
          <cell r="H489">
            <v>460</v>
          </cell>
          <cell r="I489">
            <v>490</v>
          </cell>
          <cell r="J489">
            <v>460</v>
          </cell>
          <cell r="L489">
            <v>460</v>
          </cell>
        </row>
        <row r="490">
          <cell r="A490">
            <v>3347</v>
          </cell>
          <cell r="B490" t="str">
            <v>백소켓 (나사식)</v>
          </cell>
          <cell r="C490" t="str">
            <v>20Ø</v>
          </cell>
          <cell r="D490" t="str">
            <v>개</v>
          </cell>
          <cell r="E490">
            <v>303</v>
          </cell>
          <cell r="F490">
            <v>0</v>
          </cell>
          <cell r="H490">
            <v>460</v>
          </cell>
          <cell r="I490">
            <v>303</v>
          </cell>
          <cell r="J490">
            <v>460</v>
          </cell>
          <cell r="L490">
            <v>460</v>
          </cell>
        </row>
        <row r="491">
          <cell r="A491">
            <v>3348</v>
          </cell>
          <cell r="B491" t="str">
            <v>백소켓 (나사식)</v>
          </cell>
          <cell r="C491" t="str">
            <v>15Ø</v>
          </cell>
          <cell r="D491" t="str">
            <v>개</v>
          </cell>
          <cell r="E491">
            <v>249</v>
          </cell>
          <cell r="F491">
            <v>0</v>
          </cell>
          <cell r="H491">
            <v>460</v>
          </cell>
          <cell r="I491">
            <v>249</v>
          </cell>
          <cell r="J491">
            <v>460</v>
          </cell>
          <cell r="L491">
            <v>460</v>
          </cell>
        </row>
        <row r="492">
          <cell r="A492">
            <v>3350</v>
          </cell>
          <cell r="B492" t="str">
            <v>백캡 (용접식)</v>
          </cell>
          <cell r="C492" t="str">
            <v>150Ø</v>
          </cell>
          <cell r="D492" t="str">
            <v>개</v>
          </cell>
          <cell r="E492">
            <v>8120</v>
          </cell>
          <cell r="F492">
            <v>0</v>
          </cell>
          <cell r="H492">
            <v>461</v>
          </cell>
          <cell r="I492">
            <v>8120</v>
          </cell>
          <cell r="J492">
            <v>461</v>
          </cell>
          <cell r="L492">
            <v>461</v>
          </cell>
        </row>
        <row r="493">
          <cell r="A493">
            <v>3351</v>
          </cell>
          <cell r="B493" t="str">
            <v>백캡 (용접식)</v>
          </cell>
          <cell r="C493" t="str">
            <v>100Ø</v>
          </cell>
          <cell r="D493" t="str">
            <v>개</v>
          </cell>
          <cell r="E493">
            <v>5600</v>
          </cell>
          <cell r="F493">
            <v>0</v>
          </cell>
          <cell r="H493">
            <v>461</v>
          </cell>
          <cell r="I493">
            <v>5600</v>
          </cell>
          <cell r="J493">
            <v>461</v>
          </cell>
          <cell r="L493">
            <v>461</v>
          </cell>
        </row>
        <row r="494">
          <cell r="A494">
            <v>3352</v>
          </cell>
          <cell r="B494" t="str">
            <v>백캡 (용접식)</v>
          </cell>
          <cell r="C494" t="str">
            <v>80Ø</v>
          </cell>
          <cell r="D494" t="str">
            <v>개</v>
          </cell>
          <cell r="E494">
            <v>3360</v>
          </cell>
          <cell r="F494">
            <v>0</v>
          </cell>
          <cell r="H494">
            <v>461</v>
          </cell>
          <cell r="I494">
            <v>3360</v>
          </cell>
          <cell r="J494">
            <v>461</v>
          </cell>
          <cell r="L494">
            <v>461</v>
          </cell>
        </row>
        <row r="495">
          <cell r="A495">
            <v>3353</v>
          </cell>
          <cell r="B495" t="str">
            <v>백캡 (용접식)</v>
          </cell>
          <cell r="C495" t="str">
            <v>65Ø</v>
          </cell>
          <cell r="D495" t="str">
            <v>개</v>
          </cell>
          <cell r="E495">
            <v>2450</v>
          </cell>
          <cell r="F495">
            <v>0</v>
          </cell>
          <cell r="H495">
            <v>461</v>
          </cell>
          <cell r="I495">
            <v>2450</v>
          </cell>
          <cell r="J495">
            <v>461</v>
          </cell>
          <cell r="L495">
            <v>461</v>
          </cell>
        </row>
        <row r="496">
          <cell r="A496">
            <v>3354</v>
          </cell>
          <cell r="B496" t="str">
            <v>백캡 (나사식)</v>
          </cell>
          <cell r="C496" t="str">
            <v>50Ø</v>
          </cell>
          <cell r="D496" t="str">
            <v>개</v>
          </cell>
          <cell r="E496">
            <v>1132</v>
          </cell>
          <cell r="F496">
            <v>0</v>
          </cell>
          <cell r="H496">
            <v>460</v>
          </cell>
          <cell r="I496">
            <v>1132</v>
          </cell>
          <cell r="J496">
            <v>460</v>
          </cell>
          <cell r="L496">
            <v>460</v>
          </cell>
        </row>
        <row r="497">
          <cell r="A497">
            <v>3355</v>
          </cell>
          <cell r="B497" t="str">
            <v>백캡 (나사식)</v>
          </cell>
          <cell r="C497" t="str">
            <v>40Ø</v>
          </cell>
          <cell r="D497" t="str">
            <v>개</v>
          </cell>
          <cell r="E497">
            <v>757</v>
          </cell>
          <cell r="F497">
            <v>0</v>
          </cell>
          <cell r="H497">
            <v>460</v>
          </cell>
          <cell r="I497">
            <v>757</v>
          </cell>
          <cell r="J497">
            <v>460</v>
          </cell>
          <cell r="L497">
            <v>460</v>
          </cell>
        </row>
        <row r="498">
          <cell r="A498">
            <v>3356</v>
          </cell>
          <cell r="B498" t="str">
            <v>백캡 (나사식)</v>
          </cell>
          <cell r="C498" t="str">
            <v>32Ø</v>
          </cell>
          <cell r="D498" t="str">
            <v>개</v>
          </cell>
          <cell r="E498">
            <v>571</v>
          </cell>
          <cell r="F498">
            <v>0</v>
          </cell>
          <cell r="H498">
            <v>460</v>
          </cell>
          <cell r="I498">
            <v>571</v>
          </cell>
          <cell r="J498">
            <v>460</v>
          </cell>
          <cell r="L498">
            <v>460</v>
          </cell>
        </row>
        <row r="499">
          <cell r="A499">
            <v>3357</v>
          </cell>
          <cell r="B499" t="str">
            <v>백캡 (나사식)</v>
          </cell>
          <cell r="C499" t="str">
            <v>25Ø</v>
          </cell>
          <cell r="D499" t="str">
            <v>개</v>
          </cell>
          <cell r="E499">
            <v>364</v>
          </cell>
          <cell r="F499">
            <v>0</v>
          </cell>
          <cell r="H499">
            <v>460</v>
          </cell>
          <cell r="I499">
            <v>364</v>
          </cell>
          <cell r="J499">
            <v>460</v>
          </cell>
          <cell r="L499">
            <v>460</v>
          </cell>
        </row>
        <row r="500">
          <cell r="A500">
            <v>3358</v>
          </cell>
          <cell r="B500" t="str">
            <v>백캡 (나사식)</v>
          </cell>
          <cell r="C500" t="str">
            <v>20Ø</v>
          </cell>
          <cell r="D500" t="str">
            <v>개</v>
          </cell>
          <cell r="E500">
            <v>304</v>
          </cell>
          <cell r="F500">
            <v>0</v>
          </cell>
          <cell r="H500">
            <v>460</v>
          </cell>
          <cell r="I500">
            <v>304</v>
          </cell>
          <cell r="J500">
            <v>460</v>
          </cell>
          <cell r="L500">
            <v>460</v>
          </cell>
        </row>
        <row r="501">
          <cell r="A501">
            <v>3359</v>
          </cell>
          <cell r="B501" t="str">
            <v>백캡 (나사식)</v>
          </cell>
          <cell r="C501" t="str">
            <v>15Ø</v>
          </cell>
          <cell r="D501" t="str">
            <v>개</v>
          </cell>
          <cell r="E501">
            <v>198</v>
          </cell>
          <cell r="F501">
            <v>0</v>
          </cell>
          <cell r="H501">
            <v>460</v>
          </cell>
          <cell r="I501">
            <v>198</v>
          </cell>
          <cell r="J501">
            <v>460</v>
          </cell>
          <cell r="L501">
            <v>460</v>
          </cell>
        </row>
        <row r="502">
          <cell r="A502">
            <v>3360</v>
          </cell>
          <cell r="B502" t="str">
            <v>용접 합 후렌지</v>
          </cell>
          <cell r="C502" t="str">
            <v>150Ø</v>
          </cell>
          <cell r="D502" t="str">
            <v>개</v>
          </cell>
          <cell r="E502">
            <v>16559</v>
          </cell>
          <cell r="F502">
            <v>13583</v>
          </cell>
          <cell r="H502">
            <v>0</v>
          </cell>
          <cell r="I502">
            <v>16559</v>
          </cell>
          <cell r="J502">
            <v>0</v>
          </cell>
          <cell r="L502">
            <v>0</v>
          </cell>
        </row>
        <row r="503">
          <cell r="A503">
            <v>3361</v>
          </cell>
          <cell r="B503" t="str">
            <v>용접 합 후렌지</v>
          </cell>
          <cell r="C503" t="str">
            <v>100Ø</v>
          </cell>
          <cell r="D503" t="str">
            <v>개</v>
          </cell>
          <cell r="E503">
            <v>11296</v>
          </cell>
          <cell r="F503">
            <v>10564</v>
          </cell>
          <cell r="H503">
            <v>0</v>
          </cell>
          <cell r="I503">
            <v>11296</v>
          </cell>
          <cell r="J503">
            <v>0</v>
          </cell>
          <cell r="L503">
            <v>0</v>
          </cell>
        </row>
        <row r="504">
          <cell r="A504">
            <v>3362</v>
          </cell>
          <cell r="B504" t="str">
            <v>용접 합 후렌지</v>
          </cell>
          <cell r="C504" t="str">
            <v>80Ø</v>
          </cell>
          <cell r="D504" t="str">
            <v>개</v>
          </cell>
          <cell r="E504">
            <v>10455</v>
          </cell>
          <cell r="F504">
            <v>9055</v>
          </cell>
          <cell r="H504">
            <v>0</v>
          </cell>
          <cell r="I504">
            <v>10455</v>
          </cell>
          <cell r="J504">
            <v>0</v>
          </cell>
          <cell r="L504">
            <v>0</v>
          </cell>
        </row>
        <row r="505">
          <cell r="A505">
            <v>3363</v>
          </cell>
          <cell r="B505" t="str">
            <v>용접 합 후렌지</v>
          </cell>
          <cell r="C505" t="str">
            <v>65Ø</v>
          </cell>
          <cell r="D505" t="str">
            <v>개</v>
          </cell>
          <cell r="E505">
            <v>5909</v>
          </cell>
          <cell r="F505">
            <v>8331</v>
          </cell>
          <cell r="H505">
            <v>0</v>
          </cell>
          <cell r="I505">
            <v>5909</v>
          </cell>
          <cell r="J505">
            <v>0</v>
          </cell>
          <cell r="L505">
            <v>0</v>
          </cell>
        </row>
        <row r="506">
          <cell r="A506">
            <v>3364</v>
          </cell>
          <cell r="B506" t="str">
            <v>백유니온 (나사식)</v>
          </cell>
          <cell r="C506" t="str">
            <v>50Ø</v>
          </cell>
          <cell r="D506" t="str">
            <v>개</v>
          </cell>
          <cell r="E506">
            <v>3701</v>
          </cell>
          <cell r="F506">
            <v>0</v>
          </cell>
          <cell r="H506">
            <v>460</v>
          </cell>
          <cell r="I506">
            <v>3701</v>
          </cell>
          <cell r="J506">
            <v>460</v>
          </cell>
          <cell r="L506">
            <v>460</v>
          </cell>
        </row>
        <row r="507">
          <cell r="A507">
            <v>3365</v>
          </cell>
          <cell r="B507" t="str">
            <v>백유니온 (나사식)</v>
          </cell>
          <cell r="C507" t="str">
            <v>40Ø</v>
          </cell>
          <cell r="D507" t="str">
            <v>개</v>
          </cell>
          <cell r="E507">
            <v>2876</v>
          </cell>
          <cell r="F507">
            <v>0</v>
          </cell>
          <cell r="H507">
            <v>460</v>
          </cell>
          <cell r="I507">
            <v>2876</v>
          </cell>
          <cell r="J507">
            <v>460</v>
          </cell>
          <cell r="L507">
            <v>460</v>
          </cell>
        </row>
        <row r="508">
          <cell r="A508">
            <v>3366</v>
          </cell>
          <cell r="B508" t="str">
            <v>백유니온 (나사식)</v>
          </cell>
          <cell r="C508" t="str">
            <v>32Ø</v>
          </cell>
          <cell r="D508" t="str">
            <v>개</v>
          </cell>
          <cell r="E508">
            <v>2223</v>
          </cell>
          <cell r="F508">
            <v>0</v>
          </cell>
          <cell r="H508">
            <v>460</v>
          </cell>
          <cell r="I508">
            <v>2223</v>
          </cell>
          <cell r="J508">
            <v>460</v>
          </cell>
          <cell r="L508">
            <v>460</v>
          </cell>
        </row>
        <row r="509">
          <cell r="A509">
            <v>3367</v>
          </cell>
          <cell r="B509" t="str">
            <v>백유니온 (나사식)</v>
          </cell>
          <cell r="C509" t="str">
            <v>25Ø</v>
          </cell>
          <cell r="D509" t="str">
            <v>개</v>
          </cell>
          <cell r="E509">
            <v>1754</v>
          </cell>
          <cell r="F509">
            <v>0</v>
          </cell>
          <cell r="H509">
            <v>460</v>
          </cell>
          <cell r="I509">
            <v>1754</v>
          </cell>
          <cell r="J509">
            <v>460</v>
          </cell>
          <cell r="L509">
            <v>460</v>
          </cell>
        </row>
        <row r="510">
          <cell r="A510">
            <v>3368</v>
          </cell>
          <cell r="B510" t="str">
            <v>백유니온 (나사식)</v>
          </cell>
          <cell r="C510" t="str">
            <v>20Ø</v>
          </cell>
          <cell r="D510" t="str">
            <v>개</v>
          </cell>
          <cell r="E510">
            <v>1253</v>
          </cell>
          <cell r="F510">
            <v>0</v>
          </cell>
          <cell r="H510">
            <v>460</v>
          </cell>
          <cell r="I510">
            <v>1253</v>
          </cell>
          <cell r="J510">
            <v>460</v>
          </cell>
          <cell r="L510">
            <v>460</v>
          </cell>
        </row>
        <row r="511">
          <cell r="A511">
            <v>3369</v>
          </cell>
          <cell r="B511" t="str">
            <v>백유니온 (나사식)</v>
          </cell>
          <cell r="C511" t="str">
            <v>15Ø</v>
          </cell>
          <cell r="D511" t="str">
            <v>개</v>
          </cell>
          <cell r="E511">
            <v>1149</v>
          </cell>
          <cell r="F511">
            <v>0</v>
          </cell>
          <cell r="H511">
            <v>460</v>
          </cell>
          <cell r="I511">
            <v>1149</v>
          </cell>
          <cell r="J511">
            <v>460</v>
          </cell>
          <cell r="L511">
            <v>460</v>
          </cell>
        </row>
        <row r="512">
          <cell r="A512">
            <v>3371</v>
          </cell>
          <cell r="B512" t="str">
            <v>백니플 (나사식)</v>
          </cell>
          <cell r="C512" t="str">
            <v>80Ø</v>
          </cell>
          <cell r="D512" t="str">
            <v>개</v>
          </cell>
          <cell r="E512">
            <v>2542</v>
          </cell>
          <cell r="F512">
            <v>0</v>
          </cell>
          <cell r="H512">
            <v>460</v>
          </cell>
          <cell r="I512">
            <v>2542</v>
          </cell>
          <cell r="J512">
            <v>460</v>
          </cell>
          <cell r="L512">
            <v>460</v>
          </cell>
        </row>
        <row r="513">
          <cell r="A513">
            <v>3372</v>
          </cell>
          <cell r="B513" t="str">
            <v>백니플 (나사식)</v>
          </cell>
          <cell r="C513" t="str">
            <v>65Ø</v>
          </cell>
          <cell r="D513" t="str">
            <v>개</v>
          </cell>
          <cell r="E513">
            <v>1699</v>
          </cell>
          <cell r="F513">
            <v>0</v>
          </cell>
          <cell r="H513">
            <v>460</v>
          </cell>
          <cell r="I513">
            <v>1699</v>
          </cell>
          <cell r="J513">
            <v>460</v>
          </cell>
          <cell r="L513">
            <v>460</v>
          </cell>
        </row>
        <row r="514">
          <cell r="A514">
            <v>3373</v>
          </cell>
          <cell r="B514" t="str">
            <v>백니플 (나사식)</v>
          </cell>
          <cell r="C514" t="str">
            <v>50Ø</v>
          </cell>
          <cell r="D514" t="str">
            <v>개</v>
          </cell>
          <cell r="E514">
            <v>1099</v>
          </cell>
          <cell r="F514">
            <v>0</v>
          </cell>
          <cell r="H514">
            <v>460</v>
          </cell>
          <cell r="I514">
            <v>1099</v>
          </cell>
          <cell r="J514">
            <v>460</v>
          </cell>
          <cell r="L514">
            <v>460</v>
          </cell>
        </row>
        <row r="515">
          <cell r="A515">
            <v>3374</v>
          </cell>
          <cell r="B515" t="str">
            <v>백니플 (나사식)</v>
          </cell>
          <cell r="C515" t="str">
            <v>40Ø</v>
          </cell>
          <cell r="D515" t="str">
            <v>개</v>
          </cell>
          <cell r="E515">
            <v>913</v>
          </cell>
          <cell r="F515">
            <v>0</v>
          </cell>
          <cell r="H515">
            <v>460</v>
          </cell>
          <cell r="I515">
            <v>913</v>
          </cell>
          <cell r="J515">
            <v>460</v>
          </cell>
          <cell r="L515">
            <v>460</v>
          </cell>
        </row>
        <row r="516">
          <cell r="A516">
            <v>3375</v>
          </cell>
          <cell r="B516" t="str">
            <v>백니플 (나사식)</v>
          </cell>
          <cell r="C516" t="str">
            <v>32Ø</v>
          </cell>
          <cell r="D516" t="str">
            <v>개</v>
          </cell>
          <cell r="E516">
            <v>644</v>
          </cell>
          <cell r="F516">
            <v>0</v>
          </cell>
          <cell r="H516">
            <v>460</v>
          </cell>
          <cell r="I516">
            <v>644</v>
          </cell>
          <cell r="J516">
            <v>460</v>
          </cell>
          <cell r="L516">
            <v>460</v>
          </cell>
        </row>
        <row r="517">
          <cell r="A517">
            <v>3376</v>
          </cell>
          <cell r="B517" t="str">
            <v>백니플 (나사식)</v>
          </cell>
          <cell r="C517" t="str">
            <v>25Ø</v>
          </cell>
          <cell r="D517" t="str">
            <v>개</v>
          </cell>
          <cell r="E517">
            <v>505</v>
          </cell>
          <cell r="F517">
            <v>0</v>
          </cell>
          <cell r="H517">
            <v>460</v>
          </cell>
          <cell r="I517">
            <v>505</v>
          </cell>
          <cell r="J517">
            <v>460</v>
          </cell>
          <cell r="L517">
            <v>460</v>
          </cell>
        </row>
        <row r="518">
          <cell r="A518">
            <v>3377</v>
          </cell>
          <cell r="B518" t="str">
            <v>백니플 (나사식)</v>
          </cell>
          <cell r="C518" t="str">
            <v>20Ø</v>
          </cell>
          <cell r="D518" t="str">
            <v>개</v>
          </cell>
          <cell r="E518">
            <v>353</v>
          </cell>
          <cell r="F518">
            <v>0</v>
          </cell>
          <cell r="H518">
            <v>460</v>
          </cell>
          <cell r="I518">
            <v>353</v>
          </cell>
          <cell r="J518">
            <v>460</v>
          </cell>
          <cell r="L518">
            <v>460</v>
          </cell>
        </row>
        <row r="519">
          <cell r="A519">
            <v>3378</v>
          </cell>
          <cell r="B519" t="str">
            <v>백니플 (나사식)</v>
          </cell>
          <cell r="C519" t="str">
            <v>15Ø</v>
          </cell>
          <cell r="D519" t="str">
            <v>개</v>
          </cell>
          <cell r="E519">
            <v>305</v>
          </cell>
          <cell r="F519">
            <v>0</v>
          </cell>
          <cell r="H519">
            <v>460</v>
          </cell>
          <cell r="I519">
            <v>305</v>
          </cell>
          <cell r="J519">
            <v>460</v>
          </cell>
          <cell r="L519">
            <v>460</v>
          </cell>
        </row>
        <row r="542">
          <cell r="A542">
            <v>3400</v>
          </cell>
          <cell r="B542" t="str">
            <v>흑강관</v>
          </cell>
          <cell r="C542" t="str">
            <v>150Ø</v>
          </cell>
          <cell r="D542" t="str">
            <v>M</v>
          </cell>
          <cell r="E542">
            <v>9755</v>
          </cell>
          <cell r="F542">
            <v>0</v>
          </cell>
          <cell r="H542">
            <v>458</v>
          </cell>
          <cell r="I542">
            <v>9755</v>
          </cell>
          <cell r="J542">
            <v>458</v>
          </cell>
          <cell r="L542">
            <v>458</v>
          </cell>
        </row>
        <row r="543">
          <cell r="A543">
            <v>3401</v>
          </cell>
          <cell r="B543" t="str">
            <v>흑강관</v>
          </cell>
          <cell r="C543" t="str">
            <v>100Ø</v>
          </cell>
          <cell r="D543" t="str">
            <v>M</v>
          </cell>
          <cell r="E543">
            <v>5962</v>
          </cell>
          <cell r="F543">
            <v>0</v>
          </cell>
          <cell r="H543">
            <v>458</v>
          </cell>
          <cell r="I543">
            <v>5962</v>
          </cell>
          <cell r="J543">
            <v>458</v>
          </cell>
          <cell r="L543">
            <v>458</v>
          </cell>
        </row>
        <row r="544">
          <cell r="A544">
            <v>3402</v>
          </cell>
          <cell r="B544" t="str">
            <v>흑강관</v>
          </cell>
          <cell r="C544" t="str">
            <v>80Ø</v>
          </cell>
          <cell r="D544" t="str">
            <v>M</v>
          </cell>
          <cell r="E544">
            <v>4173</v>
          </cell>
          <cell r="F544">
            <v>0</v>
          </cell>
          <cell r="H544">
            <v>458</v>
          </cell>
          <cell r="I544">
            <v>4173</v>
          </cell>
          <cell r="J544">
            <v>458</v>
          </cell>
          <cell r="L544">
            <v>458</v>
          </cell>
        </row>
        <row r="545">
          <cell r="A545">
            <v>3403</v>
          </cell>
          <cell r="B545" t="str">
            <v>흑강관</v>
          </cell>
          <cell r="C545" t="str">
            <v>65Ø</v>
          </cell>
          <cell r="D545" t="str">
            <v>M</v>
          </cell>
          <cell r="E545">
            <v>3223</v>
          </cell>
          <cell r="F545">
            <v>0</v>
          </cell>
          <cell r="H545">
            <v>458</v>
          </cell>
          <cell r="I545">
            <v>3223</v>
          </cell>
          <cell r="J545">
            <v>458</v>
          </cell>
          <cell r="L545">
            <v>458</v>
          </cell>
        </row>
        <row r="546">
          <cell r="A546">
            <v>3404</v>
          </cell>
          <cell r="B546" t="str">
            <v>흑강관</v>
          </cell>
          <cell r="C546" t="str">
            <v>50Ø</v>
          </cell>
          <cell r="D546" t="str">
            <v>M</v>
          </cell>
          <cell r="E546">
            <v>2530</v>
          </cell>
          <cell r="F546">
            <v>0</v>
          </cell>
          <cell r="H546">
            <v>458</v>
          </cell>
          <cell r="I546">
            <v>2530</v>
          </cell>
          <cell r="J546">
            <v>458</v>
          </cell>
          <cell r="L546">
            <v>458</v>
          </cell>
        </row>
        <row r="547">
          <cell r="A547">
            <v>3405</v>
          </cell>
          <cell r="B547" t="str">
            <v>흑강관</v>
          </cell>
          <cell r="C547" t="str">
            <v>40Ø</v>
          </cell>
          <cell r="D547" t="str">
            <v>M</v>
          </cell>
          <cell r="E547">
            <v>1794</v>
          </cell>
          <cell r="F547">
            <v>0</v>
          </cell>
          <cell r="H547">
            <v>458</v>
          </cell>
          <cell r="I547">
            <v>1794</v>
          </cell>
          <cell r="J547">
            <v>458</v>
          </cell>
          <cell r="L547">
            <v>458</v>
          </cell>
        </row>
        <row r="548">
          <cell r="A548">
            <v>3406</v>
          </cell>
          <cell r="B548" t="str">
            <v>흑강관</v>
          </cell>
          <cell r="C548" t="str">
            <v>32Ø</v>
          </cell>
          <cell r="D548" t="str">
            <v>M</v>
          </cell>
          <cell r="E548">
            <v>1553</v>
          </cell>
          <cell r="F548">
            <v>0</v>
          </cell>
          <cell r="H548">
            <v>458</v>
          </cell>
          <cell r="I548">
            <v>1553</v>
          </cell>
          <cell r="J548">
            <v>458</v>
          </cell>
          <cell r="L548">
            <v>458</v>
          </cell>
        </row>
        <row r="549">
          <cell r="A549">
            <v>3407</v>
          </cell>
          <cell r="B549" t="str">
            <v>흑강관</v>
          </cell>
          <cell r="C549" t="str">
            <v>25Ø</v>
          </cell>
          <cell r="D549" t="str">
            <v>M</v>
          </cell>
          <cell r="E549">
            <v>1233</v>
          </cell>
          <cell r="F549">
            <v>0</v>
          </cell>
          <cell r="H549">
            <v>458</v>
          </cell>
          <cell r="I549">
            <v>1233</v>
          </cell>
          <cell r="J549">
            <v>458</v>
          </cell>
          <cell r="L549">
            <v>458</v>
          </cell>
        </row>
        <row r="550">
          <cell r="A550">
            <v>3408</v>
          </cell>
          <cell r="B550" t="str">
            <v>흑강관</v>
          </cell>
          <cell r="C550" t="str">
            <v>20Ø</v>
          </cell>
          <cell r="D550" t="str">
            <v>M</v>
          </cell>
          <cell r="E550">
            <v>821</v>
          </cell>
          <cell r="F550">
            <v>0</v>
          </cell>
          <cell r="H550">
            <v>458</v>
          </cell>
          <cell r="I550">
            <v>821</v>
          </cell>
          <cell r="J550">
            <v>458</v>
          </cell>
          <cell r="L550">
            <v>458</v>
          </cell>
        </row>
        <row r="551">
          <cell r="A551">
            <v>3409</v>
          </cell>
          <cell r="B551" t="str">
            <v>흑강관</v>
          </cell>
          <cell r="C551" t="str">
            <v>15Ø</v>
          </cell>
          <cell r="D551" t="str">
            <v>M</v>
          </cell>
          <cell r="E551">
            <v>672</v>
          </cell>
          <cell r="F551">
            <v>0</v>
          </cell>
          <cell r="H551">
            <v>458</v>
          </cell>
          <cell r="I551">
            <v>672</v>
          </cell>
          <cell r="J551">
            <v>458</v>
          </cell>
          <cell r="L551">
            <v>458</v>
          </cell>
        </row>
        <row r="552">
          <cell r="A552">
            <v>3410</v>
          </cell>
          <cell r="B552" t="str">
            <v>흑엘보 (용접식)</v>
          </cell>
          <cell r="C552" t="str">
            <v>150Ø</v>
          </cell>
          <cell r="D552" t="str">
            <v>개</v>
          </cell>
          <cell r="E552">
            <v>13300</v>
          </cell>
          <cell r="F552">
            <v>0</v>
          </cell>
          <cell r="H552">
            <v>465</v>
          </cell>
          <cell r="I552">
            <v>13300</v>
          </cell>
          <cell r="J552">
            <v>465</v>
          </cell>
          <cell r="L552">
            <v>465</v>
          </cell>
        </row>
        <row r="553">
          <cell r="A553">
            <v>3411</v>
          </cell>
          <cell r="B553" t="str">
            <v>흑엘보 (용접식)</v>
          </cell>
          <cell r="C553" t="str">
            <v>100Ø</v>
          </cell>
          <cell r="D553" t="str">
            <v>개</v>
          </cell>
          <cell r="E553">
            <v>5110</v>
          </cell>
          <cell r="F553">
            <v>0</v>
          </cell>
          <cell r="H553">
            <v>465</v>
          </cell>
          <cell r="I553">
            <v>5110</v>
          </cell>
          <cell r="J553">
            <v>465</v>
          </cell>
          <cell r="L553">
            <v>465</v>
          </cell>
        </row>
        <row r="554">
          <cell r="A554">
            <v>3412</v>
          </cell>
          <cell r="B554" t="str">
            <v>흑엘보 (용접식)</v>
          </cell>
          <cell r="C554" t="str">
            <v>80Ø</v>
          </cell>
          <cell r="D554" t="str">
            <v>개</v>
          </cell>
          <cell r="E554">
            <v>3080</v>
          </cell>
          <cell r="F554">
            <v>0</v>
          </cell>
          <cell r="H554">
            <v>463</v>
          </cell>
          <cell r="I554">
            <v>3080</v>
          </cell>
          <cell r="J554">
            <v>463</v>
          </cell>
          <cell r="L554">
            <v>463</v>
          </cell>
        </row>
        <row r="555">
          <cell r="A555">
            <v>3413</v>
          </cell>
          <cell r="B555" t="str">
            <v>흑엘보 (용접식)</v>
          </cell>
          <cell r="C555" t="str">
            <v>65Ø</v>
          </cell>
          <cell r="D555" t="str">
            <v>개</v>
          </cell>
          <cell r="E555">
            <v>2310</v>
          </cell>
          <cell r="F555">
            <v>0</v>
          </cell>
          <cell r="H555">
            <v>463</v>
          </cell>
          <cell r="I555">
            <v>2310</v>
          </cell>
          <cell r="J555">
            <v>463</v>
          </cell>
          <cell r="L555">
            <v>463</v>
          </cell>
        </row>
        <row r="556">
          <cell r="A556">
            <v>3414</v>
          </cell>
          <cell r="B556" t="str">
            <v>흑엘보 (나사식)</v>
          </cell>
          <cell r="C556" t="str">
            <v>50Ø</v>
          </cell>
          <cell r="D556" t="str">
            <v>개</v>
          </cell>
          <cell r="E556">
            <v>1363</v>
          </cell>
          <cell r="F556">
            <v>0</v>
          </cell>
          <cell r="H556">
            <v>463</v>
          </cell>
          <cell r="I556">
            <v>1363</v>
          </cell>
          <cell r="J556">
            <v>463</v>
          </cell>
          <cell r="L556">
            <v>463</v>
          </cell>
        </row>
        <row r="557">
          <cell r="A557">
            <v>3415</v>
          </cell>
          <cell r="B557" t="str">
            <v>흑엘보 (나사식)</v>
          </cell>
          <cell r="C557" t="str">
            <v>40Ø</v>
          </cell>
          <cell r="D557" t="str">
            <v>개</v>
          </cell>
          <cell r="E557">
            <v>868</v>
          </cell>
          <cell r="F557">
            <v>0</v>
          </cell>
          <cell r="H557">
            <v>463</v>
          </cell>
          <cell r="I557">
            <v>868</v>
          </cell>
          <cell r="J557">
            <v>463</v>
          </cell>
          <cell r="L557">
            <v>463</v>
          </cell>
        </row>
        <row r="558">
          <cell r="A558">
            <v>3416</v>
          </cell>
          <cell r="B558" t="str">
            <v>흑엘보 (나사식)</v>
          </cell>
          <cell r="C558" t="str">
            <v>32Ø</v>
          </cell>
          <cell r="D558" t="str">
            <v>개</v>
          </cell>
          <cell r="E558">
            <v>732</v>
          </cell>
          <cell r="F558">
            <v>0</v>
          </cell>
          <cell r="H558">
            <v>463</v>
          </cell>
          <cell r="I558">
            <v>732</v>
          </cell>
          <cell r="J558">
            <v>463</v>
          </cell>
          <cell r="L558">
            <v>463</v>
          </cell>
        </row>
        <row r="559">
          <cell r="A559">
            <v>3417</v>
          </cell>
          <cell r="B559" t="str">
            <v>흑엘보 (나사식)</v>
          </cell>
          <cell r="C559" t="str">
            <v>25Ø</v>
          </cell>
          <cell r="D559" t="str">
            <v>개</v>
          </cell>
          <cell r="E559">
            <v>475</v>
          </cell>
          <cell r="F559">
            <v>0</v>
          </cell>
          <cell r="H559">
            <v>463</v>
          </cell>
          <cell r="I559">
            <v>475</v>
          </cell>
          <cell r="J559">
            <v>463</v>
          </cell>
          <cell r="L559">
            <v>463</v>
          </cell>
        </row>
        <row r="560">
          <cell r="A560">
            <v>3418</v>
          </cell>
          <cell r="B560" t="str">
            <v>흑엘보 (나사식)</v>
          </cell>
          <cell r="C560" t="str">
            <v>20Ø</v>
          </cell>
          <cell r="D560" t="str">
            <v>개</v>
          </cell>
          <cell r="E560">
            <v>299</v>
          </cell>
          <cell r="F560">
            <v>0</v>
          </cell>
          <cell r="H560">
            <v>463</v>
          </cell>
          <cell r="I560">
            <v>299</v>
          </cell>
          <cell r="J560">
            <v>463</v>
          </cell>
          <cell r="L560">
            <v>463</v>
          </cell>
        </row>
        <row r="561">
          <cell r="A561">
            <v>3419</v>
          </cell>
          <cell r="B561" t="str">
            <v>흑엘보 (나사식)</v>
          </cell>
          <cell r="C561" t="str">
            <v>15Ø</v>
          </cell>
          <cell r="D561" t="str">
            <v>개</v>
          </cell>
          <cell r="E561">
            <v>200</v>
          </cell>
          <cell r="F561">
            <v>0</v>
          </cell>
          <cell r="H561">
            <v>463</v>
          </cell>
          <cell r="I561">
            <v>200</v>
          </cell>
          <cell r="J561">
            <v>463</v>
          </cell>
          <cell r="L561">
            <v>463</v>
          </cell>
        </row>
        <row r="562">
          <cell r="A562">
            <v>3420</v>
          </cell>
          <cell r="B562" t="str">
            <v>흑티 (용접식)</v>
          </cell>
          <cell r="C562" t="str">
            <v>150Ø</v>
          </cell>
          <cell r="D562" t="str">
            <v>개</v>
          </cell>
          <cell r="E562">
            <v>17500</v>
          </cell>
          <cell r="F562">
            <v>0</v>
          </cell>
          <cell r="H562">
            <v>465</v>
          </cell>
          <cell r="I562">
            <v>17500</v>
          </cell>
          <cell r="J562">
            <v>465</v>
          </cell>
          <cell r="L562">
            <v>465</v>
          </cell>
        </row>
        <row r="563">
          <cell r="A563">
            <v>3421</v>
          </cell>
          <cell r="B563" t="str">
            <v>흑티 (용접식)</v>
          </cell>
          <cell r="C563" t="str">
            <v>100Ø</v>
          </cell>
          <cell r="D563" t="str">
            <v>개</v>
          </cell>
          <cell r="E563">
            <v>7280</v>
          </cell>
          <cell r="F563">
            <v>0</v>
          </cell>
          <cell r="H563">
            <v>465</v>
          </cell>
          <cell r="I563">
            <v>7280</v>
          </cell>
          <cell r="J563">
            <v>465</v>
          </cell>
          <cell r="L563">
            <v>465</v>
          </cell>
        </row>
        <row r="564">
          <cell r="A564">
            <v>3422</v>
          </cell>
          <cell r="B564" t="str">
            <v>흑티 (용접식)</v>
          </cell>
          <cell r="C564" t="str">
            <v>80Ø</v>
          </cell>
          <cell r="D564" t="str">
            <v>개</v>
          </cell>
          <cell r="E564">
            <v>4620</v>
          </cell>
          <cell r="F564">
            <v>0</v>
          </cell>
          <cell r="H564">
            <v>463</v>
          </cell>
          <cell r="I564">
            <v>4620</v>
          </cell>
          <cell r="J564">
            <v>463</v>
          </cell>
          <cell r="L564">
            <v>463</v>
          </cell>
        </row>
        <row r="565">
          <cell r="A565">
            <v>3423</v>
          </cell>
          <cell r="B565" t="str">
            <v>흑티 (용접식)</v>
          </cell>
          <cell r="C565" t="str">
            <v>65Ø</v>
          </cell>
          <cell r="D565" t="str">
            <v>개</v>
          </cell>
          <cell r="E565">
            <v>3360</v>
          </cell>
          <cell r="F565">
            <v>0</v>
          </cell>
          <cell r="H565">
            <v>463</v>
          </cell>
          <cell r="I565">
            <v>3360</v>
          </cell>
          <cell r="J565">
            <v>463</v>
          </cell>
          <cell r="L565">
            <v>463</v>
          </cell>
        </row>
        <row r="566">
          <cell r="A566">
            <v>3424</v>
          </cell>
          <cell r="B566" t="str">
            <v>흑티 (나사식)</v>
          </cell>
          <cell r="C566" t="str">
            <v>50Ø</v>
          </cell>
          <cell r="D566" t="str">
            <v>개</v>
          </cell>
          <cell r="E566">
            <v>1778</v>
          </cell>
          <cell r="F566">
            <v>0</v>
          </cell>
          <cell r="H566">
            <v>463</v>
          </cell>
          <cell r="I566">
            <v>1778</v>
          </cell>
          <cell r="J566">
            <v>463</v>
          </cell>
          <cell r="L566">
            <v>463</v>
          </cell>
        </row>
        <row r="567">
          <cell r="A567">
            <v>3437</v>
          </cell>
          <cell r="B567" t="str">
            <v>흑티 (나사식)</v>
          </cell>
          <cell r="C567" t="str">
            <v>40Ø</v>
          </cell>
          <cell r="D567" t="str">
            <v>개</v>
          </cell>
          <cell r="E567">
            <v>1218</v>
          </cell>
          <cell r="F567">
            <v>0</v>
          </cell>
          <cell r="H567">
            <v>463</v>
          </cell>
          <cell r="I567">
            <v>1218</v>
          </cell>
          <cell r="J567">
            <v>463</v>
          </cell>
          <cell r="L567">
            <v>463</v>
          </cell>
        </row>
        <row r="568">
          <cell r="A568">
            <v>3426</v>
          </cell>
          <cell r="B568" t="str">
            <v>흑티 (나사식)</v>
          </cell>
          <cell r="C568" t="str">
            <v>32Ø</v>
          </cell>
          <cell r="D568" t="str">
            <v>개</v>
          </cell>
          <cell r="E568">
            <v>911</v>
          </cell>
          <cell r="F568">
            <v>0</v>
          </cell>
          <cell r="H568">
            <v>463</v>
          </cell>
          <cell r="I568">
            <v>911</v>
          </cell>
          <cell r="J568">
            <v>463</v>
          </cell>
          <cell r="L568">
            <v>463</v>
          </cell>
        </row>
        <row r="569">
          <cell r="A569">
            <v>3427</v>
          </cell>
          <cell r="B569" t="str">
            <v>흑티 (나사식)</v>
          </cell>
          <cell r="C569" t="str">
            <v>25Ø</v>
          </cell>
          <cell r="D569" t="str">
            <v>개</v>
          </cell>
          <cell r="E569">
            <v>661</v>
          </cell>
          <cell r="F569">
            <v>0</v>
          </cell>
          <cell r="H569">
            <v>463</v>
          </cell>
          <cell r="I569">
            <v>661</v>
          </cell>
          <cell r="J569">
            <v>463</v>
          </cell>
          <cell r="L569">
            <v>463</v>
          </cell>
        </row>
        <row r="570">
          <cell r="A570">
            <v>3428</v>
          </cell>
          <cell r="B570" t="str">
            <v>흑티 (나사식)</v>
          </cell>
          <cell r="C570" t="str">
            <v>20Ø</v>
          </cell>
          <cell r="D570" t="str">
            <v>개</v>
          </cell>
          <cell r="E570">
            <v>440</v>
          </cell>
          <cell r="F570">
            <v>0</v>
          </cell>
          <cell r="H570">
            <v>463</v>
          </cell>
          <cell r="I570">
            <v>440</v>
          </cell>
          <cell r="J570">
            <v>463</v>
          </cell>
          <cell r="L570">
            <v>463</v>
          </cell>
        </row>
        <row r="571">
          <cell r="A571">
            <v>3429</v>
          </cell>
          <cell r="B571" t="str">
            <v>흑티 (나사식)</v>
          </cell>
          <cell r="C571" t="str">
            <v>15Ø</v>
          </cell>
          <cell r="D571" t="str">
            <v>개</v>
          </cell>
          <cell r="E571">
            <v>302</v>
          </cell>
          <cell r="F571">
            <v>0</v>
          </cell>
          <cell r="H571">
            <v>463</v>
          </cell>
          <cell r="I571">
            <v>302</v>
          </cell>
          <cell r="J571">
            <v>463</v>
          </cell>
          <cell r="L571">
            <v>463</v>
          </cell>
        </row>
        <row r="572">
          <cell r="A572">
            <v>3430</v>
          </cell>
          <cell r="B572" t="str">
            <v>흑레듀샤 (용접식)</v>
          </cell>
          <cell r="C572" t="str">
            <v>150Ø</v>
          </cell>
          <cell r="D572" t="str">
            <v>개</v>
          </cell>
          <cell r="E572">
            <v>16100</v>
          </cell>
          <cell r="F572">
            <v>0</v>
          </cell>
          <cell r="H572">
            <v>465</v>
          </cell>
          <cell r="I572">
            <v>16100</v>
          </cell>
          <cell r="J572">
            <v>465</v>
          </cell>
          <cell r="L572">
            <v>465</v>
          </cell>
        </row>
        <row r="573">
          <cell r="A573">
            <v>3431</v>
          </cell>
          <cell r="B573" t="str">
            <v>흑레듀샤 (용접식)</v>
          </cell>
          <cell r="C573" t="str">
            <v>100Ø</v>
          </cell>
          <cell r="D573" t="str">
            <v>개</v>
          </cell>
          <cell r="E573">
            <v>6440</v>
          </cell>
          <cell r="F573">
            <v>0</v>
          </cell>
          <cell r="H573">
            <v>465</v>
          </cell>
          <cell r="I573">
            <v>6440</v>
          </cell>
          <cell r="J573">
            <v>465</v>
          </cell>
          <cell r="L573">
            <v>465</v>
          </cell>
        </row>
        <row r="574">
          <cell r="A574">
            <v>3432</v>
          </cell>
          <cell r="B574" t="str">
            <v>흑레듀샤 (용접식)</v>
          </cell>
          <cell r="C574" t="str">
            <v>80Ø</v>
          </cell>
          <cell r="D574" t="str">
            <v>개</v>
          </cell>
          <cell r="E574">
            <v>4200</v>
          </cell>
          <cell r="F574">
            <v>0</v>
          </cell>
          <cell r="H574">
            <v>463</v>
          </cell>
          <cell r="I574">
            <v>4200</v>
          </cell>
          <cell r="J574">
            <v>463</v>
          </cell>
          <cell r="L574">
            <v>463</v>
          </cell>
        </row>
        <row r="575">
          <cell r="A575">
            <v>3433</v>
          </cell>
          <cell r="B575" t="str">
            <v>흑레듀샤 (용접식)</v>
          </cell>
          <cell r="C575" t="str">
            <v>65Ø</v>
          </cell>
          <cell r="D575" t="str">
            <v>개</v>
          </cell>
          <cell r="E575">
            <v>3520</v>
          </cell>
          <cell r="F575">
            <v>0</v>
          </cell>
          <cell r="H575">
            <v>463</v>
          </cell>
          <cell r="I575">
            <v>3520</v>
          </cell>
          <cell r="J575">
            <v>463</v>
          </cell>
          <cell r="L575">
            <v>463</v>
          </cell>
        </row>
        <row r="576">
          <cell r="A576">
            <v>3434</v>
          </cell>
          <cell r="B576" t="str">
            <v>흑레듀샤 (나사식)</v>
          </cell>
          <cell r="C576" t="str">
            <v>50Ø</v>
          </cell>
          <cell r="D576" t="str">
            <v>개</v>
          </cell>
          <cell r="E576">
            <v>884</v>
          </cell>
          <cell r="F576">
            <v>0</v>
          </cell>
          <cell r="H576">
            <v>463</v>
          </cell>
          <cell r="I576">
            <v>884</v>
          </cell>
          <cell r="J576">
            <v>463</v>
          </cell>
          <cell r="L576">
            <v>463</v>
          </cell>
        </row>
        <row r="577">
          <cell r="A577">
            <v>3435</v>
          </cell>
          <cell r="B577" t="str">
            <v>흑레듀샤 (나사식)</v>
          </cell>
          <cell r="C577" t="str">
            <v>40Ø</v>
          </cell>
          <cell r="D577" t="str">
            <v>개</v>
          </cell>
          <cell r="E577">
            <v>685</v>
          </cell>
          <cell r="F577">
            <v>0</v>
          </cell>
          <cell r="H577">
            <v>463</v>
          </cell>
          <cell r="I577">
            <v>685</v>
          </cell>
          <cell r="J577">
            <v>463</v>
          </cell>
          <cell r="L577">
            <v>463</v>
          </cell>
        </row>
        <row r="578">
          <cell r="A578">
            <v>3436</v>
          </cell>
          <cell r="B578" t="str">
            <v>흑레듀샤 (나사식)</v>
          </cell>
          <cell r="C578" t="str">
            <v>32Ø</v>
          </cell>
          <cell r="D578" t="str">
            <v>개</v>
          </cell>
          <cell r="E578">
            <v>530</v>
          </cell>
          <cell r="F578">
            <v>0</v>
          </cell>
          <cell r="H578">
            <v>463</v>
          </cell>
          <cell r="I578">
            <v>530</v>
          </cell>
          <cell r="J578">
            <v>463</v>
          </cell>
          <cell r="L578">
            <v>463</v>
          </cell>
        </row>
        <row r="579">
          <cell r="A579">
            <v>3437</v>
          </cell>
          <cell r="B579" t="str">
            <v>흑레듀샤 (나사식)</v>
          </cell>
          <cell r="C579" t="str">
            <v>25Ø</v>
          </cell>
          <cell r="D579" t="str">
            <v>개</v>
          </cell>
          <cell r="E579">
            <v>400</v>
          </cell>
          <cell r="F579">
            <v>0</v>
          </cell>
          <cell r="H579">
            <v>463</v>
          </cell>
          <cell r="I579">
            <v>400</v>
          </cell>
          <cell r="J579">
            <v>463</v>
          </cell>
          <cell r="L579">
            <v>463</v>
          </cell>
        </row>
        <row r="580">
          <cell r="A580">
            <v>3438</v>
          </cell>
          <cell r="B580" t="str">
            <v>흑레듀샤 (나사식)</v>
          </cell>
          <cell r="C580" t="str">
            <v>20Ø</v>
          </cell>
          <cell r="D580" t="str">
            <v>개</v>
          </cell>
          <cell r="E580">
            <v>277</v>
          </cell>
          <cell r="F580">
            <v>0</v>
          </cell>
          <cell r="H580">
            <v>463</v>
          </cell>
          <cell r="I580">
            <v>277</v>
          </cell>
          <cell r="J580">
            <v>463</v>
          </cell>
          <cell r="L580">
            <v>463</v>
          </cell>
        </row>
        <row r="581">
          <cell r="A581">
            <v>3441</v>
          </cell>
          <cell r="B581" t="str">
            <v>흑소켓 (나사식)</v>
          </cell>
          <cell r="C581" t="str">
            <v>80Ø</v>
          </cell>
          <cell r="D581" t="str">
            <v>개</v>
          </cell>
          <cell r="E581">
            <v>2026</v>
          </cell>
          <cell r="F581">
            <v>0</v>
          </cell>
          <cell r="H581">
            <v>463</v>
          </cell>
          <cell r="I581">
            <v>2026</v>
          </cell>
          <cell r="J581">
            <v>463</v>
          </cell>
          <cell r="L581">
            <v>463</v>
          </cell>
        </row>
        <row r="582">
          <cell r="A582">
            <v>3442</v>
          </cell>
          <cell r="B582" t="str">
            <v>흑소켓 (나사식)</v>
          </cell>
          <cell r="C582" t="str">
            <v>65Ø</v>
          </cell>
          <cell r="D582" t="str">
            <v>개</v>
          </cell>
          <cell r="E582">
            <v>1617</v>
          </cell>
          <cell r="F582">
            <v>0</v>
          </cell>
          <cell r="H582">
            <v>463</v>
          </cell>
          <cell r="I582">
            <v>1617</v>
          </cell>
          <cell r="J582">
            <v>463</v>
          </cell>
          <cell r="L582">
            <v>463</v>
          </cell>
        </row>
        <row r="583">
          <cell r="A583">
            <v>3443</v>
          </cell>
          <cell r="B583" t="str">
            <v>흑소켓 (나사식)</v>
          </cell>
          <cell r="C583" t="str">
            <v>50Ø</v>
          </cell>
          <cell r="D583" t="str">
            <v>개</v>
          </cell>
          <cell r="E583">
            <v>917</v>
          </cell>
          <cell r="F583">
            <v>0</v>
          </cell>
          <cell r="H583">
            <v>463</v>
          </cell>
          <cell r="I583">
            <v>917</v>
          </cell>
          <cell r="J583">
            <v>463</v>
          </cell>
          <cell r="L583">
            <v>463</v>
          </cell>
        </row>
        <row r="584">
          <cell r="A584">
            <v>3444</v>
          </cell>
          <cell r="B584" t="str">
            <v>흑소켓 (나사식)</v>
          </cell>
          <cell r="C584" t="str">
            <v>40Ø</v>
          </cell>
          <cell r="D584" t="str">
            <v>개</v>
          </cell>
          <cell r="E584">
            <v>576</v>
          </cell>
          <cell r="F584">
            <v>0</v>
          </cell>
          <cell r="H584">
            <v>463</v>
          </cell>
          <cell r="I584">
            <v>576</v>
          </cell>
          <cell r="J584">
            <v>463</v>
          </cell>
          <cell r="L584">
            <v>463</v>
          </cell>
        </row>
        <row r="585">
          <cell r="A585">
            <v>3445</v>
          </cell>
          <cell r="B585" t="str">
            <v>흑소켓 (나사식)</v>
          </cell>
          <cell r="C585" t="str">
            <v>32Ø</v>
          </cell>
          <cell r="D585" t="str">
            <v>개</v>
          </cell>
          <cell r="E585">
            <v>483</v>
          </cell>
          <cell r="F585">
            <v>0</v>
          </cell>
          <cell r="H585">
            <v>463</v>
          </cell>
          <cell r="I585">
            <v>483</v>
          </cell>
          <cell r="J585">
            <v>463</v>
          </cell>
          <cell r="L585">
            <v>463</v>
          </cell>
        </row>
        <row r="586">
          <cell r="A586">
            <v>3446</v>
          </cell>
          <cell r="B586" t="str">
            <v>흑소켓 (나사식)</v>
          </cell>
          <cell r="C586" t="str">
            <v>25Ø</v>
          </cell>
          <cell r="D586" t="str">
            <v>개</v>
          </cell>
          <cell r="E586">
            <v>377</v>
          </cell>
          <cell r="F586">
            <v>0</v>
          </cell>
          <cell r="H586">
            <v>463</v>
          </cell>
          <cell r="I586">
            <v>377</v>
          </cell>
          <cell r="J586">
            <v>463</v>
          </cell>
          <cell r="L586">
            <v>463</v>
          </cell>
        </row>
        <row r="587">
          <cell r="A587">
            <v>3447</v>
          </cell>
          <cell r="B587" t="str">
            <v>흑소켓 (나사식)</v>
          </cell>
          <cell r="C587" t="str">
            <v>20Ø</v>
          </cell>
          <cell r="D587" t="str">
            <v>개</v>
          </cell>
          <cell r="E587">
            <v>232</v>
          </cell>
          <cell r="F587">
            <v>0</v>
          </cell>
          <cell r="H587">
            <v>463</v>
          </cell>
          <cell r="I587">
            <v>232</v>
          </cell>
          <cell r="J587">
            <v>463</v>
          </cell>
          <cell r="L587">
            <v>463</v>
          </cell>
        </row>
        <row r="588">
          <cell r="A588">
            <v>3448</v>
          </cell>
          <cell r="B588" t="str">
            <v>흑소켓 (나사식)</v>
          </cell>
          <cell r="C588" t="str">
            <v>15Ø</v>
          </cell>
          <cell r="D588" t="str">
            <v>개</v>
          </cell>
          <cell r="E588">
            <v>193</v>
          </cell>
          <cell r="F588">
            <v>0</v>
          </cell>
          <cell r="H588">
            <v>463</v>
          </cell>
          <cell r="I588">
            <v>193</v>
          </cell>
          <cell r="J588">
            <v>463</v>
          </cell>
          <cell r="L588">
            <v>463</v>
          </cell>
        </row>
        <row r="589">
          <cell r="A589">
            <v>3450</v>
          </cell>
          <cell r="B589" t="str">
            <v>흑캡 (용접식)</v>
          </cell>
          <cell r="C589" t="str">
            <v>150Ø</v>
          </cell>
          <cell r="D589" t="str">
            <v>개</v>
          </cell>
          <cell r="E589">
            <v>7000</v>
          </cell>
          <cell r="F589">
            <v>0</v>
          </cell>
          <cell r="H589">
            <v>465</v>
          </cell>
          <cell r="I589">
            <v>7000</v>
          </cell>
          <cell r="J589">
            <v>465</v>
          </cell>
          <cell r="L589">
            <v>465</v>
          </cell>
        </row>
        <row r="590">
          <cell r="A590">
            <v>3451</v>
          </cell>
          <cell r="B590" t="str">
            <v>흑캡 (용접식)</v>
          </cell>
          <cell r="C590" t="str">
            <v>100Ø</v>
          </cell>
          <cell r="D590" t="str">
            <v>개</v>
          </cell>
          <cell r="E590">
            <v>2940</v>
          </cell>
          <cell r="F590">
            <v>0</v>
          </cell>
          <cell r="H590">
            <v>465</v>
          </cell>
          <cell r="I590">
            <v>2940</v>
          </cell>
          <cell r="J590">
            <v>465</v>
          </cell>
          <cell r="L590">
            <v>465</v>
          </cell>
        </row>
        <row r="591">
          <cell r="A591">
            <v>3452</v>
          </cell>
          <cell r="B591" t="str">
            <v>흑캡 (용접식)</v>
          </cell>
          <cell r="C591" t="str">
            <v>80Ø</v>
          </cell>
          <cell r="D591" t="str">
            <v>개</v>
          </cell>
          <cell r="E591">
            <v>2070</v>
          </cell>
          <cell r="F591">
            <v>0</v>
          </cell>
          <cell r="H591">
            <v>463</v>
          </cell>
          <cell r="I591">
            <v>2070</v>
          </cell>
          <cell r="J591">
            <v>463</v>
          </cell>
          <cell r="L591">
            <v>463</v>
          </cell>
        </row>
        <row r="592">
          <cell r="A592">
            <v>3453</v>
          </cell>
          <cell r="B592" t="str">
            <v>흑캡 (용접식)</v>
          </cell>
          <cell r="C592" t="str">
            <v>65Ø</v>
          </cell>
          <cell r="D592" t="str">
            <v>개</v>
          </cell>
          <cell r="E592">
            <v>1490</v>
          </cell>
          <cell r="F592">
            <v>0</v>
          </cell>
          <cell r="H592">
            <v>463</v>
          </cell>
          <cell r="I592">
            <v>1490</v>
          </cell>
          <cell r="J592">
            <v>463</v>
          </cell>
          <cell r="L592">
            <v>463</v>
          </cell>
        </row>
        <row r="593">
          <cell r="A593">
            <v>3454</v>
          </cell>
          <cell r="B593" t="str">
            <v>흑캡 (나사식)</v>
          </cell>
          <cell r="C593" t="str">
            <v>50Ø</v>
          </cell>
          <cell r="D593" t="str">
            <v>개</v>
          </cell>
          <cell r="E593">
            <v>872</v>
          </cell>
          <cell r="F593">
            <v>0</v>
          </cell>
          <cell r="H593">
            <v>463</v>
          </cell>
          <cell r="I593">
            <v>872</v>
          </cell>
          <cell r="J593">
            <v>463</v>
          </cell>
          <cell r="L593">
            <v>463</v>
          </cell>
        </row>
        <row r="594">
          <cell r="A594">
            <v>3455</v>
          </cell>
          <cell r="B594" t="str">
            <v>흑캡 (나사식)</v>
          </cell>
          <cell r="C594" t="str">
            <v>40Ø</v>
          </cell>
          <cell r="D594" t="str">
            <v>개</v>
          </cell>
          <cell r="E594">
            <v>583</v>
          </cell>
          <cell r="F594">
            <v>0</v>
          </cell>
          <cell r="H594">
            <v>463</v>
          </cell>
          <cell r="I594">
            <v>583</v>
          </cell>
          <cell r="J594">
            <v>463</v>
          </cell>
          <cell r="L594">
            <v>463</v>
          </cell>
        </row>
        <row r="595">
          <cell r="A595">
            <v>3456</v>
          </cell>
          <cell r="B595" t="str">
            <v>흑캡 (나사식)</v>
          </cell>
          <cell r="C595" t="str">
            <v>32Ø</v>
          </cell>
          <cell r="D595" t="str">
            <v>개</v>
          </cell>
          <cell r="E595">
            <v>440</v>
          </cell>
          <cell r="F595">
            <v>0</v>
          </cell>
          <cell r="H595">
            <v>463</v>
          </cell>
          <cell r="I595">
            <v>440</v>
          </cell>
          <cell r="J595">
            <v>463</v>
          </cell>
          <cell r="L595">
            <v>463</v>
          </cell>
        </row>
        <row r="596">
          <cell r="A596">
            <v>3457</v>
          </cell>
          <cell r="B596" t="str">
            <v>흑캡 (나사식)</v>
          </cell>
          <cell r="C596" t="str">
            <v>25Ø</v>
          </cell>
          <cell r="D596" t="str">
            <v>개</v>
          </cell>
          <cell r="E596">
            <v>278</v>
          </cell>
          <cell r="F596">
            <v>0</v>
          </cell>
          <cell r="H596">
            <v>463</v>
          </cell>
          <cell r="I596">
            <v>278</v>
          </cell>
          <cell r="J596">
            <v>463</v>
          </cell>
          <cell r="L596">
            <v>463</v>
          </cell>
        </row>
        <row r="597">
          <cell r="A597">
            <v>3458</v>
          </cell>
          <cell r="B597" t="str">
            <v>흑캡 (나사식)</v>
          </cell>
          <cell r="C597" t="str">
            <v>20Ø</v>
          </cell>
          <cell r="D597" t="str">
            <v>개</v>
          </cell>
          <cell r="E597">
            <v>234</v>
          </cell>
          <cell r="F597">
            <v>0</v>
          </cell>
          <cell r="H597">
            <v>463</v>
          </cell>
          <cell r="I597">
            <v>234</v>
          </cell>
          <cell r="J597">
            <v>463</v>
          </cell>
          <cell r="L597">
            <v>463</v>
          </cell>
        </row>
        <row r="598">
          <cell r="A598">
            <v>3459</v>
          </cell>
          <cell r="B598" t="str">
            <v>흑캡 (나사식)</v>
          </cell>
          <cell r="C598" t="str">
            <v>15Ø</v>
          </cell>
          <cell r="D598" t="str">
            <v>개</v>
          </cell>
          <cell r="E598">
            <v>151</v>
          </cell>
          <cell r="F598">
            <v>0</v>
          </cell>
          <cell r="H598">
            <v>463</v>
          </cell>
          <cell r="I598">
            <v>151</v>
          </cell>
          <cell r="J598">
            <v>463</v>
          </cell>
          <cell r="L598">
            <v>463</v>
          </cell>
        </row>
        <row r="599">
          <cell r="A599">
            <v>3461</v>
          </cell>
          <cell r="B599" t="str">
            <v>흑유니온 (나사식)</v>
          </cell>
          <cell r="C599" t="str">
            <v>80Ø</v>
          </cell>
          <cell r="D599" t="str">
            <v>개</v>
          </cell>
          <cell r="E599">
            <v>6843</v>
          </cell>
          <cell r="F599">
            <v>0</v>
          </cell>
          <cell r="H599">
            <v>463</v>
          </cell>
          <cell r="I599">
            <v>6843</v>
          </cell>
          <cell r="J599">
            <v>463</v>
          </cell>
          <cell r="L599">
            <v>463</v>
          </cell>
        </row>
        <row r="600">
          <cell r="A600">
            <v>3462</v>
          </cell>
          <cell r="B600" t="str">
            <v>흑유니온 (나사식)</v>
          </cell>
          <cell r="C600" t="str">
            <v>65Ø</v>
          </cell>
          <cell r="D600" t="str">
            <v>개</v>
          </cell>
          <cell r="E600">
            <v>5353</v>
          </cell>
          <cell r="F600">
            <v>0</v>
          </cell>
          <cell r="H600">
            <v>463</v>
          </cell>
          <cell r="I600">
            <v>5353</v>
          </cell>
          <cell r="J600">
            <v>463</v>
          </cell>
          <cell r="L600">
            <v>463</v>
          </cell>
        </row>
        <row r="601">
          <cell r="A601">
            <v>3463</v>
          </cell>
          <cell r="B601" t="str">
            <v>흑유니온 (나사식)</v>
          </cell>
          <cell r="C601" t="str">
            <v>50Ø</v>
          </cell>
          <cell r="D601" t="str">
            <v>개</v>
          </cell>
          <cell r="E601">
            <v>2848</v>
          </cell>
          <cell r="F601">
            <v>0</v>
          </cell>
          <cell r="H601">
            <v>463</v>
          </cell>
          <cell r="I601">
            <v>2848</v>
          </cell>
          <cell r="J601">
            <v>463</v>
          </cell>
          <cell r="L601">
            <v>463</v>
          </cell>
        </row>
        <row r="602">
          <cell r="A602">
            <v>3464</v>
          </cell>
          <cell r="B602" t="str">
            <v>흑유니온 (나사식)</v>
          </cell>
          <cell r="C602" t="str">
            <v>40Ø</v>
          </cell>
          <cell r="D602" t="str">
            <v>개</v>
          </cell>
          <cell r="E602">
            <v>2213</v>
          </cell>
          <cell r="F602">
            <v>0</v>
          </cell>
          <cell r="H602">
            <v>463</v>
          </cell>
          <cell r="I602">
            <v>2213</v>
          </cell>
          <cell r="J602">
            <v>463</v>
          </cell>
          <cell r="L602">
            <v>463</v>
          </cell>
        </row>
        <row r="603">
          <cell r="A603">
            <v>3465</v>
          </cell>
          <cell r="B603" t="str">
            <v>흑유니온 (나사식)</v>
          </cell>
          <cell r="C603" t="str">
            <v>32Ø</v>
          </cell>
          <cell r="D603" t="str">
            <v>개</v>
          </cell>
          <cell r="E603">
            <v>1712</v>
          </cell>
          <cell r="F603">
            <v>0</v>
          </cell>
          <cell r="H603">
            <v>463</v>
          </cell>
          <cell r="I603">
            <v>1712</v>
          </cell>
          <cell r="J603">
            <v>463</v>
          </cell>
          <cell r="L603">
            <v>463</v>
          </cell>
        </row>
        <row r="604">
          <cell r="A604">
            <v>3466</v>
          </cell>
          <cell r="B604" t="str">
            <v>흑유니온 (나사식)</v>
          </cell>
          <cell r="C604" t="str">
            <v>25Ø</v>
          </cell>
          <cell r="D604" t="str">
            <v>개</v>
          </cell>
          <cell r="E604">
            <v>1351</v>
          </cell>
          <cell r="F604">
            <v>0</v>
          </cell>
          <cell r="H604">
            <v>463</v>
          </cell>
          <cell r="I604">
            <v>1351</v>
          </cell>
          <cell r="J604">
            <v>463</v>
          </cell>
          <cell r="L604">
            <v>463</v>
          </cell>
        </row>
        <row r="605">
          <cell r="A605">
            <v>3467</v>
          </cell>
          <cell r="B605" t="str">
            <v>흑유니온 (나사식)</v>
          </cell>
          <cell r="C605" t="str">
            <v>20Ø</v>
          </cell>
          <cell r="D605" t="str">
            <v>개</v>
          </cell>
          <cell r="E605">
            <v>963</v>
          </cell>
          <cell r="F605">
            <v>0</v>
          </cell>
          <cell r="H605">
            <v>463</v>
          </cell>
          <cell r="I605">
            <v>963</v>
          </cell>
          <cell r="J605">
            <v>463</v>
          </cell>
          <cell r="L605">
            <v>463</v>
          </cell>
        </row>
        <row r="606">
          <cell r="A606">
            <v>3467</v>
          </cell>
          <cell r="B606" t="str">
            <v>흑유니온 (나사식)</v>
          </cell>
          <cell r="C606" t="str">
            <v>15Ø</v>
          </cell>
          <cell r="D606" t="str">
            <v>개</v>
          </cell>
          <cell r="E606">
            <v>883</v>
          </cell>
          <cell r="F606">
            <v>0</v>
          </cell>
          <cell r="H606">
            <v>463</v>
          </cell>
          <cell r="I606">
            <v>883</v>
          </cell>
          <cell r="J606">
            <v>463</v>
          </cell>
          <cell r="L606">
            <v>463</v>
          </cell>
        </row>
        <row r="607">
          <cell r="A607">
            <v>3471</v>
          </cell>
          <cell r="B607" t="str">
            <v>흑니플 (나사식)</v>
          </cell>
          <cell r="C607" t="str">
            <v>80Ø</v>
          </cell>
          <cell r="D607" t="str">
            <v>개</v>
          </cell>
          <cell r="E607">
            <v>1955</v>
          </cell>
          <cell r="F607">
            <v>0</v>
          </cell>
          <cell r="H607">
            <v>463</v>
          </cell>
          <cell r="I607">
            <v>1955</v>
          </cell>
          <cell r="J607">
            <v>463</v>
          </cell>
          <cell r="L607">
            <v>463</v>
          </cell>
        </row>
        <row r="608">
          <cell r="A608">
            <v>3472</v>
          </cell>
          <cell r="B608" t="str">
            <v>흑니플 (나사식)</v>
          </cell>
          <cell r="C608" t="str">
            <v>65Ø</v>
          </cell>
          <cell r="D608" t="str">
            <v>개</v>
          </cell>
          <cell r="E608">
            <v>1308</v>
          </cell>
          <cell r="F608">
            <v>0</v>
          </cell>
          <cell r="H608">
            <v>463</v>
          </cell>
          <cell r="I608">
            <v>1308</v>
          </cell>
          <cell r="J608">
            <v>463</v>
          </cell>
          <cell r="L608">
            <v>463</v>
          </cell>
        </row>
        <row r="609">
          <cell r="A609">
            <v>3473</v>
          </cell>
          <cell r="B609" t="str">
            <v>흑니플 (나사식)</v>
          </cell>
          <cell r="C609" t="str">
            <v>50Ø</v>
          </cell>
          <cell r="D609" t="str">
            <v>개</v>
          </cell>
          <cell r="E609">
            <v>845</v>
          </cell>
          <cell r="F609">
            <v>0</v>
          </cell>
          <cell r="H609">
            <v>463</v>
          </cell>
          <cell r="I609">
            <v>845</v>
          </cell>
          <cell r="J609">
            <v>463</v>
          </cell>
          <cell r="L609">
            <v>463</v>
          </cell>
        </row>
        <row r="610">
          <cell r="A610">
            <v>3474</v>
          </cell>
          <cell r="B610" t="str">
            <v>흑니플 (나사식)</v>
          </cell>
          <cell r="C610" t="str">
            <v>40Ø</v>
          </cell>
          <cell r="D610" t="str">
            <v>개</v>
          </cell>
          <cell r="E610">
            <v>706</v>
          </cell>
          <cell r="F610">
            <v>0</v>
          </cell>
          <cell r="H610">
            <v>463</v>
          </cell>
          <cell r="I610">
            <v>706</v>
          </cell>
          <cell r="J610">
            <v>463</v>
          </cell>
          <cell r="L610">
            <v>463</v>
          </cell>
        </row>
        <row r="611">
          <cell r="A611">
            <v>3475</v>
          </cell>
          <cell r="B611" t="str">
            <v>흑니플 (나사식)</v>
          </cell>
          <cell r="C611" t="str">
            <v>32Ø</v>
          </cell>
          <cell r="D611" t="str">
            <v>개</v>
          </cell>
          <cell r="E611">
            <v>495</v>
          </cell>
          <cell r="F611">
            <v>0</v>
          </cell>
          <cell r="H611">
            <v>463</v>
          </cell>
          <cell r="I611">
            <v>495</v>
          </cell>
          <cell r="J611">
            <v>463</v>
          </cell>
          <cell r="L611">
            <v>463</v>
          </cell>
        </row>
        <row r="612">
          <cell r="A612">
            <v>3476</v>
          </cell>
          <cell r="B612" t="str">
            <v>흑니플 (나사식)</v>
          </cell>
          <cell r="C612" t="str">
            <v>25Ø</v>
          </cell>
          <cell r="D612" t="str">
            <v>개</v>
          </cell>
          <cell r="E612">
            <v>390</v>
          </cell>
          <cell r="F612">
            <v>0</v>
          </cell>
          <cell r="H612">
            <v>463</v>
          </cell>
          <cell r="I612">
            <v>390</v>
          </cell>
          <cell r="J612">
            <v>463</v>
          </cell>
          <cell r="L612">
            <v>463</v>
          </cell>
        </row>
        <row r="613">
          <cell r="A613">
            <v>3477</v>
          </cell>
          <cell r="B613" t="str">
            <v>흑니플 (나사식)</v>
          </cell>
          <cell r="C613" t="str">
            <v>20Ø</v>
          </cell>
          <cell r="D613" t="str">
            <v>개</v>
          </cell>
          <cell r="E613">
            <v>273</v>
          </cell>
          <cell r="F613">
            <v>0</v>
          </cell>
          <cell r="H613">
            <v>463</v>
          </cell>
          <cell r="I613">
            <v>273</v>
          </cell>
          <cell r="J613">
            <v>463</v>
          </cell>
          <cell r="L613">
            <v>463</v>
          </cell>
        </row>
        <row r="614">
          <cell r="A614">
            <v>3478</v>
          </cell>
          <cell r="B614" t="str">
            <v>흑니플 (나사식)</v>
          </cell>
          <cell r="C614" t="str">
            <v>15Ø</v>
          </cell>
          <cell r="D614" t="str">
            <v>개</v>
          </cell>
          <cell r="E614">
            <v>234</v>
          </cell>
          <cell r="F614">
            <v>0</v>
          </cell>
          <cell r="H614">
            <v>463</v>
          </cell>
          <cell r="I614">
            <v>234</v>
          </cell>
          <cell r="J614">
            <v>463</v>
          </cell>
          <cell r="L614">
            <v>463</v>
          </cell>
        </row>
        <row r="615">
          <cell r="E615">
            <v>0</v>
          </cell>
        </row>
        <row r="616">
          <cell r="E616">
            <v>0</v>
          </cell>
        </row>
        <row r="617">
          <cell r="E617">
            <v>0</v>
          </cell>
        </row>
        <row r="640">
          <cell r="A640">
            <v>3501</v>
          </cell>
          <cell r="B640" t="str">
            <v>PFP관 (D형)</v>
          </cell>
          <cell r="C640" t="str">
            <v>100Ø</v>
          </cell>
          <cell r="D640" t="str">
            <v>M</v>
          </cell>
          <cell r="E640">
            <v>16237</v>
          </cell>
          <cell r="F640">
            <v>0</v>
          </cell>
          <cell r="H640">
            <v>520</v>
          </cell>
          <cell r="I640">
            <v>16237</v>
          </cell>
          <cell r="J640">
            <v>466</v>
          </cell>
          <cell r="L640">
            <v>366</v>
          </cell>
        </row>
        <row r="641">
          <cell r="A641">
            <v>3502</v>
          </cell>
          <cell r="B641" t="str">
            <v>PFP관 (D형)</v>
          </cell>
          <cell r="C641" t="str">
            <v>80Ø</v>
          </cell>
          <cell r="D641" t="str">
            <v>M</v>
          </cell>
          <cell r="E641">
            <v>11953</v>
          </cell>
          <cell r="F641">
            <v>0</v>
          </cell>
          <cell r="H641">
            <v>520</v>
          </cell>
          <cell r="I641">
            <v>11953</v>
          </cell>
          <cell r="J641">
            <v>466</v>
          </cell>
          <cell r="L641">
            <v>366</v>
          </cell>
        </row>
        <row r="642">
          <cell r="A642">
            <v>3503</v>
          </cell>
          <cell r="B642" t="str">
            <v>PFP관 (D형)</v>
          </cell>
          <cell r="C642" t="str">
            <v>65Ø</v>
          </cell>
          <cell r="D642" t="str">
            <v>M</v>
          </cell>
          <cell r="E642">
            <v>9179</v>
          </cell>
          <cell r="F642">
            <v>0</v>
          </cell>
          <cell r="H642">
            <v>520</v>
          </cell>
          <cell r="I642">
            <v>9179</v>
          </cell>
          <cell r="J642">
            <v>466</v>
          </cell>
          <cell r="L642">
            <v>366</v>
          </cell>
        </row>
        <row r="643">
          <cell r="A643">
            <v>3504</v>
          </cell>
          <cell r="B643" t="str">
            <v>PFP관 (D형)</v>
          </cell>
          <cell r="C643" t="str">
            <v>50Ø</v>
          </cell>
          <cell r="D643" t="str">
            <v>M</v>
          </cell>
          <cell r="E643">
            <v>7096</v>
          </cell>
          <cell r="F643">
            <v>0</v>
          </cell>
          <cell r="H643">
            <v>520</v>
          </cell>
          <cell r="I643">
            <v>7096</v>
          </cell>
          <cell r="J643">
            <v>466</v>
          </cell>
          <cell r="L643">
            <v>366</v>
          </cell>
        </row>
        <row r="644">
          <cell r="A644">
            <v>3505</v>
          </cell>
          <cell r="B644" t="str">
            <v>PFP관 (D형)</v>
          </cell>
          <cell r="C644" t="str">
            <v>40Ø</v>
          </cell>
          <cell r="D644" t="str">
            <v>M</v>
          </cell>
          <cell r="E644">
            <v>5201</v>
          </cell>
          <cell r="F644">
            <v>0</v>
          </cell>
          <cell r="H644">
            <v>520</v>
          </cell>
          <cell r="I644">
            <v>5201</v>
          </cell>
          <cell r="J644">
            <v>466</v>
          </cell>
          <cell r="L644">
            <v>366</v>
          </cell>
        </row>
        <row r="645">
          <cell r="A645">
            <v>3506</v>
          </cell>
          <cell r="B645" t="str">
            <v>PFP관 (D형)</v>
          </cell>
          <cell r="C645" t="str">
            <v>32Ø</v>
          </cell>
          <cell r="D645" t="str">
            <v>M</v>
          </cell>
          <cell r="E645">
            <v>4763</v>
          </cell>
          <cell r="F645">
            <v>0</v>
          </cell>
          <cell r="H645">
            <v>520</v>
          </cell>
          <cell r="I645">
            <v>4763</v>
          </cell>
          <cell r="J645">
            <v>466</v>
          </cell>
          <cell r="L645">
            <v>366</v>
          </cell>
        </row>
        <row r="646">
          <cell r="A646">
            <v>3507</v>
          </cell>
          <cell r="B646" t="str">
            <v>PFP관 (D형)</v>
          </cell>
          <cell r="C646" t="str">
            <v>25Ø</v>
          </cell>
          <cell r="D646" t="str">
            <v>M</v>
          </cell>
          <cell r="E646">
            <v>3640</v>
          </cell>
          <cell r="F646">
            <v>0</v>
          </cell>
          <cell r="H646">
            <v>520</v>
          </cell>
          <cell r="I646">
            <v>3640</v>
          </cell>
          <cell r="J646">
            <v>466</v>
          </cell>
          <cell r="L646">
            <v>366</v>
          </cell>
        </row>
        <row r="647">
          <cell r="A647">
            <v>3508</v>
          </cell>
          <cell r="B647" t="str">
            <v>PFP관 (D형)</v>
          </cell>
          <cell r="C647" t="str">
            <v>20Ø</v>
          </cell>
          <cell r="D647" t="str">
            <v>M</v>
          </cell>
          <cell r="E647">
            <v>2625</v>
          </cell>
          <cell r="F647">
            <v>0</v>
          </cell>
          <cell r="H647">
            <v>520</v>
          </cell>
          <cell r="I647">
            <v>2625</v>
          </cell>
          <cell r="J647">
            <v>466</v>
          </cell>
          <cell r="L647">
            <v>366</v>
          </cell>
        </row>
        <row r="648">
          <cell r="A648">
            <v>3509</v>
          </cell>
          <cell r="B648" t="str">
            <v>PFP관 (D형)</v>
          </cell>
          <cell r="C648" t="str">
            <v>15Ø</v>
          </cell>
          <cell r="D648" t="str">
            <v>M</v>
          </cell>
          <cell r="E648">
            <v>2177</v>
          </cell>
          <cell r="F648">
            <v>0</v>
          </cell>
          <cell r="H648">
            <v>520</v>
          </cell>
          <cell r="I648">
            <v>2177</v>
          </cell>
          <cell r="J648">
            <v>466</v>
          </cell>
          <cell r="L648">
            <v>366</v>
          </cell>
        </row>
        <row r="649">
          <cell r="A649">
            <v>3511</v>
          </cell>
          <cell r="B649" t="str">
            <v>PM엘보 (무나사)</v>
          </cell>
          <cell r="C649" t="str">
            <v>100Ø</v>
          </cell>
          <cell r="D649" t="str">
            <v>개</v>
          </cell>
          <cell r="E649">
            <v>25589</v>
          </cell>
          <cell r="F649">
            <v>0</v>
          </cell>
          <cell r="H649">
            <v>520</v>
          </cell>
          <cell r="I649">
            <v>25589</v>
          </cell>
          <cell r="J649">
            <v>466</v>
          </cell>
          <cell r="L649">
            <v>366</v>
          </cell>
        </row>
        <row r="650">
          <cell r="A650">
            <v>3512</v>
          </cell>
          <cell r="B650" t="str">
            <v>PM엘보 (무나사)</v>
          </cell>
          <cell r="C650" t="str">
            <v>80Ø</v>
          </cell>
          <cell r="D650" t="str">
            <v>개</v>
          </cell>
          <cell r="E650">
            <v>17868</v>
          </cell>
          <cell r="F650">
            <v>0</v>
          </cell>
          <cell r="H650">
            <v>520</v>
          </cell>
          <cell r="I650">
            <v>17868</v>
          </cell>
          <cell r="J650">
            <v>466</v>
          </cell>
          <cell r="L650">
            <v>366</v>
          </cell>
        </row>
        <row r="651">
          <cell r="A651">
            <v>3513</v>
          </cell>
          <cell r="B651" t="str">
            <v>PM엘보 (무나사)</v>
          </cell>
          <cell r="C651" t="str">
            <v>65Ø</v>
          </cell>
          <cell r="D651" t="str">
            <v>개</v>
          </cell>
          <cell r="E651">
            <v>12223</v>
          </cell>
          <cell r="F651">
            <v>0</v>
          </cell>
          <cell r="H651">
            <v>520</v>
          </cell>
          <cell r="I651">
            <v>12223</v>
          </cell>
          <cell r="J651">
            <v>466</v>
          </cell>
          <cell r="L651">
            <v>366</v>
          </cell>
        </row>
        <row r="652">
          <cell r="A652">
            <v>3514</v>
          </cell>
          <cell r="B652" t="str">
            <v>PM엘보 (무나사)</v>
          </cell>
          <cell r="C652" t="str">
            <v>50Ø</v>
          </cell>
          <cell r="D652" t="str">
            <v>개</v>
          </cell>
          <cell r="E652">
            <v>7606</v>
          </cell>
          <cell r="F652">
            <v>0</v>
          </cell>
          <cell r="H652">
            <v>520</v>
          </cell>
          <cell r="I652">
            <v>7606</v>
          </cell>
          <cell r="J652">
            <v>466</v>
          </cell>
          <cell r="L652">
            <v>366</v>
          </cell>
        </row>
        <row r="653">
          <cell r="A653">
            <v>3515</v>
          </cell>
          <cell r="B653" t="str">
            <v>PM엘보 (무나사)</v>
          </cell>
          <cell r="C653" t="str">
            <v>40Ø</v>
          </cell>
          <cell r="D653" t="str">
            <v>개</v>
          </cell>
          <cell r="E653">
            <v>5767</v>
          </cell>
          <cell r="F653">
            <v>0</v>
          </cell>
          <cell r="H653">
            <v>520</v>
          </cell>
          <cell r="I653">
            <v>5767</v>
          </cell>
          <cell r="J653">
            <v>466</v>
          </cell>
          <cell r="L653">
            <v>366</v>
          </cell>
        </row>
        <row r="654">
          <cell r="A654">
            <v>3516</v>
          </cell>
          <cell r="B654" t="str">
            <v>PM엘보 (무나사)</v>
          </cell>
          <cell r="C654" t="str">
            <v>32Ø</v>
          </cell>
          <cell r="D654" t="str">
            <v>개</v>
          </cell>
          <cell r="E654">
            <v>4676</v>
          </cell>
          <cell r="F654">
            <v>0</v>
          </cell>
          <cell r="H654">
            <v>520</v>
          </cell>
          <cell r="I654">
            <v>4676</v>
          </cell>
          <cell r="J654">
            <v>466</v>
          </cell>
          <cell r="L654">
            <v>366</v>
          </cell>
        </row>
        <row r="655">
          <cell r="A655">
            <v>3517</v>
          </cell>
          <cell r="B655" t="str">
            <v>PM엘보 (무나사)</v>
          </cell>
          <cell r="C655" t="str">
            <v>25Ø</v>
          </cell>
          <cell r="D655" t="str">
            <v>개</v>
          </cell>
          <cell r="E655">
            <v>3593</v>
          </cell>
          <cell r="F655">
            <v>0</v>
          </cell>
          <cell r="H655">
            <v>520</v>
          </cell>
          <cell r="I655">
            <v>3593</v>
          </cell>
          <cell r="J655">
            <v>466</v>
          </cell>
          <cell r="L655">
            <v>366</v>
          </cell>
        </row>
        <row r="656">
          <cell r="A656">
            <v>3518</v>
          </cell>
          <cell r="B656" t="str">
            <v>PM엘보 (무나사)</v>
          </cell>
          <cell r="C656" t="str">
            <v>20Ø</v>
          </cell>
          <cell r="D656" t="str">
            <v>개</v>
          </cell>
          <cell r="E656">
            <v>2639</v>
          </cell>
          <cell r="F656">
            <v>0</v>
          </cell>
          <cell r="H656">
            <v>520</v>
          </cell>
          <cell r="I656">
            <v>2639</v>
          </cell>
          <cell r="J656">
            <v>466</v>
          </cell>
          <cell r="L656">
            <v>366</v>
          </cell>
        </row>
        <row r="657">
          <cell r="A657">
            <v>3519</v>
          </cell>
          <cell r="B657" t="str">
            <v>PM엘보 (무나사)</v>
          </cell>
          <cell r="C657" t="str">
            <v>15Ø</v>
          </cell>
          <cell r="D657" t="str">
            <v>개</v>
          </cell>
          <cell r="E657">
            <v>2397</v>
          </cell>
          <cell r="F657">
            <v>0</v>
          </cell>
          <cell r="H657">
            <v>520</v>
          </cell>
          <cell r="I657">
            <v>2397</v>
          </cell>
          <cell r="J657">
            <v>466</v>
          </cell>
          <cell r="L657">
            <v>366</v>
          </cell>
        </row>
        <row r="658">
          <cell r="A658">
            <v>3521</v>
          </cell>
          <cell r="B658" t="str">
            <v>PM티 (무나사)</v>
          </cell>
          <cell r="C658" t="str">
            <v>100Ø</v>
          </cell>
          <cell r="D658" t="str">
            <v>개</v>
          </cell>
          <cell r="E658">
            <v>35353</v>
          </cell>
          <cell r="F658">
            <v>0</v>
          </cell>
          <cell r="H658">
            <v>520</v>
          </cell>
          <cell r="I658">
            <v>35353</v>
          </cell>
          <cell r="J658">
            <v>466</v>
          </cell>
          <cell r="L658">
            <v>366</v>
          </cell>
        </row>
        <row r="659">
          <cell r="A659">
            <v>3522</v>
          </cell>
          <cell r="B659" t="str">
            <v>PM티 (무나사)</v>
          </cell>
          <cell r="C659" t="str">
            <v>80Ø</v>
          </cell>
          <cell r="D659" t="str">
            <v>개</v>
          </cell>
          <cell r="E659">
            <v>25893</v>
          </cell>
          <cell r="F659">
            <v>0</v>
          </cell>
          <cell r="H659">
            <v>520</v>
          </cell>
          <cell r="I659">
            <v>25893</v>
          </cell>
          <cell r="J659">
            <v>466</v>
          </cell>
          <cell r="L659">
            <v>366</v>
          </cell>
        </row>
        <row r="660">
          <cell r="A660">
            <v>3523</v>
          </cell>
          <cell r="B660" t="str">
            <v>PM티 (무나사)</v>
          </cell>
          <cell r="C660" t="str">
            <v>65Ø</v>
          </cell>
          <cell r="D660" t="str">
            <v>개</v>
          </cell>
          <cell r="E660">
            <v>16967</v>
          </cell>
          <cell r="F660">
            <v>0</v>
          </cell>
          <cell r="H660">
            <v>520</v>
          </cell>
          <cell r="I660">
            <v>16967</v>
          </cell>
          <cell r="J660">
            <v>466</v>
          </cell>
          <cell r="L660">
            <v>366</v>
          </cell>
        </row>
        <row r="661">
          <cell r="A661">
            <v>3524</v>
          </cell>
          <cell r="B661" t="str">
            <v>PM티 (무나사)</v>
          </cell>
          <cell r="C661" t="str">
            <v>50Ø</v>
          </cell>
          <cell r="D661" t="str">
            <v>개</v>
          </cell>
          <cell r="E661">
            <v>8620</v>
          </cell>
          <cell r="F661">
            <v>0</v>
          </cell>
          <cell r="H661">
            <v>520</v>
          </cell>
          <cell r="I661">
            <v>8620</v>
          </cell>
          <cell r="J661">
            <v>466</v>
          </cell>
          <cell r="L661">
            <v>366</v>
          </cell>
        </row>
        <row r="662">
          <cell r="A662">
            <v>3525</v>
          </cell>
          <cell r="B662" t="str">
            <v>PM티 (무나사)</v>
          </cell>
          <cell r="C662" t="str">
            <v>40Ø</v>
          </cell>
          <cell r="D662" t="str">
            <v>개</v>
          </cell>
          <cell r="E662">
            <v>6707</v>
          </cell>
          <cell r="F662">
            <v>0</v>
          </cell>
          <cell r="H662">
            <v>520</v>
          </cell>
          <cell r="I662">
            <v>6707</v>
          </cell>
          <cell r="J662">
            <v>466</v>
          </cell>
          <cell r="L662">
            <v>366</v>
          </cell>
        </row>
        <row r="663">
          <cell r="A663">
            <v>3526</v>
          </cell>
          <cell r="B663" t="str">
            <v>PM티 (무나사)</v>
          </cell>
          <cell r="C663" t="str">
            <v>32Ø</v>
          </cell>
          <cell r="D663" t="str">
            <v>개</v>
          </cell>
          <cell r="E663">
            <v>5572</v>
          </cell>
          <cell r="F663">
            <v>0</v>
          </cell>
          <cell r="H663">
            <v>520</v>
          </cell>
          <cell r="I663">
            <v>5572</v>
          </cell>
          <cell r="J663">
            <v>466</v>
          </cell>
          <cell r="L663">
            <v>366</v>
          </cell>
        </row>
        <row r="664">
          <cell r="A664">
            <v>3527</v>
          </cell>
          <cell r="B664" t="str">
            <v>PM티 (무나사)</v>
          </cell>
          <cell r="C664" t="str">
            <v>25Ø</v>
          </cell>
          <cell r="D664" t="str">
            <v>개</v>
          </cell>
          <cell r="E664">
            <v>4180</v>
          </cell>
          <cell r="F664">
            <v>0</v>
          </cell>
          <cell r="H664">
            <v>520</v>
          </cell>
          <cell r="I664">
            <v>4180</v>
          </cell>
          <cell r="J664">
            <v>466</v>
          </cell>
          <cell r="L664">
            <v>366</v>
          </cell>
        </row>
        <row r="665">
          <cell r="A665">
            <v>3528</v>
          </cell>
          <cell r="B665" t="str">
            <v>PM티 (무나사)</v>
          </cell>
          <cell r="C665" t="str">
            <v>20Ø</v>
          </cell>
          <cell r="D665" t="str">
            <v>개</v>
          </cell>
          <cell r="E665">
            <v>3227</v>
          </cell>
          <cell r="F665">
            <v>0</v>
          </cell>
          <cell r="H665">
            <v>520</v>
          </cell>
          <cell r="I665">
            <v>3227</v>
          </cell>
          <cell r="J665">
            <v>466</v>
          </cell>
          <cell r="L665">
            <v>366</v>
          </cell>
        </row>
        <row r="666">
          <cell r="A666">
            <v>3529</v>
          </cell>
          <cell r="B666" t="str">
            <v>PM티 (무나사)</v>
          </cell>
          <cell r="C666" t="str">
            <v>15Ø</v>
          </cell>
          <cell r="D666" t="str">
            <v>개</v>
          </cell>
          <cell r="E666">
            <v>2930</v>
          </cell>
          <cell r="F666">
            <v>0</v>
          </cell>
          <cell r="H666">
            <v>520</v>
          </cell>
          <cell r="I666">
            <v>2930</v>
          </cell>
          <cell r="J666">
            <v>466</v>
          </cell>
          <cell r="L666">
            <v>366</v>
          </cell>
        </row>
        <row r="667">
          <cell r="A667">
            <v>3531</v>
          </cell>
          <cell r="B667" t="str">
            <v>PM소켓 (무나사)</v>
          </cell>
          <cell r="C667" t="str">
            <v>100Ø</v>
          </cell>
          <cell r="D667" t="str">
            <v>개</v>
          </cell>
          <cell r="E667">
            <v>23875</v>
          </cell>
          <cell r="F667">
            <v>0</v>
          </cell>
          <cell r="H667">
            <v>520</v>
          </cell>
          <cell r="I667">
            <v>23875</v>
          </cell>
          <cell r="J667">
            <v>466</v>
          </cell>
          <cell r="L667">
            <v>366</v>
          </cell>
        </row>
        <row r="668">
          <cell r="A668">
            <v>3532</v>
          </cell>
          <cell r="B668" t="str">
            <v>PM소켓 (무나사)</v>
          </cell>
          <cell r="C668" t="str">
            <v>80Ø</v>
          </cell>
          <cell r="D668" t="str">
            <v>개</v>
          </cell>
          <cell r="E668">
            <v>17504</v>
          </cell>
          <cell r="F668">
            <v>0</v>
          </cell>
          <cell r="H668">
            <v>520</v>
          </cell>
          <cell r="I668">
            <v>17504</v>
          </cell>
          <cell r="J668">
            <v>466</v>
          </cell>
          <cell r="L668">
            <v>366</v>
          </cell>
        </row>
        <row r="669">
          <cell r="A669">
            <v>3533</v>
          </cell>
          <cell r="B669" t="str">
            <v>PM소켓 (무나사)</v>
          </cell>
          <cell r="C669" t="str">
            <v>65Ø</v>
          </cell>
          <cell r="D669" t="str">
            <v>개</v>
          </cell>
          <cell r="E669">
            <v>12900</v>
          </cell>
          <cell r="F669">
            <v>0</v>
          </cell>
          <cell r="H669">
            <v>520</v>
          </cell>
          <cell r="I669">
            <v>12900</v>
          </cell>
          <cell r="J669">
            <v>466</v>
          </cell>
          <cell r="L669">
            <v>366</v>
          </cell>
        </row>
        <row r="670">
          <cell r="A670">
            <v>3534</v>
          </cell>
          <cell r="B670" t="str">
            <v>PM소켓 (무나사)</v>
          </cell>
          <cell r="C670" t="str">
            <v>50Ø</v>
          </cell>
          <cell r="D670" t="str">
            <v>개</v>
          </cell>
          <cell r="E670">
            <v>5819</v>
          </cell>
          <cell r="F670">
            <v>0</v>
          </cell>
          <cell r="H670">
            <v>520</v>
          </cell>
          <cell r="I670">
            <v>5819</v>
          </cell>
          <cell r="J670">
            <v>466</v>
          </cell>
          <cell r="L670">
            <v>366</v>
          </cell>
        </row>
        <row r="671">
          <cell r="A671">
            <v>3535</v>
          </cell>
          <cell r="B671" t="str">
            <v>PM소켓 (무나사)</v>
          </cell>
          <cell r="C671" t="str">
            <v>40Ø</v>
          </cell>
          <cell r="D671" t="str">
            <v>개</v>
          </cell>
          <cell r="E671">
            <v>4526</v>
          </cell>
          <cell r="F671">
            <v>0</v>
          </cell>
          <cell r="H671">
            <v>520</v>
          </cell>
          <cell r="I671">
            <v>4526</v>
          </cell>
          <cell r="J671">
            <v>466</v>
          </cell>
          <cell r="L671">
            <v>366</v>
          </cell>
        </row>
        <row r="672">
          <cell r="A672">
            <v>3536</v>
          </cell>
          <cell r="B672" t="str">
            <v>PM소켓 (무나사)</v>
          </cell>
          <cell r="C672" t="str">
            <v>32Ø</v>
          </cell>
          <cell r="D672" t="str">
            <v>개</v>
          </cell>
          <cell r="E672">
            <v>3761</v>
          </cell>
          <cell r="F672">
            <v>0</v>
          </cell>
          <cell r="H672">
            <v>520</v>
          </cell>
          <cell r="I672">
            <v>3761</v>
          </cell>
          <cell r="J672">
            <v>466</v>
          </cell>
          <cell r="L672">
            <v>366</v>
          </cell>
        </row>
        <row r="673">
          <cell r="A673">
            <v>3537</v>
          </cell>
          <cell r="B673" t="str">
            <v>PM소켓 (무나사)</v>
          </cell>
          <cell r="C673" t="str">
            <v>25Ø</v>
          </cell>
          <cell r="D673" t="str">
            <v>개</v>
          </cell>
          <cell r="E673">
            <v>3013</v>
          </cell>
          <cell r="F673">
            <v>0</v>
          </cell>
          <cell r="H673">
            <v>520</v>
          </cell>
          <cell r="I673">
            <v>3013</v>
          </cell>
          <cell r="J673">
            <v>466</v>
          </cell>
          <cell r="L673">
            <v>366</v>
          </cell>
        </row>
        <row r="674">
          <cell r="A674">
            <v>3538</v>
          </cell>
          <cell r="B674" t="str">
            <v>PM소켓 (무나사)</v>
          </cell>
          <cell r="C674" t="str">
            <v>20Ø</v>
          </cell>
          <cell r="D674" t="str">
            <v>개</v>
          </cell>
          <cell r="E674">
            <v>2320</v>
          </cell>
          <cell r="F674">
            <v>0</v>
          </cell>
          <cell r="H674">
            <v>520</v>
          </cell>
          <cell r="I674">
            <v>2320</v>
          </cell>
          <cell r="J674">
            <v>466</v>
          </cell>
          <cell r="L674">
            <v>366</v>
          </cell>
        </row>
        <row r="675">
          <cell r="A675">
            <v>3539</v>
          </cell>
          <cell r="B675" t="str">
            <v>PM소켓 (무나사)</v>
          </cell>
          <cell r="C675" t="str">
            <v>15Ø</v>
          </cell>
          <cell r="D675" t="str">
            <v>개</v>
          </cell>
          <cell r="E675">
            <v>1999</v>
          </cell>
          <cell r="F675">
            <v>0</v>
          </cell>
          <cell r="H675">
            <v>520</v>
          </cell>
          <cell r="I675">
            <v>1999</v>
          </cell>
          <cell r="J675">
            <v>466</v>
          </cell>
          <cell r="L675">
            <v>366</v>
          </cell>
        </row>
        <row r="676">
          <cell r="A676">
            <v>3541</v>
          </cell>
          <cell r="B676" t="str">
            <v>PM계 (플렌지)</v>
          </cell>
          <cell r="C676" t="str">
            <v>100Ø</v>
          </cell>
          <cell r="D676" t="str">
            <v>개</v>
          </cell>
          <cell r="E676">
            <v>14435</v>
          </cell>
          <cell r="F676">
            <v>0</v>
          </cell>
          <cell r="H676">
            <v>520</v>
          </cell>
          <cell r="I676">
            <v>14435</v>
          </cell>
          <cell r="J676">
            <v>466</v>
          </cell>
          <cell r="L676">
            <v>366</v>
          </cell>
        </row>
        <row r="677">
          <cell r="A677">
            <v>3542</v>
          </cell>
          <cell r="B677" t="str">
            <v>PM계 (플렌지)</v>
          </cell>
          <cell r="C677" t="str">
            <v>80Ø</v>
          </cell>
          <cell r="D677" t="str">
            <v>개</v>
          </cell>
          <cell r="E677">
            <v>12326</v>
          </cell>
          <cell r="F677">
            <v>0</v>
          </cell>
          <cell r="H677">
            <v>520</v>
          </cell>
          <cell r="I677">
            <v>12326</v>
          </cell>
          <cell r="J677">
            <v>466</v>
          </cell>
          <cell r="L677">
            <v>366</v>
          </cell>
        </row>
        <row r="678">
          <cell r="A678">
            <v>3543</v>
          </cell>
          <cell r="B678" t="str">
            <v>PM계 (플렌지)</v>
          </cell>
          <cell r="C678" t="str">
            <v>65Ø</v>
          </cell>
          <cell r="D678" t="str">
            <v>개</v>
          </cell>
          <cell r="E678">
            <v>10534</v>
          </cell>
          <cell r="F678">
            <v>0</v>
          </cell>
          <cell r="H678">
            <v>520</v>
          </cell>
          <cell r="I678">
            <v>10534</v>
          </cell>
          <cell r="J678">
            <v>466</v>
          </cell>
          <cell r="L678">
            <v>366</v>
          </cell>
        </row>
        <row r="679">
          <cell r="A679">
            <v>3544</v>
          </cell>
          <cell r="B679" t="str">
            <v>PM계 (니플)</v>
          </cell>
          <cell r="C679" t="str">
            <v>50Ø</v>
          </cell>
          <cell r="D679" t="str">
            <v>개</v>
          </cell>
          <cell r="E679">
            <v>2807</v>
          </cell>
          <cell r="F679">
            <v>0</v>
          </cell>
          <cell r="H679">
            <v>520</v>
          </cell>
          <cell r="I679">
            <v>2807</v>
          </cell>
          <cell r="J679">
            <v>466</v>
          </cell>
          <cell r="L679">
            <v>366</v>
          </cell>
        </row>
        <row r="680">
          <cell r="A680">
            <v>3545</v>
          </cell>
          <cell r="B680" t="str">
            <v>PM계 (니플)</v>
          </cell>
          <cell r="C680" t="str">
            <v>40Ø</v>
          </cell>
          <cell r="D680" t="str">
            <v>개</v>
          </cell>
          <cell r="E680">
            <v>2121</v>
          </cell>
          <cell r="F680">
            <v>0</v>
          </cell>
          <cell r="H680">
            <v>520</v>
          </cell>
          <cell r="I680">
            <v>2121</v>
          </cell>
          <cell r="J680">
            <v>466</v>
          </cell>
          <cell r="L680">
            <v>366</v>
          </cell>
        </row>
        <row r="681">
          <cell r="A681">
            <v>3546</v>
          </cell>
          <cell r="B681" t="str">
            <v>PM계 (니플)</v>
          </cell>
          <cell r="C681" t="str">
            <v>32Ø</v>
          </cell>
          <cell r="D681" t="str">
            <v>개</v>
          </cell>
          <cell r="E681">
            <v>1755</v>
          </cell>
          <cell r="F681">
            <v>0</v>
          </cell>
          <cell r="H681">
            <v>520</v>
          </cell>
          <cell r="I681">
            <v>1755</v>
          </cell>
          <cell r="J681">
            <v>466</v>
          </cell>
          <cell r="L681">
            <v>366</v>
          </cell>
        </row>
        <row r="682">
          <cell r="A682">
            <v>3547</v>
          </cell>
          <cell r="B682" t="str">
            <v>PM계 (니플)</v>
          </cell>
          <cell r="C682" t="str">
            <v>25Ø</v>
          </cell>
          <cell r="D682" t="str">
            <v>개</v>
          </cell>
          <cell r="E682">
            <v>1434</v>
          </cell>
          <cell r="F682">
            <v>0</v>
          </cell>
          <cell r="H682">
            <v>520</v>
          </cell>
          <cell r="I682">
            <v>1434</v>
          </cell>
          <cell r="J682">
            <v>466</v>
          </cell>
          <cell r="L682">
            <v>366</v>
          </cell>
        </row>
        <row r="683">
          <cell r="A683">
            <v>3548</v>
          </cell>
          <cell r="B683" t="str">
            <v>PM계 (니플)</v>
          </cell>
          <cell r="C683" t="str">
            <v>20Ø</v>
          </cell>
          <cell r="D683" t="str">
            <v>개</v>
          </cell>
          <cell r="E683">
            <v>1022</v>
          </cell>
          <cell r="F683">
            <v>0</v>
          </cell>
          <cell r="H683">
            <v>520</v>
          </cell>
          <cell r="I683">
            <v>1022</v>
          </cell>
          <cell r="J683">
            <v>466</v>
          </cell>
          <cell r="L683">
            <v>366</v>
          </cell>
        </row>
        <row r="684">
          <cell r="A684">
            <v>3549</v>
          </cell>
          <cell r="B684" t="str">
            <v>PM계 (니플)</v>
          </cell>
          <cell r="C684" t="str">
            <v>15Ø</v>
          </cell>
          <cell r="D684" t="str">
            <v>개</v>
          </cell>
          <cell r="E684">
            <v>808</v>
          </cell>
          <cell r="F684">
            <v>0</v>
          </cell>
          <cell r="H684">
            <v>520</v>
          </cell>
          <cell r="I684">
            <v>808</v>
          </cell>
          <cell r="J684">
            <v>466</v>
          </cell>
          <cell r="L684">
            <v>366</v>
          </cell>
        </row>
        <row r="685">
          <cell r="E685">
            <v>0</v>
          </cell>
        </row>
        <row r="689">
          <cell r="A689">
            <v>3600</v>
          </cell>
          <cell r="B689" t="str">
            <v>PVC관 (VG1)</v>
          </cell>
          <cell r="C689" t="str">
            <v>200Ø</v>
          </cell>
          <cell r="D689" t="str">
            <v>M</v>
          </cell>
          <cell r="E689">
            <v>14685</v>
          </cell>
          <cell r="F689">
            <v>0</v>
          </cell>
          <cell r="G689">
            <v>14685</v>
          </cell>
          <cell r="H689">
            <v>542</v>
          </cell>
          <cell r="I689">
            <v>18433</v>
          </cell>
          <cell r="J689">
            <v>485</v>
          </cell>
          <cell r="L689">
            <v>485</v>
          </cell>
        </row>
        <row r="690">
          <cell r="A690">
            <v>3601</v>
          </cell>
          <cell r="B690" t="str">
            <v>PVC관 (VG1)</v>
          </cell>
          <cell r="C690" t="str">
            <v>150Ø</v>
          </cell>
          <cell r="D690" t="str">
            <v>M</v>
          </cell>
          <cell r="E690">
            <v>9715</v>
          </cell>
          <cell r="F690">
            <v>0</v>
          </cell>
          <cell r="G690">
            <v>9715</v>
          </cell>
          <cell r="H690">
            <v>542</v>
          </cell>
          <cell r="I690">
            <v>12195</v>
          </cell>
          <cell r="J690">
            <v>485</v>
          </cell>
          <cell r="L690">
            <v>385</v>
          </cell>
        </row>
        <row r="691">
          <cell r="A691">
            <v>3602</v>
          </cell>
          <cell r="B691" t="str">
            <v>PVC관 (VG1)</v>
          </cell>
          <cell r="C691" t="str">
            <v>125Ø</v>
          </cell>
          <cell r="D691" t="str">
            <v>M</v>
          </cell>
          <cell r="E691">
            <v>6472</v>
          </cell>
          <cell r="F691">
            <v>0</v>
          </cell>
          <cell r="G691">
            <v>6472</v>
          </cell>
          <cell r="H691">
            <v>542</v>
          </cell>
          <cell r="I691">
            <v>8123</v>
          </cell>
          <cell r="J691">
            <v>485</v>
          </cell>
          <cell r="L691">
            <v>385</v>
          </cell>
        </row>
        <row r="692">
          <cell r="A692">
            <v>3603</v>
          </cell>
          <cell r="B692" t="str">
            <v>PVC관 (VG1)</v>
          </cell>
          <cell r="C692" t="str">
            <v>100Ø</v>
          </cell>
          <cell r="D692" t="str">
            <v>M</v>
          </cell>
          <cell r="E692">
            <v>4942</v>
          </cell>
          <cell r="F692">
            <v>0</v>
          </cell>
          <cell r="G692">
            <v>4942</v>
          </cell>
          <cell r="H692">
            <v>542</v>
          </cell>
          <cell r="I692">
            <v>6203</v>
          </cell>
          <cell r="J692">
            <v>485</v>
          </cell>
          <cell r="L692">
            <v>385</v>
          </cell>
        </row>
        <row r="693">
          <cell r="A693">
            <v>3604</v>
          </cell>
          <cell r="B693" t="str">
            <v>PVC관 (VG1)</v>
          </cell>
          <cell r="C693" t="str">
            <v>75Ø</v>
          </cell>
          <cell r="D693" t="str">
            <v>M</v>
          </cell>
          <cell r="E693">
            <v>3192</v>
          </cell>
          <cell r="F693">
            <v>0</v>
          </cell>
          <cell r="G693">
            <v>3192</v>
          </cell>
          <cell r="H693">
            <v>542</v>
          </cell>
          <cell r="I693">
            <v>4008</v>
          </cell>
          <cell r="J693">
            <v>485</v>
          </cell>
          <cell r="L693">
            <v>385</v>
          </cell>
        </row>
        <row r="694">
          <cell r="A694">
            <v>3605</v>
          </cell>
          <cell r="B694" t="str">
            <v>PVC관 (VG1)</v>
          </cell>
          <cell r="C694" t="str">
            <v>50Ø</v>
          </cell>
          <cell r="D694" t="str">
            <v>M</v>
          </cell>
          <cell r="E694">
            <v>1625</v>
          </cell>
          <cell r="F694">
            <v>0</v>
          </cell>
          <cell r="G694">
            <v>1625</v>
          </cell>
          <cell r="H694">
            <v>542</v>
          </cell>
          <cell r="I694">
            <v>2040</v>
          </cell>
          <cell r="J694">
            <v>485</v>
          </cell>
          <cell r="L694">
            <v>385</v>
          </cell>
        </row>
        <row r="695">
          <cell r="A695">
            <v>3610</v>
          </cell>
          <cell r="B695" t="str">
            <v>90˚곡관(접착재접합)</v>
          </cell>
          <cell r="C695" t="str">
            <v>150Ø</v>
          </cell>
          <cell r="D695" t="str">
            <v>개</v>
          </cell>
          <cell r="E695">
            <v>4500</v>
          </cell>
          <cell r="F695">
            <v>0</v>
          </cell>
          <cell r="G695">
            <v>4500</v>
          </cell>
          <cell r="H695">
            <v>544</v>
          </cell>
          <cell r="I695">
            <v>4610</v>
          </cell>
          <cell r="J695">
            <v>486</v>
          </cell>
          <cell r="L695">
            <v>0</v>
          </cell>
        </row>
        <row r="696">
          <cell r="A696">
            <v>3611</v>
          </cell>
          <cell r="B696" t="str">
            <v>90˚곡관(접착재접합)</v>
          </cell>
          <cell r="C696" t="str">
            <v>125Ø</v>
          </cell>
          <cell r="D696" t="str">
            <v>개</v>
          </cell>
          <cell r="E696">
            <v>2540</v>
          </cell>
          <cell r="F696">
            <v>0</v>
          </cell>
          <cell r="G696">
            <v>2540</v>
          </cell>
          <cell r="H696">
            <v>544</v>
          </cell>
          <cell r="I696">
            <v>2610</v>
          </cell>
          <cell r="J696">
            <v>486</v>
          </cell>
          <cell r="L696">
            <v>0</v>
          </cell>
        </row>
        <row r="697">
          <cell r="A697">
            <v>3612</v>
          </cell>
          <cell r="B697" t="str">
            <v>90˚곡관(접착재접합)</v>
          </cell>
          <cell r="C697" t="str">
            <v>100Ø</v>
          </cell>
          <cell r="D697" t="str">
            <v>개</v>
          </cell>
          <cell r="E697">
            <v>1550</v>
          </cell>
          <cell r="F697">
            <v>0</v>
          </cell>
          <cell r="G697">
            <v>1550</v>
          </cell>
          <cell r="H697">
            <v>544</v>
          </cell>
          <cell r="I697">
            <v>1600</v>
          </cell>
          <cell r="J697">
            <v>486</v>
          </cell>
          <cell r="L697">
            <v>0</v>
          </cell>
        </row>
        <row r="698">
          <cell r="A698">
            <v>3613</v>
          </cell>
          <cell r="B698" t="str">
            <v>90˚곡관(접착재접합)</v>
          </cell>
          <cell r="C698" t="str">
            <v>75Ø</v>
          </cell>
          <cell r="D698" t="str">
            <v>개</v>
          </cell>
          <cell r="E698">
            <v>780</v>
          </cell>
          <cell r="F698">
            <v>0</v>
          </cell>
          <cell r="G698">
            <v>780</v>
          </cell>
          <cell r="H698">
            <v>544</v>
          </cell>
          <cell r="I698">
            <v>810</v>
          </cell>
          <cell r="J698">
            <v>486</v>
          </cell>
          <cell r="L698">
            <v>0</v>
          </cell>
        </row>
        <row r="699">
          <cell r="A699">
            <v>3614</v>
          </cell>
          <cell r="B699" t="str">
            <v>90˚곡관(접착재접합)</v>
          </cell>
          <cell r="C699" t="str">
            <v>50Ø</v>
          </cell>
          <cell r="D699" t="str">
            <v>개</v>
          </cell>
          <cell r="E699">
            <v>310</v>
          </cell>
          <cell r="F699">
            <v>0</v>
          </cell>
          <cell r="G699">
            <v>310</v>
          </cell>
          <cell r="H699">
            <v>544</v>
          </cell>
          <cell r="I699">
            <v>350</v>
          </cell>
          <cell r="J699">
            <v>486</v>
          </cell>
          <cell r="L699">
            <v>0</v>
          </cell>
        </row>
        <row r="700">
          <cell r="A700">
            <v>3615</v>
          </cell>
          <cell r="B700" t="str">
            <v>45˚곡관(접착재접합)</v>
          </cell>
          <cell r="C700" t="str">
            <v>150Ø</v>
          </cell>
          <cell r="D700" t="str">
            <v>개</v>
          </cell>
          <cell r="E700">
            <v>4500</v>
          </cell>
          <cell r="F700">
            <v>0</v>
          </cell>
          <cell r="G700">
            <v>4500</v>
          </cell>
          <cell r="H700">
            <v>544</v>
          </cell>
          <cell r="I700">
            <v>4610</v>
          </cell>
          <cell r="J700">
            <v>486</v>
          </cell>
          <cell r="L700">
            <v>0</v>
          </cell>
        </row>
        <row r="701">
          <cell r="A701">
            <v>3616</v>
          </cell>
          <cell r="B701" t="str">
            <v>45˚곡관(접착재접합)</v>
          </cell>
          <cell r="C701" t="str">
            <v>125Ø</v>
          </cell>
          <cell r="D701" t="str">
            <v>개</v>
          </cell>
          <cell r="E701">
            <v>2540</v>
          </cell>
          <cell r="F701">
            <v>0</v>
          </cell>
          <cell r="G701">
            <v>2540</v>
          </cell>
          <cell r="H701">
            <v>544</v>
          </cell>
          <cell r="I701">
            <v>2610</v>
          </cell>
          <cell r="J701">
            <v>486</v>
          </cell>
          <cell r="L701">
            <v>0</v>
          </cell>
        </row>
        <row r="702">
          <cell r="A702">
            <v>3617</v>
          </cell>
          <cell r="B702" t="str">
            <v>45˚곡관(접착재접합)</v>
          </cell>
          <cell r="C702" t="str">
            <v>100Ø</v>
          </cell>
          <cell r="D702" t="str">
            <v>개</v>
          </cell>
          <cell r="E702">
            <v>1560</v>
          </cell>
          <cell r="F702">
            <v>0</v>
          </cell>
          <cell r="G702">
            <v>1560</v>
          </cell>
          <cell r="H702">
            <v>544</v>
          </cell>
          <cell r="I702">
            <v>1600</v>
          </cell>
          <cell r="J702">
            <v>486</v>
          </cell>
          <cell r="L702">
            <v>0</v>
          </cell>
        </row>
        <row r="703">
          <cell r="A703">
            <v>3618</v>
          </cell>
          <cell r="B703" t="str">
            <v>45˚곡관(접착재접합)</v>
          </cell>
          <cell r="C703" t="str">
            <v>75Ø</v>
          </cell>
          <cell r="D703" t="str">
            <v>개</v>
          </cell>
          <cell r="E703">
            <v>850</v>
          </cell>
          <cell r="F703">
            <v>0</v>
          </cell>
          <cell r="G703">
            <v>850</v>
          </cell>
          <cell r="H703">
            <v>544</v>
          </cell>
          <cell r="I703">
            <v>870</v>
          </cell>
          <cell r="J703">
            <v>486</v>
          </cell>
          <cell r="L703">
            <v>0</v>
          </cell>
        </row>
        <row r="704">
          <cell r="A704">
            <v>3619</v>
          </cell>
          <cell r="B704" t="str">
            <v>45˚곡관(접착재접합)</v>
          </cell>
          <cell r="C704" t="str">
            <v>50Ø</v>
          </cell>
          <cell r="D704" t="str">
            <v>개</v>
          </cell>
          <cell r="E704">
            <v>360</v>
          </cell>
          <cell r="F704">
            <v>0</v>
          </cell>
          <cell r="G704">
            <v>360</v>
          </cell>
          <cell r="H704">
            <v>544</v>
          </cell>
          <cell r="I704">
            <v>400</v>
          </cell>
          <cell r="J704">
            <v>486</v>
          </cell>
          <cell r="L704">
            <v>0</v>
          </cell>
        </row>
        <row r="705">
          <cell r="A705">
            <v>3620</v>
          </cell>
          <cell r="B705" t="str">
            <v>LT관(접착재접합)</v>
          </cell>
          <cell r="C705" t="str">
            <v>150Øx150Ø</v>
          </cell>
          <cell r="D705" t="str">
            <v>개</v>
          </cell>
          <cell r="E705">
            <v>11560</v>
          </cell>
          <cell r="F705">
            <v>0</v>
          </cell>
          <cell r="G705">
            <v>11560</v>
          </cell>
          <cell r="H705">
            <v>544</v>
          </cell>
          <cell r="I705">
            <v>11870</v>
          </cell>
          <cell r="J705">
            <v>486</v>
          </cell>
          <cell r="L705">
            <v>0</v>
          </cell>
        </row>
        <row r="706">
          <cell r="A706">
            <v>3621</v>
          </cell>
          <cell r="B706" t="str">
            <v>LT관(접착재접합)</v>
          </cell>
          <cell r="C706" t="str">
            <v>150Øx125Ø</v>
          </cell>
          <cell r="D706" t="str">
            <v>개</v>
          </cell>
          <cell r="E706">
            <v>7180</v>
          </cell>
          <cell r="F706">
            <v>0</v>
          </cell>
          <cell r="G706">
            <v>7180</v>
          </cell>
          <cell r="H706">
            <v>544</v>
          </cell>
          <cell r="I706">
            <v>7980</v>
          </cell>
          <cell r="J706">
            <v>486</v>
          </cell>
          <cell r="L706">
            <v>0</v>
          </cell>
        </row>
        <row r="707">
          <cell r="A707">
            <v>3622</v>
          </cell>
          <cell r="B707" t="str">
            <v>LT관(접착재접합)</v>
          </cell>
          <cell r="C707" t="str">
            <v>150Øx100Ø</v>
          </cell>
          <cell r="D707" t="str">
            <v>개</v>
          </cell>
          <cell r="E707">
            <v>6300</v>
          </cell>
          <cell r="F707">
            <v>0</v>
          </cell>
          <cell r="G707">
            <v>6300</v>
          </cell>
          <cell r="H707">
            <v>544</v>
          </cell>
          <cell r="I707">
            <v>7010</v>
          </cell>
          <cell r="J707">
            <v>486</v>
          </cell>
          <cell r="L707">
            <v>0</v>
          </cell>
        </row>
        <row r="708">
          <cell r="A708">
            <v>3623</v>
          </cell>
          <cell r="B708" t="str">
            <v>LT관(접착재접합)</v>
          </cell>
          <cell r="C708" t="str">
            <v>150Øx 75Ø</v>
          </cell>
          <cell r="D708" t="str">
            <v>개</v>
          </cell>
          <cell r="E708">
            <v>5090</v>
          </cell>
          <cell r="F708">
            <v>0</v>
          </cell>
          <cell r="G708">
            <v>5090</v>
          </cell>
          <cell r="H708">
            <v>544</v>
          </cell>
          <cell r="I708">
            <v>5660</v>
          </cell>
          <cell r="J708">
            <v>486</v>
          </cell>
          <cell r="L708">
            <v>0</v>
          </cell>
        </row>
        <row r="709">
          <cell r="A709">
            <v>3624</v>
          </cell>
          <cell r="B709" t="str">
            <v>LT관(접착재접합)</v>
          </cell>
          <cell r="C709" t="str">
            <v>125Øx125Ø</v>
          </cell>
          <cell r="D709" t="str">
            <v>개</v>
          </cell>
          <cell r="E709">
            <v>5100</v>
          </cell>
          <cell r="F709">
            <v>0</v>
          </cell>
          <cell r="G709">
            <v>5100</v>
          </cell>
          <cell r="H709">
            <v>544</v>
          </cell>
          <cell r="I709">
            <v>5240</v>
          </cell>
          <cell r="J709">
            <v>486</v>
          </cell>
          <cell r="L709">
            <v>0</v>
          </cell>
        </row>
        <row r="710">
          <cell r="A710">
            <v>3625</v>
          </cell>
          <cell r="B710" t="str">
            <v>LT관(접착재접합)</v>
          </cell>
          <cell r="C710" t="str">
            <v>125Øx100Ø</v>
          </cell>
          <cell r="D710" t="str">
            <v>개</v>
          </cell>
          <cell r="E710">
            <v>4340</v>
          </cell>
          <cell r="F710">
            <v>0</v>
          </cell>
          <cell r="G710">
            <v>4340</v>
          </cell>
          <cell r="H710">
            <v>544</v>
          </cell>
          <cell r="I710">
            <v>4820</v>
          </cell>
          <cell r="J710">
            <v>486</v>
          </cell>
          <cell r="L710">
            <v>0</v>
          </cell>
        </row>
        <row r="711">
          <cell r="A711">
            <v>3626</v>
          </cell>
          <cell r="B711" t="str">
            <v>LT관(접착재접합)</v>
          </cell>
          <cell r="C711" t="str">
            <v>125Øx 75Ø</v>
          </cell>
          <cell r="D711" t="str">
            <v>개</v>
          </cell>
          <cell r="E711">
            <v>4000</v>
          </cell>
          <cell r="F711">
            <v>0</v>
          </cell>
          <cell r="G711">
            <v>4000</v>
          </cell>
          <cell r="H711">
            <v>544</v>
          </cell>
          <cell r="I711">
            <v>4440</v>
          </cell>
          <cell r="J711">
            <v>486</v>
          </cell>
          <cell r="L711">
            <v>0</v>
          </cell>
        </row>
        <row r="712">
          <cell r="A712">
            <v>3627</v>
          </cell>
          <cell r="B712" t="str">
            <v>Y관(접착재접합)</v>
          </cell>
          <cell r="C712" t="str">
            <v>100Øx100Ø</v>
          </cell>
          <cell r="D712" t="str">
            <v>개</v>
          </cell>
          <cell r="E712">
            <v>2910</v>
          </cell>
          <cell r="F712">
            <v>0</v>
          </cell>
          <cell r="G712">
            <v>2910</v>
          </cell>
          <cell r="H712">
            <v>544</v>
          </cell>
          <cell r="I712">
            <v>3240</v>
          </cell>
          <cell r="J712">
            <v>486</v>
          </cell>
          <cell r="L712">
            <v>0</v>
          </cell>
        </row>
        <row r="713">
          <cell r="A713">
            <v>3628</v>
          </cell>
          <cell r="B713" t="str">
            <v>Y관(접착재접합)</v>
          </cell>
          <cell r="C713" t="str">
            <v>100Øx 75Ø</v>
          </cell>
          <cell r="D713" t="str">
            <v>개</v>
          </cell>
          <cell r="E713">
            <v>3700</v>
          </cell>
          <cell r="F713">
            <v>0</v>
          </cell>
          <cell r="G713">
            <v>3700</v>
          </cell>
          <cell r="H713">
            <v>544</v>
          </cell>
          <cell r="I713">
            <v>4110</v>
          </cell>
          <cell r="J713">
            <v>486</v>
          </cell>
          <cell r="L713">
            <v>0</v>
          </cell>
        </row>
        <row r="714">
          <cell r="A714">
            <v>3629</v>
          </cell>
          <cell r="B714" t="str">
            <v>Y관(접착재접합)</v>
          </cell>
          <cell r="C714" t="str">
            <v>100Øx 50Ø</v>
          </cell>
          <cell r="D714" t="str">
            <v>개</v>
          </cell>
          <cell r="E714">
            <v>3010</v>
          </cell>
          <cell r="F714">
            <v>0</v>
          </cell>
          <cell r="G714">
            <v>3010</v>
          </cell>
          <cell r="H714">
            <v>544</v>
          </cell>
          <cell r="I714">
            <v>3350</v>
          </cell>
          <cell r="J714">
            <v>486</v>
          </cell>
          <cell r="L714">
            <v>0</v>
          </cell>
        </row>
        <row r="715">
          <cell r="A715">
            <v>3630</v>
          </cell>
          <cell r="B715" t="str">
            <v>Y관(접착재접합)</v>
          </cell>
          <cell r="C715" t="str">
            <v xml:space="preserve"> 75Øx 75Ø</v>
          </cell>
          <cell r="D715" t="str">
            <v>개</v>
          </cell>
          <cell r="E715">
            <v>1480</v>
          </cell>
          <cell r="F715">
            <v>0</v>
          </cell>
          <cell r="G715">
            <v>1480</v>
          </cell>
          <cell r="H715">
            <v>544</v>
          </cell>
          <cell r="I715">
            <v>1650</v>
          </cell>
          <cell r="J715">
            <v>486</v>
          </cell>
          <cell r="L715">
            <v>0</v>
          </cell>
        </row>
        <row r="716">
          <cell r="A716">
            <v>3631</v>
          </cell>
          <cell r="B716" t="str">
            <v>Y관(접착재접합)</v>
          </cell>
          <cell r="C716" t="str">
            <v xml:space="preserve"> 75Øx 50Ø</v>
          </cell>
          <cell r="D716" t="str">
            <v>개</v>
          </cell>
          <cell r="E716">
            <v>1370</v>
          </cell>
          <cell r="F716">
            <v>0</v>
          </cell>
          <cell r="G716">
            <v>1370</v>
          </cell>
          <cell r="H716">
            <v>544</v>
          </cell>
          <cell r="I716">
            <v>1520</v>
          </cell>
          <cell r="J716">
            <v>486</v>
          </cell>
          <cell r="L716">
            <v>0</v>
          </cell>
        </row>
        <row r="717">
          <cell r="A717">
            <v>3632</v>
          </cell>
          <cell r="B717" t="str">
            <v>Y관(접착재접합)</v>
          </cell>
          <cell r="C717" t="str">
            <v xml:space="preserve"> 50Øx 50Ø</v>
          </cell>
          <cell r="D717" t="str">
            <v>개</v>
          </cell>
          <cell r="E717">
            <v>640</v>
          </cell>
          <cell r="F717">
            <v>0</v>
          </cell>
          <cell r="G717">
            <v>640</v>
          </cell>
          <cell r="H717">
            <v>544</v>
          </cell>
          <cell r="I717">
            <v>710</v>
          </cell>
          <cell r="J717">
            <v>486</v>
          </cell>
          <cell r="L717">
            <v>0</v>
          </cell>
        </row>
        <row r="718">
          <cell r="A718">
            <v>3633</v>
          </cell>
          <cell r="B718" t="str">
            <v>인크리져(접착재접합)</v>
          </cell>
          <cell r="C718" t="str">
            <v>100Øx 75Ø</v>
          </cell>
          <cell r="D718" t="str">
            <v>개</v>
          </cell>
          <cell r="E718">
            <v>870</v>
          </cell>
          <cell r="F718">
            <v>0</v>
          </cell>
          <cell r="G718">
            <v>870</v>
          </cell>
          <cell r="H718">
            <v>544</v>
          </cell>
          <cell r="I718">
            <v>900</v>
          </cell>
          <cell r="J718">
            <v>486</v>
          </cell>
          <cell r="L718">
            <v>0</v>
          </cell>
        </row>
        <row r="719">
          <cell r="A719">
            <v>3634</v>
          </cell>
          <cell r="B719" t="str">
            <v>인크리져(접착재접합)</v>
          </cell>
          <cell r="C719" t="str">
            <v>100Øx 50Ø</v>
          </cell>
          <cell r="D719" t="str">
            <v>개</v>
          </cell>
          <cell r="E719">
            <v>730</v>
          </cell>
          <cell r="F719">
            <v>0</v>
          </cell>
          <cell r="G719">
            <v>730</v>
          </cell>
          <cell r="H719">
            <v>544</v>
          </cell>
          <cell r="I719">
            <v>750</v>
          </cell>
          <cell r="J719">
            <v>486</v>
          </cell>
          <cell r="L719">
            <v>0</v>
          </cell>
        </row>
        <row r="720">
          <cell r="A720">
            <v>3635</v>
          </cell>
          <cell r="B720" t="str">
            <v>소켓</v>
          </cell>
          <cell r="C720" t="str">
            <v>150Ø</v>
          </cell>
          <cell r="D720" t="str">
            <v>개</v>
          </cell>
          <cell r="E720">
            <v>2470</v>
          </cell>
          <cell r="F720">
            <v>0</v>
          </cell>
          <cell r="G720">
            <v>2470</v>
          </cell>
          <cell r="H720">
            <v>544</v>
          </cell>
          <cell r="I720">
            <v>2540</v>
          </cell>
          <cell r="J720">
            <v>486</v>
          </cell>
          <cell r="L720">
            <v>0</v>
          </cell>
        </row>
        <row r="721">
          <cell r="A721">
            <v>3636</v>
          </cell>
          <cell r="B721" t="str">
            <v>소켓</v>
          </cell>
          <cell r="C721" t="str">
            <v>125Ø</v>
          </cell>
          <cell r="D721" t="str">
            <v>개</v>
          </cell>
          <cell r="E721">
            <v>1500</v>
          </cell>
          <cell r="F721">
            <v>0</v>
          </cell>
          <cell r="G721">
            <v>1500</v>
          </cell>
          <cell r="H721">
            <v>544</v>
          </cell>
          <cell r="I721">
            <v>1540</v>
          </cell>
          <cell r="J721">
            <v>486</v>
          </cell>
          <cell r="L721">
            <v>0</v>
          </cell>
        </row>
        <row r="722">
          <cell r="A722">
            <v>3637</v>
          </cell>
          <cell r="B722" t="str">
            <v>소켓</v>
          </cell>
          <cell r="C722" t="str">
            <v>100Ø</v>
          </cell>
          <cell r="D722" t="str">
            <v>개</v>
          </cell>
          <cell r="E722">
            <v>850</v>
          </cell>
          <cell r="F722">
            <v>0</v>
          </cell>
          <cell r="G722">
            <v>850</v>
          </cell>
          <cell r="H722">
            <v>544</v>
          </cell>
          <cell r="I722">
            <v>880</v>
          </cell>
          <cell r="J722">
            <v>486</v>
          </cell>
          <cell r="L722">
            <v>0</v>
          </cell>
        </row>
        <row r="723">
          <cell r="A723">
            <v>3638</v>
          </cell>
          <cell r="B723" t="str">
            <v>소켓</v>
          </cell>
          <cell r="C723" t="str">
            <v>75Ø</v>
          </cell>
          <cell r="D723" t="str">
            <v>개</v>
          </cell>
          <cell r="E723">
            <v>470</v>
          </cell>
          <cell r="F723">
            <v>0</v>
          </cell>
          <cell r="G723">
            <v>470</v>
          </cell>
          <cell r="H723">
            <v>544</v>
          </cell>
          <cell r="I723">
            <v>480</v>
          </cell>
          <cell r="J723">
            <v>486</v>
          </cell>
          <cell r="L723">
            <v>0</v>
          </cell>
        </row>
        <row r="724">
          <cell r="A724">
            <v>3639</v>
          </cell>
          <cell r="B724" t="str">
            <v>소켓</v>
          </cell>
          <cell r="C724" t="str">
            <v>50Ø</v>
          </cell>
          <cell r="D724" t="str">
            <v>개</v>
          </cell>
          <cell r="E724">
            <v>180</v>
          </cell>
          <cell r="F724">
            <v>0</v>
          </cell>
          <cell r="G724">
            <v>180</v>
          </cell>
          <cell r="H724">
            <v>544</v>
          </cell>
          <cell r="I724">
            <v>200</v>
          </cell>
          <cell r="J724">
            <v>486</v>
          </cell>
          <cell r="L724">
            <v>0</v>
          </cell>
        </row>
        <row r="725">
          <cell r="A725">
            <v>3641</v>
          </cell>
          <cell r="B725" t="str">
            <v>90˚곡관(고무링접합)</v>
          </cell>
          <cell r="C725" t="str">
            <v>125Ø</v>
          </cell>
          <cell r="D725" t="str">
            <v>개</v>
          </cell>
          <cell r="E725">
            <v>7471</v>
          </cell>
          <cell r="F725">
            <v>0</v>
          </cell>
          <cell r="G725">
            <v>8121</v>
          </cell>
          <cell r="H725">
            <v>546</v>
          </cell>
          <cell r="I725">
            <v>7471</v>
          </cell>
          <cell r="J725">
            <v>487</v>
          </cell>
          <cell r="L725">
            <v>487</v>
          </cell>
        </row>
        <row r="726">
          <cell r="A726">
            <v>3642</v>
          </cell>
          <cell r="B726" t="str">
            <v>90˚곡관(고무링접합)</v>
          </cell>
          <cell r="C726" t="str">
            <v>100Ø</v>
          </cell>
          <cell r="D726" t="str">
            <v>개</v>
          </cell>
          <cell r="E726">
            <v>4016</v>
          </cell>
          <cell r="F726">
            <v>0</v>
          </cell>
          <cell r="G726">
            <v>4366</v>
          </cell>
          <cell r="H726">
            <v>546</v>
          </cell>
          <cell r="I726">
            <v>4016</v>
          </cell>
          <cell r="J726">
            <v>487</v>
          </cell>
          <cell r="L726">
            <v>487</v>
          </cell>
        </row>
        <row r="727">
          <cell r="A727">
            <v>3643</v>
          </cell>
          <cell r="B727" t="str">
            <v>90˚곡관(고무링접합)</v>
          </cell>
          <cell r="C727" t="str">
            <v>75Ø</v>
          </cell>
          <cell r="D727" t="str">
            <v>개</v>
          </cell>
          <cell r="E727">
            <v>2222</v>
          </cell>
          <cell r="F727">
            <v>0</v>
          </cell>
          <cell r="G727">
            <v>2416</v>
          </cell>
          <cell r="H727">
            <v>546</v>
          </cell>
          <cell r="I727">
            <v>2222</v>
          </cell>
          <cell r="J727">
            <v>487</v>
          </cell>
          <cell r="L727">
            <v>487</v>
          </cell>
        </row>
        <row r="728">
          <cell r="A728">
            <v>3644</v>
          </cell>
          <cell r="B728" t="str">
            <v>90˚곡관(고무링접합)</v>
          </cell>
          <cell r="C728" t="str">
            <v>50Ø</v>
          </cell>
          <cell r="D728" t="str">
            <v>개</v>
          </cell>
          <cell r="E728">
            <v>1114</v>
          </cell>
          <cell r="F728">
            <v>0</v>
          </cell>
          <cell r="G728">
            <v>1211</v>
          </cell>
          <cell r="H728">
            <v>546</v>
          </cell>
          <cell r="I728">
            <v>1114</v>
          </cell>
          <cell r="J728">
            <v>487</v>
          </cell>
          <cell r="L728">
            <v>487</v>
          </cell>
        </row>
        <row r="729">
          <cell r="A729">
            <v>3646</v>
          </cell>
          <cell r="B729" t="str">
            <v>45˚곡관(고무링접합)</v>
          </cell>
          <cell r="C729" t="str">
            <v>125Ø</v>
          </cell>
          <cell r="D729" t="str">
            <v>개</v>
          </cell>
          <cell r="E729">
            <v>5323</v>
          </cell>
          <cell r="F729">
            <v>0</v>
          </cell>
          <cell r="G729">
            <v>5786</v>
          </cell>
          <cell r="H729">
            <v>546</v>
          </cell>
          <cell r="I729">
            <v>5323</v>
          </cell>
          <cell r="J729">
            <v>487</v>
          </cell>
          <cell r="L729">
            <v>487</v>
          </cell>
        </row>
        <row r="730">
          <cell r="A730">
            <v>3647</v>
          </cell>
          <cell r="B730" t="str">
            <v>45˚곡관(고무링접합)</v>
          </cell>
          <cell r="C730" t="str">
            <v>100Ø</v>
          </cell>
          <cell r="D730" t="str">
            <v>개</v>
          </cell>
          <cell r="E730">
            <v>2940</v>
          </cell>
          <cell r="F730">
            <v>0</v>
          </cell>
          <cell r="G730">
            <v>3196</v>
          </cell>
          <cell r="H730">
            <v>546</v>
          </cell>
          <cell r="I730">
            <v>2940</v>
          </cell>
          <cell r="J730">
            <v>487</v>
          </cell>
          <cell r="L730">
            <v>487</v>
          </cell>
        </row>
        <row r="731">
          <cell r="A731">
            <v>3648</v>
          </cell>
          <cell r="B731" t="str">
            <v>45˚곡관(고무링접합)</v>
          </cell>
          <cell r="C731" t="str">
            <v>75Ø</v>
          </cell>
          <cell r="D731" t="str">
            <v>개</v>
          </cell>
          <cell r="E731">
            <v>1796</v>
          </cell>
          <cell r="F731">
            <v>0</v>
          </cell>
          <cell r="G731">
            <v>1953</v>
          </cell>
          <cell r="H731">
            <v>546</v>
          </cell>
          <cell r="I731">
            <v>1796</v>
          </cell>
          <cell r="J731">
            <v>487</v>
          </cell>
          <cell r="L731">
            <v>487</v>
          </cell>
        </row>
        <row r="732">
          <cell r="A732">
            <v>3649</v>
          </cell>
          <cell r="B732" t="str">
            <v>45˚곡관(고무링접합)</v>
          </cell>
          <cell r="C732" t="str">
            <v>50Ø</v>
          </cell>
          <cell r="D732" t="str">
            <v>개</v>
          </cell>
          <cell r="E732">
            <v>984</v>
          </cell>
          <cell r="F732">
            <v>0</v>
          </cell>
          <cell r="G732">
            <v>1070</v>
          </cell>
          <cell r="H732">
            <v>546</v>
          </cell>
          <cell r="I732">
            <v>984</v>
          </cell>
          <cell r="J732">
            <v>487</v>
          </cell>
          <cell r="L732">
            <v>487</v>
          </cell>
        </row>
        <row r="733">
          <cell r="A733">
            <v>3650</v>
          </cell>
          <cell r="B733" t="str">
            <v>LT관(고무링접합)</v>
          </cell>
          <cell r="C733" t="str">
            <v>125Øx125Ø</v>
          </cell>
          <cell r="D733" t="str">
            <v>개</v>
          </cell>
          <cell r="E733">
            <v>10384</v>
          </cell>
          <cell r="F733">
            <v>0</v>
          </cell>
          <cell r="G733">
            <v>11287</v>
          </cell>
          <cell r="H733">
            <v>546</v>
          </cell>
          <cell r="I733">
            <v>10384</v>
          </cell>
          <cell r="J733">
            <v>487</v>
          </cell>
          <cell r="L733">
            <v>487</v>
          </cell>
        </row>
        <row r="734">
          <cell r="A734">
            <v>3651</v>
          </cell>
          <cell r="B734" t="str">
            <v>LT관(고무링접합)</v>
          </cell>
          <cell r="C734" t="str">
            <v>125Øx100Ø</v>
          </cell>
          <cell r="D734" t="str">
            <v>개</v>
          </cell>
          <cell r="E734">
            <v>8271</v>
          </cell>
          <cell r="F734">
            <v>0</v>
          </cell>
          <cell r="G734">
            <v>8991</v>
          </cell>
          <cell r="H734">
            <v>546</v>
          </cell>
          <cell r="I734">
            <v>8271</v>
          </cell>
          <cell r="J734">
            <v>487</v>
          </cell>
          <cell r="L734">
            <v>487</v>
          </cell>
        </row>
        <row r="735">
          <cell r="A735">
            <v>3652</v>
          </cell>
          <cell r="B735" t="str">
            <v>Y관(고무링접합)</v>
          </cell>
          <cell r="C735" t="str">
            <v>100Øx100Ø</v>
          </cell>
          <cell r="D735" t="str">
            <v>개</v>
          </cell>
          <cell r="E735">
            <v>5062</v>
          </cell>
          <cell r="F735">
            <v>0</v>
          </cell>
          <cell r="G735">
            <v>5544</v>
          </cell>
          <cell r="H735">
            <v>546</v>
          </cell>
          <cell r="I735">
            <v>5062</v>
          </cell>
          <cell r="J735">
            <v>487</v>
          </cell>
          <cell r="L735">
            <v>487</v>
          </cell>
        </row>
        <row r="736">
          <cell r="A736">
            <v>3653</v>
          </cell>
          <cell r="B736" t="str">
            <v>Y관(고무링접합)</v>
          </cell>
          <cell r="C736" t="str">
            <v>100Øx 75Ø</v>
          </cell>
          <cell r="D736" t="str">
            <v>개</v>
          </cell>
          <cell r="E736">
            <v>4292</v>
          </cell>
          <cell r="F736">
            <v>0</v>
          </cell>
          <cell r="G736">
            <v>4638</v>
          </cell>
          <cell r="H736">
            <v>546</v>
          </cell>
          <cell r="I736">
            <v>4292</v>
          </cell>
          <cell r="J736">
            <v>487</v>
          </cell>
          <cell r="L736">
            <v>487</v>
          </cell>
        </row>
        <row r="737">
          <cell r="A737">
            <v>3654</v>
          </cell>
          <cell r="B737" t="str">
            <v>Y관(고무링접합)</v>
          </cell>
          <cell r="C737" t="str">
            <v>100Øx 50Ø</v>
          </cell>
          <cell r="D737" t="str">
            <v>개</v>
          </cell>
          <cell r="E737">
            <v>3796</v>
          </cell>
          <cell r="F737">
            <v>0</v>
          </cell>
          <cell r="G737">
            <v>3796</v>
          </cell>
          <cell r="H737">
            <v>546</v>
          </cell>
          <cell r="I737">
            <v>3800</v>
          </cell>
          <cell r="J737">
            <v>487</v>
          </cell>
          <cell r="L737">
            <v>487</v>
          </cell>
        </row>
        <row r="738">
          <cell r="A738">
            <v>3655</v>
          </cell>
          <cell r="B738" t="str">
            <v>Y관(고무링접합)</v>
          </cell>
          <cell r="C738" t="str">
            <v xml:space="preserve"> 75Øx 75Ø</v>
          </cell>
          <cell r="D738" t="str">
            <v>개</v>
          </cell>
          <cell r="E738">
            <v>2985</v>
          </cell>
          <cell r="F738">
            <v>0</v>
          </cell>
          <cell r="G738">
            <v>4414</v>
          </cell>
          <cell r="H738">
            <v>546</v>
          </cell>
          <cell r="I738">
            <v>2985</v>
          </cell>
          <cell r="J738">
            <v>487</v>
          </cell>
          <cell r="L738">
            <v>487</v>
          </cell>
        </row>
        <row r="739">
          <cell r="A739">
            <v>3656</v>
          </cell>
          <cell r="B739" t="str">
            <v>Y관(고무링접합)</v>
          </cell>
          <cell r="C739" t="str">
            <v xml:space="preserve"> 75Øx 50Ø</v>
          </cell>
          <cell r="D739" t="str">
            <v>개</v>
          </cell>
          <cell r="E739">
            <v>3216</v>
          </cell>
          <cell r="F739">
            <v>0</v>
          </cell>
          <cell r="G739">
            <v>3496</v>
          </cell>
          <cell r="H739">
            <v>546</v>
          </cell>
          <cell r="I739">
            <v>3216</v>
          </cell>
          <cell r="J739">
            <v>487</v>
          </cell>
          <cell r="L739">
            <v>487</v>
          </cell>
        </row>
        <row r="740">
          <cell r="A740">
            <v>3657</v>
          </cell>
          <cell r="B740" t="str">
            <v>Y관(고무링접합)</v>
          </cell>
          <cell r="C740" t="str">
            <v xml:space="preserve"> 50Øx 50Ø</v>
          </cell>
          <cell r="D740" t="str">
            <v>개</v>
          </cell>
          <cell r="E740">
            <v>1774</v>
          </cell>
          <cell r="F740">
            <v>0</v>
          </cell>
          <cell r="G740">
            <v>2129</v>
          </cell>
          <cell r="H740">
            <v>546</v>
          </cell>
          <cell r="I740">
            <v>1774</v>
          </cell>
          <cell r="J740">
            <v>487</v>
          </cell>
          <cell r="L740">
            <v>487</v>
          </cell>
        </row>
        <row r="741">
          <cell r="A741">
            <v>3658</v>
          </cell>
          <cell r="B741" t="str">
            <v>인크리져(고무링접합)</v>
          </cell>
          <cell r="C741" t="str">
            <v>100Øx 75Ø</v>
          </cell>
          <cell r="D741" t="str">
            <v>개</v>
          </cell>
          <cell r="E741">
            <v>2290</v>
          </cell>
          <cell r="F741">
            <v>0</v>
          </cell>
          <cell r="G741">
            <v>2490</v>
          </cell>
          <cell r="H741">
            <v>546</v>
          </cell>
          <cell r="I741">
            <v>2290</v>
          </cell>
          <cell r="J741">
            <v>487</v>
          </cell>
          <cell r="L741">
            <v>487</v>
          </cell>
        </row>
        <row r="742">
          <cell r="A742">
            <v>3659</v>
          </cell>
          <cell r="B742" t="str">
            <v>인크리져(고무링접합)</v>
          </cell>
          <cell r="C742" t="str">
            <v>100Øx 50Ø</v>
          </cell>
          <cell r="D742" t="str">
            <v>개</v>
          </cell>
          <cell r="E742">
            <v>2239</v>
          </cell>
          <cell r="F742">
            <v>0</v>
          </cell>
          <cell r="G742">
            <v>2434</v>
          </cell>
          <cell r="H742">
            <v>546</v>
          </cell>
          <cell r="I742">
            <v>2239</v>
          </cell>
          <cell r="J742">
            <v>487</v>
          </cell>
          <cell r="L742">
            <v>487</v>
          </cell>
        </row>
        <row r="743">
          <cell r="A743">
            <v>3661</v>
          </cell>
          <cell r="B743" t="str">
            <v>소제구</v>
          </cell>
          <cell r="C743" t="str">
            <v>150Ø</v>
          </cell>
          <cell r="D743" t="str">
            <v>개</v>
          </cell>
          <cell r="E743">
            <v>4330</v>
          </cell>
          <cell r="F743">
            <v>0</v>
          </cell>
          <cell r="G743">
            <v>4330</v>
          </cell>
          <cell r="H743">
            <v>544</v>
          </cell>
          <cell r="I743">
            <v>4450</v>
          </cell>
          <cell r="J743">
            <v>486</v>
          </cell>
          <cell r="L743">
            <v>0</v>
          </cell>
        </row>
        <row r="744">
          <cell r="A744">
            <v>3662</v>
          </cell>
          <cell r="B744" t="str">
            <v>소제구</v>
          </cell>
          <cell r="C744" t="str">
            <v>125Ø</v>
          </cell>
          <cell r="D744" t="str">
            <v>개</v>
          </cell>
          <cell r="E744">
            <v>2500</v>
          </cell>
          <cell r="F744">
            <v>0</v>
          </cell>
          <cell r="G744">
            <v>2500</v>
          </cell>
          <cell r="H744">
            <v>544</v>
          </cell>
          <cell r="I744">
            <v>2570</v>
          </cell>
          <cell r="J744">
            <v>486</v>
          </cell>
          <cell r="L744">
            <v>0</v>
          </cell>
        </row>
        <row r="745">
          <cell r="A745">
            <v>3663</v>
          </cell>
          <cell r="B745" t="str">
            <v>소제구</v>
          </cell>
          <cell r="C745" t="str">
            <v>100Ø</v>
          </cell>
          <cell r="D745" t="str">
            <v>개</v>
          </cell>
          <cell r="E745">
            <v>1450</v>
          </cell>
          <cell r="F745">
            <v>0</v>
          </cell>
          <cell r="G745">
            <v>1450</v>
          </cell>
          <cell r="H745">
            <v>544</v>
          </cell>
          <cell r="I745">
            <v>1490</v>
          </cell>
          <cell r="J745">
            <v>486</v>
          </cell>
          <cell r="L745">
            <v>0</v>
          </cell>
        </row>
        <row r="746">
          <cell r="A746">
            <v>3664</v>
          </cell>
          <cell r="B746" t="str">
            <v>소제구</v>
          </cell>
          <cell r="C746" t="str">
            <v>75Ø</v>
          </cell>
          <cell r="D746" t="str">
            <v>개</v>
          </cell>
          <cell r="E746">
            <v>1040</v>
          </cell>
          <cell r="F746">
            <v>0</v>
          </cell>
          <cell r="G746">
            <v>1040</v>
          </cell>
          <cell r="H746">
            <v>544</v>
          </cell>
          <cell r="I746">
            <v>1070</v>
          </cell>
          <cell r="J746">
            <v>486</v>
          </cell>
          <cell r="L746">
            <v>0</v>
          </cell>
        </row>
        <row r="747">
          <cell r="A747">
            <v>3665</v>
          </cell>
          <cell r="B747" t="str">
            <v>소제구</v>
          </cell>
          <cell r="C747" t="str">
            <v>50Ø</v>
          </cell>
          <cell r="D747" t="str">
            <v>개</v>
          </cell>
          <cell r="E747">
            <v>470</v>
          </cell>
          <cell r="F747">
            <v>0</v>
          </cell>
          <cell r="G747">
            <v>470</v>
          </cell>
          <cell r="H747">
            <v>544</v>
          </cell>
          <cell r="I747">
            <v>520</v>
          </cell>
          <cell r="J747">
            <v>486</v>
          </cell>
          <cell r="L747">
            <v>0</v>
          </cell>
        </row>
        <row r="748">
          <cell r="A748">
            <v>3666</v>
          </cell>
          <cell r="B748" t="str">
            <v>바닥소제구</v>
          </cell>
          <cell r="C748" t="str">
            <v>150Ø</v>
          </cell>
          <cell r="D748" t="str">
            <v>개</v>
          </cell>
          <cell r="E748">
            <v>24500</v>
          </cell>
          <cell r="F748">
            <v>0</v>
          </cell>
          <cell r="H748">
            <v>0</v>
          </cell>
          <cell r="I748">
            <v>24500</v>
          </cell>
          <cell r="J748">
            <v>0</v>
          </cell>
          <cell r="L748">
            <v>0</v>
          </cell>
        </row>
        <row r="749">
          <cell r="A749">
            <v>3667</v>
          </cell>
          <cell r="B749" t="str">
            <v>바닥소제구</v>
          </cell>
          <cell r="C749" t="str">
            <v>125Ø</v>
          </cell>
          <cell r="D749" t="str">
            <v>개</v>
          </cell>
          <cell r="E749">
            <v>19800</v>
          </cell>
          <cell r="F749">
            <v>0</v>
          </cell>
          <cell r="H749">
            <v>0</v>
          </cell>
          <cell r="I749">
            <v>19800</v>
          </cell>
          <cell r="J749">
            <v>0</v>
          </cell>
          <cell r="L749">
            <v>0</v>
          </cell>
        </row>
        <row r="750">
          <cell r="A750">
            <v>3668</v>
          </cell>
          <cell r="B750" t="str">
            <v>바닥소제구</v>
          </cell>
          <cell r="C750" t="str">
            <v>100Ø</v>
          </cell>
          <cell r="D750" t="str">
            <v>개</v>
          </cell>
          <cell r="E750">
            <v>7000</v>
          </cell>
          <cell r="F750">
            <v>0</v>
          </cell>
          <cell r="H750">
            <v>0</v>
          </cell>
          <cell r="I750">
            <v>7000</v>
          </cell>
          <cell r="J750">
            <v>0</v>
          </cell>
          <cell r="L750">
            <v>0</v>
          </cell>
        </row>
        <row r="751">
          <cell r="A751">
            <v>3671</v>
          </cell>
          <cell r="B751" t="str">
            <v>바닥배수구</v>
          </cell>
          <cell r="C751" t="str">
            <v>100Ø</v>
          </cell>
          <cell r="D751" t="str">
            <v>개</v>
          </cell>
          <cell r="E751">
            <v>13120</v>
          </cell>
          <cell r="F751">
            <v>0</v>
          </cell>
          <cell r="H751">
            <v>0</v>
          </cell>
          <cell r="I751">
            <v>13120</v>
          </cell>
          <cell r="J751">
            <v>534</v>
          </cell>
          <cell r="L751">
            <v>0</v>
          </cell>
        </row>
        <row r="752">
          <cell r="A752">
            <v>3672</v>
          </cell>
          <cell r="B752" t="str">
            <v>바닥배수구</v>
          </cell>
          <cell r="C752" t="str">
            <v>75Ø</v>
          </cell>
          <cell r="D752" t="str">
            <v>개</v>
          </cell>
          <cell r="E752">
            <v>10500</v>
          </cell>
          <cell r="F752">
            <v>0</v>
          </cell>
          <cell r="H752">
            <v>0</v>
          </cell>
          <cell r="I752">
            <v>10500</v>
          </cell>
          <cell r="J752">
            <v>534</v>
          </cell>
          <cell r="L752">
            <v>0</v>
          </cell>
        </row>
        <row r="753">
          <cell r="A753">
            <v>3673</v>
          </cell>
          <cell r="B753" t="str">
            <v>바닥배수구</v>
          </cell>
          <cell r="C753" t="str">
            <v>50Ø</v>
          </cell>
          <cell r="D753" t="str">
            <v>개</v>
          </cell>
          <cell r="E753">
            <v>4950</v>
          </cell>
          <cell r="F753">
            <v>0</v>
          </cell>
          <cell r="H753">
            <v>0</v>
          </cell>
          <cell r="I753">
            <v>4950</v>
          </cell>
          <cell r="J753">
            <v>534</v>
          </cell>
          <cell r="L753">
            <v>0</v>
          </cell>
        </row>
        <row r="754">
          <cell r="A754">
            <v>3674</v>
          </cell>
          <cell r="B754" t="str">
            <v>세탁기용바닥배수구</v>
          </cell>
          <cell r="C754" t="str">
            <v>50Ø</v>
          </cell>
          <cell r="D754" t="str">
            <v>개</v>
          </cell>
          <cell r="E754">
            <v>6480</v>
          </cell>
          <cell r="F754">
            <v>0</v>
          </cell>
          <cell r="H754">
            <v>0</v>
          </cell>
          <cell r="I754">
            <v>6480</v>
          </cell>
          <cell r="J754">
            <v>534</v>
          </cell>
          <cell r="L754">
            <v>0</v>
          </cell>
        </row>
        <row r="755">
          <cell r="A755">
            <v>3681</v>
          </cell>
          <cell r="B755" t="str">
            <v>P-TRAP</v>
          </cell>
          <cell r="C755" t="str">
            <v>100Ø</v>
          </cell>
          <cell r="D755" t="str">
            <v>개</v>
          </cell>
          <cell r="E755">
            <v>6900</v>
          </cell>
          <cell r="F755">
            <v>0</v>
          </cell>
          <cell r="G755">
            <v>6900</v>
          </cell>
          <cell r="H755">
            <v>544</v>
          </cell>
          <cell r="I755">
            <v>7670</v>
          </cell>
          <cell r="J755">
            <v>486</v>
          </cell>
          <cell r="L755">
            <v>0</v>
          </cell>
        </row>
        <row r="756">
          <cell r="A756">
            <v>3682</v>
          </cell>
          <cell r="B756" t="str">
            <v>P-TRAP</v>
          </cell>
          <cell r="C756" t="str">
            <v>75Ø</v>
          </cell>
          <cell r="D756" t="str">
            <v>개</v>
          </cell>
          <cell r="E756">
            <v>3450</v>
          </cell>
          <cell r="F756">
            <v>0</v>
          </cell>
          <cell r="G756">
            <v>3450</v>
          </cell>
          <cell r="H756">
            <v>544</v>
          </cell>
          <cell r="I756">
            <v>3840</v>
          </cell>
          <cell r="J756">
            <v>486</v>
          </cell>
          <cell r="L756">
            <v>0</v>
          </cell>
        </row>
        <row r="757">
          <cell r="A757">
            <v>3683</v>
          </cell>
          <cell r="B757" t="str">
            <v>P-TRAP</v>
          </cell>
          <cell r="C757" t="str">
            <v>50Ø</v>
          </cell>
          <cell r="D757" t="str">
            <v>개</v>
          </cell>
          <cell r="E757">
            <v>1650</v>
          </cell>
          <cell r="F757">
            <v>0</v>
          </cell>
          <cell r="G757">
            <v>1650</v>
          </cell>
          <cell r="H757">
            <v>544</v>
          </cell>
          <cell r="I757">
            <v>1830</v>
          </cell>
          <cell r="J757">
            <v>486</v>
          </cell>
          <cell r="L757">
            <v>0</v>
          </cell>
        </row>
        <row r="758">
          <cell r="A758">
            <v>3691</v>
          </cell>
          <cell r="B758" t="str">
            <v>PVC 스리브</v>
          </cell>
          <cell r="C758" t="str">
            <v>150Ø</v>
          </cell>
          <cell r="D758" t="str">
            <v>개</v>
          </cell>
          <cell r="E758">
            <v>1500</v>
          </cell>
          <cell r="F758">
            <v>0</v>
          </cell>
          <cell r="H758">
            <v>0</v>
          </cell>
          <cell r="I758">
            <v>1500</v>
          </cell>
          <cell r="J758">
            <v>534</v>
          </cell>
          <cell r="L758">
            <v>0</v>
          </cell>
        </row>
        <row r="759">
          <cell r="A759">
            <v>3692</v>
          </cell>
          <cell r="B759" t="str">
            <v>PVC 스리브</v>
          </cell>
          <cell r="C759" t="str">
            <v>125Ø</v>
          </cell>
          <cell r="D759" t="str">
            <v>개</v>
          </cell>
          <cell r="E759">
            <v>1400</v>
          </cell>
          <cell r="F759">
            <v>0</v>
          </cell>
          <cell r="H759">
            <v>0</v>
          </cell>
          <cell r="I759">
            <v>1400</v>
          </cell>
          <cell r="J759">
            <v>534</v>
          </cell>
          <cell r="L759">
            <v>0</v>
          </cell>
        </row>
        <row r="760">
          <cell r="A760">
            <v>3693</v>
          </cell>
          <cell r="B760" t="str">
            <v>PVC 스리브</v>
          </cell>
          <cell r="C760" t="str">
            <v>100Ø</v>
          </cell>
          <cell r="D760" t="str">
            <v>개</v>
          </cell>
          <cell r="E760">
            <v>1300</v>
          </cell>
          <cell r="F760">
            <v>0</v>
          </cell>
          <cell r="H760">
            <v>0</v>
          </cell>
          <cell r="I760">
            <v>1300</v>
          </cell>
          <cell r="J760">
            <v>534</v>
          </cell>
          <cell r="L760">
            <v>0</v>
          </cell>
        </row>
        <row r="761">
          <cell r="A761">
            <v>3694</v>
          </cell>
          <cell r="B761" t="str">
            <v>PVC 스리브</v>
          </cell>
          <cell r="C761" t="str">
            <v>75Ø</v>
          </cell>
          <cell r="D761" t="str">
            <v>개</v>
          </cell>
          <cell r="E761">
            <v>1100</v>
          </cell>
          <cell r="F761">
            <v>0</v>
          </cell>
          <cell r="H761">
            <v>0</v>
          </cell>
          <cell r="I761">
            <v>1100</v>
          </cell>
          <cell r="J761">
            <v>534</v>
          </cell>
          <cell r="L761">
            <v>0</v>
          </cell>
        </row>
        <row r="762">
          <cell r="A762">
            <v>3695</v>
          </cell>
          <cell r="B762" t="str">
            <v>PVC 스리브</v>
          </cell>
          <cell r="C762" t="str">
            <v>50Ø</v>
          </cell>
          <cell r="D762" t="str">
            <v>개</v>
          </cell>
          <cell r="E762">
            <v>800</v>
          </cell>
          <cell r="F762">
            <v>0</v>
          </cell>
          <cell r="H762">
            <v>0</v>
          </cell>
          <cell r="I762">
            <v>800</v>
          </cell>
          <cell r="J762">
            <v>534</v>
          </cell>
          <cell r="L762">
            <v>0</v>
          </cell>
        </row>
        <row r="787">
          <cell r="A787">
            <v>3710</v>
          </cell>
          <cell r="B787" t="str">
            <v>주철 G/V(10kg/㎠)</v>
          </cell>
          <cell r="C787" t="str">
            <v>150Ø</v>
          </cell>
          <cell r="D787" t="str">
            <v>개</v>
          </cell>
          <cell r="E787">
            <v>148000</v>
          </cell>
          <cell r="F787">
            <v>0</v>
          </cell>
          <cell r="G787">
            <v>148000</v>
          </cell>
          <cell r="H787">
            <v>596</v>
          </cell>
          <cell r="I787">
            <v>160000</v>
          </cell>
          <cell r="J787">
            <v>529</v>
          </cell>
          <cell r="L787">
            <v>529</v>
          </cell>
        </row>
        <row r="788">
          <cell r="A788">
            <v>3711</v>
          </cell>
          <cell r="B788" t="str">
            <v>주철 G/V(10kg/㎠)</v>
          </cell>
          <cell r="C788" t="str">
            <v>100Ø</v>
          </cell>
          <cell r="D788" t="str">
            <v>개</v>
          </cell>
          <cell r="E788">
            <v>77700</v>
          </cell>
          <cell r="F788">
            <v>0</v>
          </cell>
          <cell r="G788">
            <v>77700</v>
          </cell>
          <cell r="H788">
            <v>596</v>
          </cell>
          <cell r="I788">
            <v>84000</v>
          </cell>
          <cell r="J788">
            <v>529</v>
          </cell>
          <cell r="L788">
            <v>529</v>
          </cell>
        </row>
        <row r="789">
          <cell r="A789">
            <v>3712</v>
          </cell>
          <cell r="B789" t="str">
            <v>주철 G/V(10kg/㎠)</v>
          </cell>
          <cell r="C789" t="str">
            <v>80Ø</v>
          </cell>
          <cell r="D789" t="str">
            <v>개</v>
          </cell>
          <cell r="E789">
            <v>55500</v>
          </cell>
          <cell r="F789">
            <v>0</v>
          </cell>
          <cell r="G789">
            <v>55500</v>
          </cell>
          <cell r="H789">
            <v>596</v>
          </cell>
          <cell r="I789">
            <v>60000</v>
          </cell>
          <cell r="J789">
            <v>529</v>
          </cell>
          <cell r="L789">
            <v>529</v>
          </cell>
        </row>
        <row r="790">
          <cell r="A790">
            <v>3713</v>
          </cell>
          <cell r="B790" t="str">
            <v>주철 G/V(10kg/㎠)</v>
          </cell>
          <cell r="C790" t="str">
            <v>65Ø</v>
          </cell>
          <cell r="D790" t="str">
            <v>개</v>
          </cell>
          <cell r="E790">
            <v>45880</v>
          </cell>
          <cell r="F790">
            <v>0</v>
          </cell>
          <cell r="G790">
            <v>45880</v>
          </cell>
          <cell r="H790">
            <v>596</v>
          </cell>
          <cell r="I790">
            <v>49600</v>
          </cell>
          <cell r="J790">
            <v>529</v>
          </cell>
          <cell r="L790">
            <v>529</v>
          </cell>
        </row>
        <row r="791">
          <cell r="A791">
            <v>3714</v>
          </cell>
          <cell r="B791" t="str">
            <v>청동 G/V(10kg/㎠)</v>
          </cell>
          <cell r="C791" t="str">
            <v>50Ø</v>
          </cell>
          <cell r="D791" t="str">
            <v>개</v>
          </cell>
          <cell r="E791">
            <v>29690</v>
          </cell>
          <cell r="F791">
            <v>0</v>
          </cell>
          <cell r="G791">
            <v>29690</v>
          </cell>
          <cell r="H791">
            <v>595</v>
          </cell>
          <cell r="I791">
            <v>30120</v>
          </cell>
          <cell r="J791">
            <v>511</v>
          </cell>
          <cell r="L791">
            <v>414</v>
          </cell>
        </row>
        <row r="792">
          <cell r="A792">
            <v>3715</v>
          </cell>
          <cell r="B792" t="str">
            <v>청동 G/V(10kg/㎠)</v>
          </cell>
          <cell r="C792" t="str">
            <v>40Ø</v>
          </cell>
          <cell r="D792" t="str">
            <v>개</v>
          </cell>
          <cell r="E792">
            <v>19260</v>
          </cell>
          <cell r="F792">
            <v>0</v>
          </cell>
          <cell r="G792">
            <v>19260</v>
          </cell>
          <cell r="H792">
            <v>595</v>
          </cell>
          <cell r="I792">
            <v>19540</v>
          </cell>
          <cell r="J792">
            <v>511</v>
          </cell>
          <cell r="L792">
            <v>414</v>
          </cell>
        </row>
        <row r="793">
          <cell r="A793">
            <v>3716</v>
          </cell>
          <cell r="B793" t="str">
            <v>청동 G/V(10kg/㎠)</v>
          </cell>
          <cell r="C793" t="str">
            <v>32Ø</v>
          </cell>
          <cell r="D793" t="str">
            <v>개</v>
          </cell>
          <cell r="E793">
            <v>14370</v>
          </cell>
          <cell r="F793">
            <v>0</v>
          </cell>
          <cell r="G793">
            <v>14370</v>
          </cell>
          <cell r="H793">
            <v>595</v>
          </cell>
          <cell r="I793">
            <v>14580</v>
          </cell>
          <cell r="J793">
            <v>511</v>
          </cell>
          <cell r="L793">
            <v>414</v>
          </cell>
        </row>
        <row r="794">
          <cell r="A794">
            <v>3717</v>
          </cell>
          <cell r="B794" t="str">
            <v>청동 G/V(10kg/㎠)</v>
          </cell>
          <cell r="C794" t="str">
            <v>25Ø</v>
          </cell>
          <cell r="D794" t="str">
            <v>개</v>
          </cell>
          <cell r="E794">
            <v>10100</v>
          </cell>
          <cell r="F794">
            <v>0</v>
          </cell>
          <cell r="G794">
            <v>10100</v>
          </cell>
          <cell r="H794">
            <v>595</v>
          </cell>
          <cell r="I794">
            <v>10250</v>
          </cell>
          <cell r="J794">
            <v>511</v>
          </cell>
          <cell r="L794">
            <v>414</v>
          </cell>
        </row>
        <row r="795">
          <cell r="A795">
            <v>3718</v>
          </cell>
          <cell r="B795" t="str">
            <v>청동 G/V(10kg/㎠)</v>
          </cell>
          <cell r="C795" t="str">
            <v>20Ø</v>
          </cell>
          <cell r="D795" t="str">
            <v>개</v>
          </cell>
          <cell r="E795">
            <v>6620</v>
          </cell>
          <cell r="F795">
            <v>0</v>
          </cell>
          <cell r="G795">
            <v>6620</v>
          </cell>
          <cell r="H795">
            <v>595</v>
          </cell>
          <cell r="I795">
            <v>6710</v>
          </cell>
          <cell r="J795">
            <v>511</v>
          </cell>
          <cell r="L795">
            <v>414</v>
          </cell>
        </row>
        <row r="796">
          <cell r="A796">
            <v>3719</v>
          </cell>
          <cell r="B796" t="str">
            <v>청동 G/V(10kg/㎠)</v>
          </cell>
          <cell r="C796" t="str">
            <v>15Ø</v>
          </cell>
          <cell r="D796" t="str">
            <v>개</v>
          </cell>
          <cell r="E796">
            <v>4610</v>
          </cell>
          <cell r="F796">
            <v>0</v>
          </cell>
          <cell r="G796">
            <v>4610</v>
          </cell>
          <cell r="H796">
            <v>595</v>
          </cell>
          <cell r="I796">
            <v>4680</v>
          </cell>
          <cell r="J796">
            <v>511</v>
          </cell>
          <cell r="L796">
            <v>414</v>
          </cell>
        </row>
        <row r="797">
          <cell r="A797">
            <v>3720</v>
          </cell>
          <cell r="B797" t="str">
            <v>주철볼밸브(10kg/㎠)</v>
          </cell>
          <cell r="C797" t="str">
            <v>150Ø</v>
          </cell>
          <cell r="D797" t="str">
            <v>개</v>
          </cell>
          <cell r="E797">
            <v>197100</v>
          </cell>
          <cell r="F797">
            <v>0</v>
          </cell>
          <cell r="G797">
            <v>197100</v>
          </cell>
          <cell r="H797">
            <v>597</v>
          </cell>
          <cell r="I797">
            <v>580000</v>
          </cell>
          <cell r="J797">
            <v>529</v>
          </cell>
          <cell r="L797">
            <v>529</v>
          </cell>
        </row>
        <row r="798">
          <cell r="A798">
            <v>3721</v>
          </cell>
          <cell r="B798" t="str">
            <v>주철볼밸브(10kg/㎠)</v>
          </cell>
          <cell r="C798" t="str">
            <v>100Ø</v>
          </cell>
          <cell r="D798" t="str">
            <v>개</v>
          </cell>
          <cell r="E798">
            <v>97820</v>
          </cell>
          <cell r="F798">
            <v>0</v>
          </cell>
          <cell r="G798">
            <v>97820</v>
          </cell>
          <cell r="H798">
            <v>597</v>
          </cell>
          <cell r="I798">
            <v>200000</v>
          </cell>
          <cell r="J798">
            <v>529</v>
          </cell>
          <cell r="L798">
            <v>529</v>
          </cell>
        </row>
        <row r="799">
          <cell r="A799">
            <v>3722</v>
          </cell>
          <cell r="B799" t="str">
            <v>주철볼밸브(10kg/㎠)</v>
          </cell>
          <cell r="C799" t="str">
            <v>80Ø</v>
          </cell>
          <cell r="D799" t="str">
            <v>개</v>
          </cell>
          <cell r="E799">
            <v>65700</v>
          </cell>
          <cell r="F799">
            <v>0</v>
          </cell>
          <cell r="G799">
            <v>65700</v>
          </cell>
          <cell r="H799">
            <v>597</v>
          </cell>
          <cell r="I799">
            <v>140800</v>
          </cell>
          <cell r="J799">
            <v>529</v>
          </cell>
          <cell r="L799">
            <v>529</v>
          </cell>
        </row>
        <row r="800">
          <cell r="A800">
            <v>3723</v>
          </cell>
          <cell r="B800" t="str">
            <v>주철볼밸브(10kg/㎠)</v>
          </cell>
          <cell r="C800" t="str">
            <v>65Ø</v>
          </cell>
          <cell r="D800" t="str">
            <v>개</v>
          </cell>
          <cell r="E800">
            <v>52560</v>
          </cell>
          <cell r="F800">
            <v>0</v>
          </cell>
          <cell r="G800">
            <v>52560</v>
          </cell>
          <cell r="H800">
            <v>597</v>
          </cell>
          <cell r="I800">
            <v>107200</v>
          </cell>
          <cell r="J800">
            <v>529</v>
          </cell>
          <cell r="L800">
            <v>529</v>
          </cell>
        </row>
        <row r="801">
          <cell r="A801">
            <v>3724</v>
          </cell>
          <cell r="B801" t="str">
            <v>황동볼밸브(10kg/㎠)</v>
          </cell>
          <cell r="C801" t="str">
            <v>50Ø</v>
          </cell>
          <cell r="D801" t="str">
            <v>개</v>
          </cell>
          <cell r="E801">
            <v>13300</v>
          </cell>
          <cell r="F801">
            <v>0</v>
          </cell>
          <cell r="G801">
            <v>15390</v>
          </cell>
          <cell r="H801">
            <v>597</v>
          </cell>
          <cell r="I801">
            <v>13300</v>
          </cell>
          <cell r="J801">
            <v>529</v>
          </cell>
          <cell r="L801">
            <v>529</v>
          </cell>
        </row>
        <row r="802">
          <cell r="A802">
            <v>3725</v>
          </cell>
          <cell r="B802" t="str">
            <v>황동볼밸브(10kg/㎠)</v>
          </cell>
          <cell r="C802" t="str">
            <v>40Ø</v>
          </cell>
          <cell r="D802" t="str">
            <v>개</v>
          </cell>
          <cell r="E802">
            <v>8750</v>
          </cell>
          <cell r="F802">
            <v>0</v>
          </cell>
          <cell r="G802">
            <v>10120</v>
          </cell>
          <cell r="H802">
            <v>597</v>
          </cell>
          <cell r="I802">
            <v>8750</v>
          </cell>
          <cell r="J802">
            <v>529</v>
          </cell>
          <cell r="L802">
            <v>529</v>
          </cell>
        </row>
        <row r="803">
          <cell r="A803">
            <v>3726</v>
          </cell>
          <cell r="B803" t="str">
            <v>황동볼밸브(10kg/㎠)</v>
          </cell>
          <cell r="C803" t="str">
            <v>32Ø</v>
          </cell>
          <cell r="D803" t="str">
            <v>개</v>
          </cell>
          <cell r="E803">
            <v>6300</v>
          </cell>
          <cell r="F803">
            <v>0</v>
          </cell>
          <cell r="G803">
            <v>7290</v>
          </cell>
          <cell r="H803">
            <v>597</v>
          </cell>
          <cell r="I803">
            <v>6300</v>
          </cell>
          <cell r="J803">
            <v>529</v>
          </cell>
          <cell r="L803">
            <v>529</v>
          </cell>
        </row>
        <row r="804">
          <cell r="A804">
            <v>3727</v>
          </cell>
          <cell r="B804" t="str">
            <v>황동볼밸브(10kg/㎠)</v>
          </cell>
          <cell r="C804" t="str">
            <v>25Ø</v>
          </cell>
          <cell r="D804" t="str">
            <v>개</v>
          </cell>
          <cell r="E804">
            <v>4340</v>
          </cell>
          <cell r="F804">
            <v>0</v>
          </cell>
          <cell r="G804">
            <v>5020</v>
          </cell>
          <cell r="H804">
            <v>597</v>
          </cell>
          <cell r="I804">
            <v>4340</v>
          </cell>
          <cell r="J804">
            <v>529</v>
          </cell>
          <cell r="L804">
            <v>529</v>
          </cell>
        </row>
        <row r="805">
          <cell r="A805">
            <v>3728</v>
          </cell>
          <cell r="B805" t="str">
            <v>황동볼밸브(10kg/㎠)</v>
          </cell>
          <cell r="C805" t="str">
            <v>20Ø</v>
          </cell>
          <cell r="D805" t="str">
            <v>개</v>
          </cell>
          <cell r="E805">
            <v>2450</v>
          </cell>
          <cell r="F805">
            <v>0</v>
          </cell>
          <cell r="G805">
            <v>2830</v>
          </cell>
          <cell r="H805">
            <v>597</v>
          </cell>
          <cell r="I805">
            <v>2450</v>
          </cell>
          <cell r="J805">
            <v>529</v>
          </cell>
          <cell r="L805">
            <v>529</v>
          </cell>
        </row>
        <row r="806">
          <cell r="A806">
            <v>3729</v>
          </cell>
          <cell r="B806" t="str">
            <v>황동볼밸브(10kg/㎠)</v>
          </cell>
          <cell r="C806" t="str">
            <v>15Ø</v>
          </cell>
          <cell r="D806" t="str">
            <v>개</v>
          </cell>
          <cell r="E806">
            <v>1890</v>
          </cell>
          <cell r="F806">
            <v>0</v>
          </cell>
          <cell r="G806">
            <v>2180</v>
          </cell>
          <cell r="H806">
            <v>597</v>
          </cell>
          <cell r="I806">
            <v>1890</v>
          </cell>
          <cell r="J806">
            <v>529</v>
          </cell>
          <cell r="L806">
            <v>529</v>
          </cell>
        </row>
        <row r="807">
          <cell r="A807">
            <v>3730</v>
          </cell>
          <cell r="B807" t="str">
            <v>주강첵크밸브(10kg/㎠)</v>
          </cell>
          <cell r="C807" t="str">
            <v>150Ø</v>
          </cell>
          <cell r="D807" t="str">
            <v>개</v>
          </cell>
          <cell r="E807">
            <v>330750</v>
          </cell>
          <cell r="F807">
            <v>0</v>
          </cell>
          <cell r="G807">
            <v>330750</v>
          </cell>
          <cell r="H807">
            <v>596</v>
          </cell>
          <cell r="I807">
            <v>352800</v>
          </cell>
          <cell r="J807">
            <v>670</v>
          </cell>
          <cell r="L807">
            <v>670</v>
          </cell>
        </row>
        <row r="808">
          <cell r="A808">
            <v>3731</v>
          </cell>
          <cell r="B808" t="str">
            <v>주강첵크밸브(10kg/㎠)</v>
          </cell>
          <cell r="C808" t="str">
            <v>125Ø</v>
          </cell>
          <cell r="D808" t="str">
            <v>개</v>
          </cell>
          <cell r="E808">
            <v>266250</v>
          </cell>
          <cell r="F808">
            <v>0</v>
          </cell>
          <cell r="G808">
            <v>266250</v>
          </cell>
          <cell r="H808">
            <v>596</v>
          </cell>
          <cell r="I808">
            <v>284000</v>
          </cell>
          <cell r="J808">
            <v>670</v>
          </cell>
          <cell r="L808">
            <v>670</v>
          </cell>
        </row>
        <row r="809">
          <cell r="A809">
            <v>3732</v>
          </cell>
          <cell r="B809" t="str">
            <v>주강첵크밸브(10kg/㎠)</v>
          </cell>
          <cell r="C809" t="str">
            <v>100Ø</v>
          </cell>
          <cell r="D809" t="str">
            <v>개</v>
          </cell>
          <cell r="E809">
            <v>189750</v>
          </cell>
          <cell r="F809">
            <v>0</v>
          </cell>
          <cell r="G809">
            <v>189750</v>
          </cell>
          <cell r="H809">
            <v>596</v>
          </cell>
          <cell r="I809">
            <v>202400</v>
          </cell>
          <cell r="J809">
            <v>670</v>
          </cell>
          <cell r="L809">
            <v>670</v>
          </cell>
        </row>
        <row r="810">
          <cell r="A810">
            <v>3733</v>
          </cell>
          <cell r="B810" t="str">
            <v>주강첵크밸브(10kg/㎠)</v>
          </cell>
          <cell r="C810" t="str">
            <v>80Ø</v>
          </cell>
          <cell r="D810" t="str">
            <v>개</v>
          </cell>
          <cell r="E810">
            <v>132600</v>
          </cell>
          <cell r="F810">
            <v>0</v>
          </cell>
          <cell r="G810">
            <v>132600</v>
          </cell>
          <cell r="H810">
            <v>596</v>
          </cell>
          <cell r="I810">
            <v>141400</v>
          </cell>
          <cell r="J810">
            <v>670</v>
          </cell>
          <cell r="L810">
            <v>670</v>
          </cell>
        </row>
        <row r="811">
          <cell r="A811">
            <v>3734</v>
          </cell>
          <cell r="B811" t="str">
            <v>주강첵크밸브(10kg/㎠)</v>
          </cell>
          <cell r="C811" t="str">
            <v>65Ø</v>
          </cell>
          <cell r="D811" t="str">
            <v>개</v>
          </cell>
          <cell r="E811">
            <v>115650</v>
          </cell>
          <cell r="F811">
            <v>0</v>
          </cell>
          <cell r="G811">
            <v>115650</v>
          </cell>
          <cell r="H811">
            <v>596</v>
          </cell>
          <cell r="I811">
            <v>123300</v>
          </cell>
          <cell r="J811">
            <v>670</v>
          </cell>
          <cell r="L811">
            <v>670</v>
          </cell>
        </row>
        <row r="812">
          <cell r="A812">
            <v>3735</v>
          </cell>
          <cell r="B812" t="str">
            <v>청동첵크밸브(10kg/㎠)</v>
          </cell>
          <cell r="C812" t="str">
            <v>50Ø</v>
          </cell>
          <cell r="D812" t="str">
            <v>개</v>
          </cell>
          <cell r="E812">
            <v>19440</v>
          </cell>
          <cell r="F812">
            <v>0</v>
          </cell>
          <cell r="G812">
            <v>19440</v>
          </cell>
          <cell r="H812">
            <v>596</v>
          </cell>
          <cell r="I812">
            <v>19450</v>
          </cell>
          <cell r="J812">
            <v>513</v>
          </cell>
          <cell r="L812">
            <v>416</v>
          </cell>
        </row>
        <row r="813">
          <cell r="A813">
            <v>3736</v>
          </cell>
          <cell r="B813" t="str">
            <v>청동첵크밸브(10kg/㎠)</v>
          </cell>
          <cell r="C813" t="str">
            <v>40Ø</v>
          </cell>
          <cell r="D813" t="str">
            <v>개</v>
          </cell>
          <cell r="E813">
            <v>12850</v>
          </cell>
          <cell r="F813">
            <v>0</v>
          </cell>
          <cell r="G813">
            <v>12850</v>
          </cell>
          <cell r="H813">
            <v>596</v>
          </cell>
          <cell r="I813">
            <v>12850</v>
          </cell>
          <cell r="J813">
            <v>670</v>
          </cell>
          <cell r="L813">
            <v>670</v>
          </cell>
        </row>
        <row r="814">
          <cell r="A814">
            <v>3737</v>
          </cell>
          <cell r="B814" t="str">
            <v>청동첵크밸브(10kg/㎠)</v>
          </cell>
          <cell r="C814" t="str">
            <v>32Ø</v>
          </cell>
          <cell r="D814" t="str">
            <v>개</v>
          </cell>
          <cell r="E814">
            <v>10330</v>
          </cell>
          <cell r="F814">
            <v>0</v>
          </cell>
          <cell r="G814">
            <v>10330</v>
          </cell>
          <cell r="H814">
            <v>596</v>
          </cell>
          <cell r="I814">
            <v>10340</v>
          </cell>
          <cell r="J814">
            <v>531</v>
          </cell>
          <cell r="L814">
            <v>531</v>
          </cell>
        </row>
        <row r="815">
          <cell r="A815">
            <v>3738</v>
          </cell>
          <cell r="B815" t="str">
            <v>청동첵크밸브(10kg/㎠)</v>
          </cell>
          <cell r="C815" t="str">
            <v>25Ø</v>
          </cell>
          <cell r="D815" t="str">
            <v>개</v>
          </cell>
          <cell r="E815">
            <v>6920</v>
          </cell>
          <cell r="F815">
            <v>0</v>
          </cell>
          <cell r="G815">
            <v>6920</v>
          </cell>
          <cell r="H815">
            <v>596</v>
          </cell>
          <cell r="I815">
            <v>6930</v>
          </cell>
          <cell r="J815">
            <v>531</v>
          </cell>
          <cell r="L815">
            <v>531</v>
          </cell>
        </row>
        <row r="816">
          <cell r="A816">
            <v>3739</v>
          </cell>
          <cell r="B816" t="str">
            <v>청동첵크밸브(10kg/㎠)</v>
          </cell>
          <cell r="C816" t="str">
            <v>20Ø</v>
          </cell>
          <cell r="D816" t="str">
            <v>개</v>
          </cell>
          <cell r="E816">
            <v>4600</v>
          </cell>
          <cell r="F816">
            <v>0</v>
          </cell>
          <cell r="G816">
            <v>4600</v>
          </cell>
          <cell r="H816">
            <v>596</v>
          </cell>
          <cell r="I816">
            <v>4600</v>
          </cell>
          <cell r="J816">
            <v>531</v>
          </cell>
          <cell r="L816">
            <v>531</v>
          </cell>
        </row>
        <row r="817">
          <cell r="A817">
            <v>3740</v>
          </cell>
          <cell r="B817" t="str">
            <v>청동앵글밸브(10kg/㎠)</v>
          </cell>
          <cell r="C817" t="str">
            <v>25Ø</v>
          </cell>
          <cell r="D817" t="str">
            <v>개</v>
          </cell>
          <cell r="E817">
            <v>8120</v>
          </cell>
          <cell r="F817">
            <v>0</v>
          </cell>
          <cell r="G817">
            <v>8810</v>
          </cell>
          <cell r="H817">
            <v>600</v>
          </cell>
          <cell r="I817">
            <v>8120</v>
          </cell>
          <cell r="J817">
            <v>532</v>
          </cell>
          <cell r="L817">
            <v>532</v>
          </cell>
        </row>
        <row r="818">
          <cell r="A818">
            <v>3741</v>
          </cell>
          <cell r="B818" t="str">
            <v>청동앵글밸브(10kg/㎠)</v>
          </cell>
          <cell r="C818" t="str">
            <v>20Ø</v>
          </cell>
          <cell r="D818" t="str">
            <v>개</v>
          </cell>
          <cell r="E818">
            <v>5390</v>
          </cell>
          <cell r="F818">
            <v>0</v>
          </cell>
          <cell r="G818">
            <v>5850</v>
          </cell>
          <cell r="H818">
            <v>600</v>
          </cell>
          <cell r="I818">
            <v>5390</v>
          </cell>
          <cell r="J818">
            <v>532</v>
          </cell>
          <cell r="L818">
            <v>532</v>
          </cell>
        </row>
        <row r="819">
          <cell r="A819">
            <v>3742</v>
          </cell>
          <cell r="B819" t="str">
            <v>청동앵글밸브(10kg/㎠)</v>
          </cell>
          <cell r="C819" t="str">
            <v>15Ø</v>
          </cell>
          <cell r="D819" t="str">
            <v>개</v>
          </cell>
          <cell r="E819">
            <v>3590</v>
          </cell>
          <cell r="F819">
            <v>0</v>
          </cell>
          <cell r="G819">
            <v>3900</v>
          </cell>
          <cell r="H819">
            <v>600</v>
          </cell>
          <cell r="I819">
            <v>3590</v>
          </cell>
          <cell r="J819">
            <v>532</v>
          </cell>
          <cell r="L819">
            <v>532</v>
          </cell>
        </row>
        <row r="820">
          <cell r="A820">
            <v>3743</v>
          </cell>
          <cell r="B820" t="str">
            <v>안전밸브</v>
          </cell>
          <cell r="C820" t="str">
            <v>80Ø</v>
          </cell>
          <cell r="D820" t="str">
            <v>개</v>
          </cell>
          <cell r="E820">
            <v>712000</v>
          </cell>
          <cell r="F820">
            <v>0</v>
          </cell>
          <cell r="H820">
            <v>537</v>
          </cell>
          <cell r="I820">
            <v>712000</v>
          </cell>
          <cell r="J820">
            <v>537</v>
          </cell>
          <cell r="L820">
            <v>537</v>
          </cell>
        </row>
        <row r="821">
          <cell r="A821">
            <v>3744</v>
          </cell>
          <cell r="B821" t="str">
            <v>안전밸브</v>
          </cell>
          <cell r="C821" t="str">
            <v>65Ø</v>
          </cell>
          <cell r="D821" t="str">
            <v>개</v>
          </cell>
          <cell r="E821">
            <v>540000</v>
          </cell>
          <cell r="F821">
            <v>0</v>
          </cell>
          <cell r="H821">
            <v>537</v>
          </cell>
          <cell r="I821">
            <v>540000</v>
          </cell>
          <cell r="J821">
            <v>537</v>
          </cell>
          <cell r="L821">
            <v>537</v>
          </cell>
        </row>
        <row r="822">
          <cell r="A822">
            <v>3745</v>
          </cell>
          <cell r="B822" t="str">
            <v>안전밸브</v>
          </cell>
          <cell r="C822" t="str">
            <v>40Ø</v>
          </cell>
          <cell r="D822" t="str">
            <v>개</v>
          </cell>
          <cell r="E822">
            <v>398000</v>
          </cell>
          <cell r="F822">
            <v>0</v>
          </cell>
          <cell r="H822">
            <v>537</v>
          </cell>
          <cell r="I822">
            <v>398000</v>
          </cell>
          <cell r="J822">
            <v>537</v>
          </cell>
          <cell r="L822">
            <v>537</v>
          </cell>
        </row>
        <row r="823">
          <cell r="A823">
            <v>3746</v>
          </cell>
          <cell r="B823" t="str">
            <v>안전밸브</v>
          </cell>
          <cell r="C823" t="str">
            <v>32Ø</v>
          </cell>
          <cell r="D823" t="str">
            <v>개</v>
          </cell>
          <cell r="E823">
            <v>0</v>
          </cell>
          <cell r="F823">
            <v>0</v>
          </cell>
          <cell r="H823">
            <v>537</v>
          </cell>
          <cell r="J823">
            <v>537</v>
          </cell>
          <cell r="L823">
            <v>537</v>
          </cell>
        </row>
        <row r="824">
          <cell r="A824">
            <v>3747</v>
          </cell>
          <cell r="B824" t="str">
            <v>안전밸브(저양정)</v>
          </cell>
          <cell r="C824" t="str">
            <v>25Ø</v>
          </cell>
          <cell r="D824" t="str">
            <v>개</v>
          </cell>
          <cell r="E824">
            <v>44100</v>
          </cell>
          <cell r="F824">
            <v>0</v>
          </cell>
          <cell r="H824">
            <v>537</v>
          </cell>
          <cell r="I824">
            <v>44100</v>
          </cell>
          <cell r="J824">
            <v>537</v>
          </cell>
          <cell r="L824">
            <v>537</v>
          </cell>
        </row>
        <row r="825">
          <cell r="A825">
            <v>3748</v>
          </cell>
          <cell r="B825" t="str">
            <v>안전밸브(저양정)</v>
          </cell>
          <cell r="C825" t="str">
            <v>20Ø</v>
          </cell>
          <cell r="D825" t="str">
            <v>개</v>
          </cell>
          <cell r="E825">
            <v>39600</v>
          </cell>
          <cell r="F825">
            <v>0</v>
          </cell>
          <cell r="H825">
            <v>537</v>
          </cell>
          <cell r="I825">
            <v>39600</v>
          </cell>
          <cell r="J825">
            <v>537</v>
          </cell>
          <cell r="L825">
            <v>537</v>
          </cell>
        </row>
        <row r="826">
          <cell r="A826">
            <v>3749</v>
          </cell>
          <cell r="B826" t="str">
            <v>릴리프밸브</v>
          </cell>
          <cell r="C826" t="str">
            <v>25Ø</v>
          </cell>
          <cell r="D826" t="str">
            <v>개</v>
          </cell>
          <cell r="E826">
            <v>216000</v>
          </cell>
          <cell r="F826">
            <v>0</v>
          </cell>
          <cell r="H826">
            <v>670</v>
          </cell>
          <cell r="I826">
            <v>216000</v>
          </cell>
          <cell r="J826">
            <v>670</v>
          </cell>
          <cell r="L826">
            <v>670</v>
          </cell>
        </row>
        <row r="827">
          <cell r="A827">
            <v>3750</v>
          </cell>
          <cell r="B827" t="str">
            <v>판넬밸브</v>
          </cell>
          <cell r="C827" t="str">
            <v>15Ø</v>
          </cell>
          <cell r="D827" t="str">
            <v>개</v>
          </cell>
          <cell r="E827">
            <v>6800</v>
          </cell>
          <cell r="F827">
            <v>0</v>
          </cell>
          <cell r="H827">
            <v>531</v>
          </cell>
          <cell r="I827">
            <v>6800</v>
          </cell>
          <cell r="J827">
            <v>531</v>
          </cell>
          <cell r="L827">
            <v>531</v>
          </cell>
        </row>
        <row r="828">
          <cell r="A828">
            <v>3751</v>
          </cell>
          <cell r="B828" t="str">
            <v>부력식 정수위밸브</v>
          </cell>
          <cell r="C828" t="str">
            <v>80Ø</v>
          </cell>
          <cell r="D828" t="str">
            <v>개</v>
          </cell>
          <cell r="E828">
            <v>317500</v>
          </cell>
          <cell r="F828">
            <v>0</v>
          </cell>
          <cell r="H828">
            <v>551</v>
          </cell>
          <cell r="I828">
            <v>317500</v>
          </cell>
          <cell r="J828">
            <v>551</v>
          </cell>
          <cell r="L828">
            <v>551</v>
          </cell>
        </row>
        <row r="829">
          <cell r="A829">
            <v>3752</v>
          </cell>
          <cell r="B829" t="str">
            <v>부력식 정수위밸브</v>
          </cell>
          <cell r="C829" t="str">
            <v>65Ø</v>
          </cell>
          <cell r="D829" t="str">
            <v>개</v>
          </cell>
          <cell r="E829">
            <v>325000</v>
          </cell>
          <cell r="F829">
            <v>0</v>
          </cell>
          <cell r="G829">
            <v>325000</v>
          </cell>
          <cell r="H829">
            <v>618</v>
          </cell>
          <cell r="J829">
            <v>551</v>
          </cell>
          <cell r="L829">
            <v>551</v>
          </cell>
        </row>
        <row r="830">
          <cell r="A830">
            <v>3753</v>
          </cell>
          <cell r="B830" t="str">
            <v>부력식 정수위밸브</v>
          </cell>
          <cell r="C830" t="str">
            <v>50Ø</v>
          </cell>
          <cell r="D830" t="str">
            <v>개</v>
          </cell>
          <cell r="E830">
            <v>253000</v>
          </cell>
          <cell r="F830">
            <v>0</v>
          </cell>
          <cell r="G830">
            <v>253000</v>
          </cell>
          <cell r="H830">
            <v>618</v>
          </cell>
          <cell r="J830">
            <v>551</v>
          </cell>
          <cell r="L830">
            <v>551</v>
          </cell>
        </row>
        <row r="831">
          <cell r="A831">
            <v>3754</v>
          </cell>
          <cell r="B831" t="str">
            <v>부력식 정수위밸브</v>
          </cell>
          <cell r="C831" t="str">
            <v>40Ø</v>
          </cell>
          <cell r="D831" t="str">
            <v>개</v>
          </cell>
          <cell r="E831">
            <v>168700</v>
          </cell>
          <cell r="F831">
            <v>0</v>
          </cell>
          <cell r="G831">
            <v>168700</v>
          </cell>
          <cell r="H831">
            <v>618</v>
          </cell>
          <cell r="J831">
            <v>551</v>
          </cell>
          <cell r="L831">
            <v>551</v>
          </cell>
        </row>
        <row r="832">
          <cell r="A832">
            <v>3755</v>
          </cell>
          <cell r="B832" t="str">
            <v>부력식 정수위밸브</v>
          </cell>
          <cell r="C832" t="str">
            <v>32Ø</v>
          </cell>
          <cell r="D832" t="str">
            <v>개</v>
          </cell>
          <cell r="E832">
            <v>139000</v>
          </cell>
          <cell r="F832">
            <v>0</v>
          </cell>
          <cell r="G832">
            <v>139000</v>
          </cell>
          <cell r="H832">
            <v>618</v>
          </cell>
          <cell r="J832">
            <v>551</v>
          </cell>
          <cell r="L832">
            <v>551</v>
          </cell>
        </row>
        <row r="833">
          <cell r="A833">
            <v>3756</v>
          </cell>
          <cell r="B833" t="str">
            <v>부력식 정수위밸브</v>
          </cell>
          <cell r="C833" t="str">
            <v>25Ø</v>
          </cell>
          <cell r="D833" t="str">
            <v>개</v>
          </cell>
          <cell r="E833">
            <v>114500</v>
          </cell>
          <cell r="F833">
            <v>0</v>
          </cell>
          <cell r="G833">
            <v>114500</v>
          </cell>
          <cell r="H833">
            <v>618</v>
          </cell>
          <cell r="J833">
            <v>551</v>
          </cell>
          <cell r="L833">
            <v>551</v>
          </cell>
        </row>
        <row r="834">
          <cell r="A834">
            <v>3757</v>
          </cell>
          <cell r="B834" t="str">
            <v>부력식 정수위밸브</v>
          </cell>
          <cell r="C834" t="str">
            <v>20Ø</v>
          </cell>
          <cell r="D834" t="str">
            <v>개</v>
          </cell>
          <cell r="E834">
            <v>81500</v>
          </cell>
          <cell r="F834">
            <v>0</v>
          </cell>
          <cell r="G834">
            <v>81500</v>
          </cell>
          <cell r="H834">
            <v>618</v>
          </cell>
          <cell r="J834">
            <v>551</v>
          </cell>
          <cell r="L834">
            <v>551</v>
          </cell>
        </row>
        <row r="835">
          <cell r="A835">
            <v>3758</v>
          </cell>
          <cell r="B835" t="str">
            <v>부력식 정수위밸브</v>
          </cell>
          <cell r="C835" t="str">
            <v>15Ø</v>
          </cell>
          <cell r="D835" t="str">
            <v>개</v>
          </cell>
          <cell r="E835">
            <v>63200</v>
          </cell>
          <cell r="F835">
            <v>0</v>
          </cell>
          <cell r="G835">
            <v>63200</v>
          </cell>
          <cell r="H835">
            <v>618</v>
          </cell>
          <cell r="J835">
            <v>551</v>
          </cell>
          <cell r="L835">
            <v>551</v>
          </cell>
        </row>
        <row r="836">
          <cell r="A836">
            <v>3759</v>
          </cell>
          <cell r="B836" t="str">
            <v>공기빼기밸브</v>
          </cell>
          <cell r="C836" t="str">
            <v>20Ø</v>
          </cell>
          <cell r="D836" t="str">
            <v>개</v>
          </cell>
          <cell r="E836">
            <v>22000</v>
          </cell>
          <cell r="F836">
            <v>0</v>
          </cell>
          <cell r="H836">
            <v>541</v>
          </cell>
          <cell r="I836">
            <v>22000</v>
          </cell>
          <cell r="J836">
            <v>541</v>
          </cell>
          <cell r="L836">
            <v>541</v>
          </cell>
        </row>
        <row r="837">
          <cell r="A837">
            <v>3761</v>
          </cell>
          <cell r="B837" t="str">
            <v>알람밸브</v>
          </cell>
          <cell r="C837" t="str">
            <v>150Ø</v>
          </cell>
          <cell r="D837" t="str">
            <v>개</v>
          </cell>
          <cell r="E837">
            <v>450000</v>
          </cell>
          <cell r="F837">
            <v>0</v>
          </cell>
          <cell r="H837">
            <v>670</v>
          </cell>
          <cell r="I837">
            <v>450000</v>
          </cell>
          <cell r="J837">
            <v>670</v>
          </cell>
          <cell r="L837">
            <v>670</v>
          </cell>
        </row>
        <row r="838">
          <cell r="A838">
            <v>3762</v>
          </cell>
          <cell r="B838" t="str">
            <v>알람밸브</v>
          </cell>
          <cell r="C838" t="str">
            <v>125Ø</v>
          </cell>
          <cell r="D838" t="str">
            <v>개</v>
          </cell>
          <cell r="E838">
            <v>400000</v>
          </cell>
          <cell r="F838">
            <v>0</v>
          </cell>
          <cell r="H838">
            <v>670</v>
          </cell>
          <cell r="I838">
            <v>400000</v>
          </cell>
          <cell r="J838">
            <v>670</v>
          </cell>
          <cell r="L838">
            <v>670</v>
          </cell>
        </row>
        <row r="839">
          <cell r="A839">
            <v>3763</v>
          </cell>
          <cell r="B839" t="str">
            <v>알람밸브</v>
          </cell>
          <cell r="C839" t="str">
            <v>100Ø</v>
          </cell>
          <cell r="D839" t="str">
            <v>개</v>
          </cell>
          <cell r="E839">
            <v>350000</v>
          </cell>
          <cell r="F839">
            <v>0</v>
          </cell>
          <cell r="H839">
            <v>670</v>
          </cell>
          <cell r="I839">
            <v>350000</v>
          </cell>
          <cell r="J839">
            <v>670</v>
          </cell>
          <cell r="L839">
            <v>670</v>
          </cell>
        </row>
        <row r="840">
          <cell r="A840">
            <v>3764</v>
          </cell>
          <cell r="B840" t="str">
            <v>프리엑션밸브</v>
          </cell>
          <cell r="C840" t="str">
            <v>150Ø</v>
          </cell>
          <cell r="D840" t="str">
            <v>개</v>
          </cell>
          <cell r="E840">
            <v>1188000</v>
          </cell>
          <cell r="F840">
            <v>0</v>
          </cell>
          <cell r="H840">
            <v>670</v>
          </cell>
          <cell r="I840">
            <v>1188000</v>
          </cell>
          <cell r="J840">
            <v>670</v>
          </cell>
          <cell r="L840">
            <v>670</v>
          </cell>
        </row>
        <row r="841">
          <cell r="A841">
            <v>3765</v>
          </cell>
          <cell r="B841" t="str">
            <v>프리엑션밸브</v>
          </cell>
          <cell r="C841" t="str">
            <v>125Ø</v>
          </cell>
          <cell r="D841" t="str">
            <v>개</v>
          </cell>
          <cell r="E841">
            <v>1028000</v>
          </cell>
          <cell r="F841">
            <v>0</v>
          </cell>
          <cell r="H841">
            <v>670</v>
          </cell>
          <cell r="I841">
            <v>1028000</v>
          </cell>
          <cell r="J841">
            <v>670</v>
          </cell>
          <cell r="L841">
            <v>670</v>
          </cell>
        </row>
        <row r="842">
          <cell r="A842">
            <v>3766</v>
          </cell>
          <cell r="B842" t="str">
            <v>프리엑션밸브</v>
          </cell>
          <cell r="C842" t="str">
            <v>100Ø</v>
          </cell>
          <cell r="D842" t="str">
            <v>개</v>
          </cell>
          <cell r="E842">
            <v>869000</v>
          </cell>
          <cell r="F842">
            <v>0</v>
          </cell>
          <cell r="H842">
            <v>670</v>
          </cell>
          <cell r="I842">
            <v>869000</v>
          </cell>
          <cell r="J842">
            <v>670</v>
          </cell>
          <cell r="L842">
            <v>670</v>
          </cell>
        </row>
        <row r="843">
          <cell r="A843">
            <v>3767</v>
          </cell>
          <cell r="B843" t="str">
            <v>자동배수밸브장치</v>
          </cell>
          <cell r="C843" t="str">
            <v>20Ø</v>
          </cell>
          <cell r="D843" t="str">
            <v>개</v>
          </cell>
          <cell r="E843">
            <v>13000</v>
          </cell>
          <cell r="F843">
            <v>0</v>
          </cell>
          <cell r="H843">
            <v>668</v>
          </cell>
          <cell r="I843">
            <v>13000</v>
          </cell>
          <cell r="J843">
            <v>668</v>
          </cell>
          <cell r="L843">
            <v>668</v>
          </cell>
        </row>
        <row r="844">
          <cell r="A844">
            <v>3768</v>
          </cell>
          <cell r="B844" t="str">
            <v>자동제한밸브장치</v>
          </cell>
          <cell r="C844" t="str">
            <v>40Ø</v>
          </cell>
          <cell r="D844" t="str">
            <v>개</v>
          </cell>
          <cell r="E844">
            <v>15000</v>
          </cell>
          <cell r="F844">
            <v>0</v>
          </cell>
          <cell r="H844">
            <v>668</v>
          </cell>
          <cell r="I844">
            <v>15000</v>
          </cell>
          <cell r="J844">
            <v>668</v>
          </cell>
          <cell r="L844">
            <v>668</v>
          </cell>
        </row>
        <row r="845">
          <cell r="A845">
            <v>3771</v>
          </cell>
          <cell r="B845" t="str">
            <v>수격방지기(10kg/㎠)</v>
          </cell>
          <cell r="C845" t="str">
            <v>150Ø</v>
          </cell>
          <cell r="D845" t="str">
            <v>개</v>
          </cell>
          <cell r="E845">
            <v>60000</v>
          </cell>
          <cell r="F845">
            <v>0</v>
          </cell>
          <cell r="H845">
            <v>670</v>
          </cell>
          <cell r="I845">
            <v>60000</v>
          </cell>
          <cell r="J845">
            <v>670</v>
          </cell>
          <cell r="L845">
            <v>670</v>
          </cell>
        </row>
        <row r="846">
          <cell r="A846">
            <v>3772</v>
          </cell>
          <cell r="B846" t="str">
            <v>수격방지기(10kg/㎠)</v>
          </cell>
          <cell r="C846" t="str">
            <v>125Ø</v>
          </cell>
          <cell r="D846" t="str">
            <v>개</v>
          </cell>
          <cell r="E846">
            <v>56000</v>
          </cell>
          <cell r="F846">
            <v>0</v>
          </cell>
          <cell r="H846">
            <v>670</v>
          </cell>
          <cell r="I846">
            <v>56000</v>
          </cell>
          <cell r="J846">
            <v>670</v>
          </cell>
          <cell r="L846">
            <v>670</v>
          </cell>
        </row>
        <row r="847">
          <cell r="A847">
            <v>3773</v>
          </cell>
          <cell r="B847" t="str">
            <v>수격방지기(10kg/㎠)</v>
          </cell>
          <cell r="C847" t="str">
            <v>100Ø</v>
          </cell>
          <cell r="D847" t="str">
            <v>개</v>
          </cell>
          <cell r="E847">
            <v>52000</v>
          </cell>
          <cell r="F847">
            <v>0</v>
          </cell>
          <cell r="H847">
            <v>670</v>
          </cell>
          <cell r="I847">
            <v>52000</v>
          </cell>
          <cell r="J847">
            <v>670</v>
          </cell>
          <cell r="L847">
            <v>670</v>
          </cell>
        </row>
        <row r="848">
          <cell r="A848">
            <v>3774</v>
          </cell>
          <cell r="B848" t="str">
            <v>수격방지기(10kg/㎠)</v>
          </cell>
          <cell r="C848" t="str">
            <v>80Ø</v>
          </cell>
          <cell r="D848" t="str">
            <v>개</v>
          </cell>
          <cell r="E848">
            <v>44000</v>
          </cell>
          <cell r="F848">
            <v>0</v>
          </cell>
          <cell r="H848">
            <v>670</v>
          </cell>
          <cell r="I848">
            <v>44000</v>
          </cell>
          <cell r="J848">
            <v>670</v>
          </cell>
          <cell r="L848">
            <v>670</v>
          </cell>
        </row>
        <row r="849">
          <cell r="A849">
            <v>3775</v>
          </cell>
          <cell r="B849" t="str">
            <v>수격방지기(10kg/㎠)</v>
          </cell>
          <cell r="C849" t="str">
            <v>65Ø</v>
          </cell>
          <cell r="D849" t="str">
            <v>개</v>
          </cell>
          <cell r="E849">
            <v>40000</v>
          </cell>
          <cell r="F849">
            <v>0</v>
          </cell>
          <cell r="H849">
            <v>670</v>
          </cell>
          <cell r="I849">
            <v>40000</v>
          </cell>
          <cell r="J849">
            <v>670</v>
          </cell>
          <cell r="L849">
            <v>670</v>
          </cell>
        </row>
        <row r="850">
          <cell r="A850">
            <v>3776</v>
          </cell>
          <cell r="B850" t="str">
            <v>수격방지기(10kg/㎠)</v>
          </cell>
          <cell r="C850" t="str">
            <v>50Ø</v>
          </cell>
          <cell r="D850" t="str">
            <v>개</v>
          </cell>
          <cell r="E850">
            <v>36000</v>
          </cell>
          <cell r="F850">
            <v>0</v>
          </cell>
          <cell r="H850">
            <v>670</v>
          </cell>
          <cell r="I850">
            <v>36000</v>
          </cell>
          <cell r="J850">
            <v>670</v>
          </cell>
          <cell r="L850">
            <v>670</v>
          </cell>
        </row>
        <row r="851">
          <cell r="A851">
            <v>3777</v>
          </cell>
          <cell r="B851" t="str">
            <v>수격방지기(10kg/㎠)</v>
          </cell>
          <cell r="C851" t="str">
            <v>40Ø</v>
          </cell>
          <cell r="D851" t="str">
            <v>개</v>
          </cell>
          <cell r="E851">
            <v>32000</v>
          </cell>
          <cell r="F851">
            <v>0</v>
          </cell>
          <cell r="H851">
            <v>670</v>
          </cell>
          <cell r="I851">
            <v>32000</v>
          </cell>
          <cell r="J851">
            <v>670</v>
          </cell>
          <cell r="L851">
            <v>670</v>
          </cell>
        </row>
        <row r="852">
          <cell r="A852">
            <v>3780</v>
          </cell>
          <cell r="B852" t="str">
            <v>스트레이너(후렌지)</v>
          </cell>
          <cell r="C852" t="str">
            <v>150Ø</v>
          </cell>
          <cell r="D852" t="str">
            <v>개</v>
          </cell>
          <cell r="E852">
            <v>180000</v>
          </cell>
          <cell r="F852">
            <v>0</v>
          </cell>
          <cell r="G852">
            <v>180000</v>
          </cell>
          <cell r="H852">
            <v>598</v>
          </cell>
          <cell r="J852">
            <v>533</v>
          </cell>
          <cell r="L852">
            <v>533</v>
          </cell>
        </row>
        <row r="853">
          <cell r="A853">
            <v>3781</v>
          </cell>
          <cell r="B853" t="str">
            <v>스트레이너(후렌지)</v>
          </cell>
          <cell r="C853" t="str">
            <v>100Ø</v>
          </cell>
          <cell r="D853" t="str">
            <v>개</v>
          </cell>
          <cell r="E853">
            <v>85000</v>
          </cell>
          <cell r="F853">
            <v>0</v>
          </cell>
          <cell r="G853">
            <v>85000</v>
          </cell>
          <cell r="H853">
            <v>598</v>
          </cell>
          <cell r="J853">
            <v>533</v>
          </cell>
          <cell r="L853">
            <v>533</v>
          </cell>
        </row>
        <row r="854">
          <cell r="A854">
            <v>3782</v>
          </cell>
          <cell r="B854" t="str">
            <v>스트레이너(후렌지)</v>
          </cell>
          <cell r="C854" t="str">
            <v>80Ø</v>
          </cell>
          <cell r="D854" t="str">
            <v>개</v>
          </cell>
          <cell r="E854">
            <v>56000</v>
          </cell>
          <cell r="F854">
            <v>0</v>
          </cell>
          <cell r="G854">
            <v>56000</v>
          </cell>
          <cell r="H854">
            <v>598</v>
          </cell>
          <cell r="J854">
            <v>533</v>
          </cell>
          <cell r="L854">
            <v>533</v>
          </cell>
        </row>
        <row r="855">
          <cell r="A855">
            <v>3783</v>
          </cell>
          <cell r="B855" t="str">
            <v>스트레이너(후렌지)</v>
          </cell>
          <cell r="C855" t="str">
            <v>65Ø</v>
          </cell>
          <cell r="D855" t="str">
            <v>개</v>
          </cell>
          <cell r="E855">
            <v>41000</v>
          </cell>
          <cell r="F855">
            <v>0</v>
          </cell>
          <cell r="G855">
            <v>41000</v>
          </cell>
          <cell r="H855">
            <v>598</v>
          </cell>
          <cell r="J855">
            <v>533</v>
          </cell>
          <cell r="L855">
            <v>533</v>
          </cell>
        </row>
        <row r="856">
          <cell r="A856">
            <v>3784</v>
          </cell>
          <cell r="B856" t="str">
            <v>스트레이너(나사식)</v>
          </cell>
          <cell r="C856" t="str">
            <v>50Ø</v>
          </cell>
          <cell r="D856" t="str">
            <v>개</v>
          </cell>
          <cell r="E856">
            <v>25000</v>
          </cell>
          <cell r="F856">
            <v>0</v>
          </cell>
          <cell r="G856">
            <v>25000</v>
          </cell>
          <cell r="H856">
            <v>598</v>
          </cell>
          <cell r="J856">
            <v>533</v>
          </cell>
          <cell r="L856">
            <v>533</v>
          </cell>
        </row>
        <row r="857">
          <cell r="A857">
            <v>3785</v>
          </cell>
          <cell r="B857" t="str">
            <v>스트레이너(나사식)</v>
          </cell>
          <cell r="C857" t="str">
            <v>40Ø</v>
          </cell>
          <cell r="D857" t="str">
            <v>개</v>
          </cell>
          <cell r="E857">
            <v>17000</v>
          </cell>
          <cell r="F857">
            <v>0</v>
          </cell>
          <cell r="G857">
            <v>17000</v>
          </cell>
          <cell r="H857">
            <v>598</v>
          </cell>
          <cell r="J857">
            <v>533</v>
          </cell>
          <cell r="L857">
            <v>533</v>
          </cell>
        </row>
        <row r="858">
          <cell r="A858">
            <v>3786</v>
          </cell>
          <cell r="B858" t="str">
            <v>스트레이너(나사식)</v>
          </cell>
          <cell r="C858" t="str">
            <v>32Ø</v>
          </cell>
          <cell r="D858" t="str">
            <v>개</v>
          </cell>
          <cell r="E858">
            <v>13000</v>
          </cell>
          <cell r="F858">
            <v>0</v>
          </cell>
          <cell r="G858">
            <v>13000</v>
          </cell>
          <cell r="H858">
            <v>598</v>
          </cell>
          <cell r="J858">
            <v>533</v>
          </cell>
          <cell r="L858">
            <v>533</v>
          </cell>
        </row>
        <row r="859">
          <cell r="A859">
            <v>3787</v>
          </cell>
          <cell r="B859" t="str">
            <v>스트레이너(나사식)</v>
          </cell>
          <cell r="C859" t="str">
            <v>25Ø</v>
          </cell>
          <cell r="D859" t="str">
            <v>개</v>
          </cell>
          <cell r="E859">
            <v>7900</v>
          </cell>
          <cell r="F859">
            <v>0</v>
          </cell>
          <cell r="G859">
            <v>7900</v>
          </cell>
          <cell r="H859">
            <v>598</v>
          </cell>
          <cell r="J859">
            <v>533</v>
          </cell>
          <cell r="L859">
            <v>533</v>
          </cell>
        </row>
        <row r="860">
          <cell r="A860">
            <v>3788</v>
          </cell>
          <cell r="B860" t="str">
            <v>스트레이너(나사식)</v>
          </cell>
          <cell r="C860" t="str">
            <v>20Ø</v>
          </cell>
          <cell r="D860" t="str">
            <v>개</v>
          </cell>
          <cell r="E860">
            <v>5600</v>
          </cell>
          <cell r="F860">
            <v>0</v>
          </cell>
          <cell r="G860">
            <v>5600</v>
          </cell>
          <cell r="H860">
            <v>598</v>
          </cell>
          <cell r="J860">
            <v>533</v>
          </cell>
          <cell r="L860">
            <v>533</v>
          </cell>
        </row>
        <row r="861">
          <cell r="A861">
            <v>3789</v>
          </cell>
          <cell r="B861" t="str">
            <v>스트레이너(나사식)</v>
          </cell>
          <cell r="C861" t="str">
            <v>15Ø</v>
          </cell>
          <cell r="D861" t="str">
            <v>개</v>
          </cell>
          <cell r="E861">
            <v>4800</v>
          </cell>
          <cell r="F861">
            <v>0</v>
          </cell>
          <cell r="G861">
            <v>4800</v>
          </cell>
          <cell r="H861">
            <v>598</v>
          </cell>
          <cell r="J861">
            <v>533</v>
          </cell>
          <cell r="L861">
            <v>533</v>
          </cell>
        </row>
        <row r="862">
          <cell r="A862">
            <v>3791</v>
          </cell>
          <cell r="B862" t="str">
            <v>옥외수도메타기</v>
          </cell>
          <cell r="C862" t="str">
            <v>40Øx1,100</v>
          </cell>
          <cell r="D862" t="str">
            <v>개</v>
          </cell>
          <cell r="E862">
            <v>231840</v>
          </cell>
          <cell r="F862">
            <v>0</v>
          </cell>
          <cell r="H862">
            <v>552</v>
          </cell>
          <cell r="I862">
            <v>231840</v>
          </cell>
          <cell r="J862">
            <v>552</v>
          </cell>
          <cell r="L862">
            <v>552</v>
          </cell>
        </row>
        <row r="863">
          <cell r="A863">
            <v>3792</v>
          </cell>
          <cell r="B863" t="str">
            <v>옥외수도메타기</v>
          </cell>
          <cell r="C863" t="str">
            <v>32Øx1,100</v>
          </cell>
          <cell r="D863" t="str">
            <v>개</v>
          </cell>
          <cell r="E863">
            <v>126800</v>
          </cell>
          <cell r="F863">
            <v>0</v>
          </cell>
          <cell r="H863">
            <v>552</v>
          </cell>
          <cell r="I863">
            <v>126800</v>
          </cell>
          <cell r="J863">
            <v>552</v>
          </cell>
          <cell r="L863">
            <v>552</v>
          </cell>
        </row>
        <row r="864">
          <cell r="A864">
            <v>3793</v>
          </cell>
          <cell r="B864" t="str">
            <v>옥외수도메타기</v>
          </cell>
          <cell r="C864" t="str">
            <v>25Øx1,100</v>
          </cell>
          <cell r="D864" t="str">
            <v>개</v>
          </cell>
          <cell r="E864">
            <v>97450</v>
          </cell>
          <cell r="F864">
            <v>0</v>
          </cell>
          <cell r="H864">
            <v>552</v>
          </cell>
          <cell r="I864">
            <v>97450</v>
          </cell>
          <cell r="J864">
            <v>552</v>
          </cell>
          <cell r="L864">
            <v>552</v>
          </cell>
        </row>
        <row r="865">
          <cell r="A865">
            <v>3794</v>
          </cell>
          <cell r="B865" t="str">
            <v>옥외수도메타기</v>
          </cell>
          <cell r="C865" t="str">
            <v>20Øx1,100</v>
          </cell>
          <cell r="D865" t="str">
            <v>개</v>
          </cell>
          <cell r="E865">
            <v>89760</v>
          </cell>
          <cell r="F865">
            <v>0</v>
          </cell>
          <cell r="H865">
            <v>552</v>
          </cell>
          <cell r="I865">
            <v>89760</v>
          </cell>
          <cell r="J865">
            <v>552</v>
          </cell>
          <cell r="L865">
            <v>552</v>
          </cell>
        </row>
        <row r="866">
          <cell r="A866">
            <v>3795</v>
          </cell>
          <cell r="B866" t="str">
            <v>옥외수도메타기</v>
          </cell>
          <cell r="C866" t="str">
            <v>13Øx1,100</v>
          </cell>
          <cell r="D866" t="str">
            <v>개</v>
          </cell>
          <cell r="E866">
            <v>61730</v>
          </cell>
          <cell r="F866">
            <v>0</v>
          </cell>
          <cell r="H866">
            <v>552</v>
          </cell>
          <cell r="I866">
            <v>61730</v>
          </cell>
          <cell r="J866">
            <v>552</v>
          </cell>
          <cell r="L866">
            <v>552</v>
          </cell>
        </row>
        <row r="867">
          <cell r="A867">
            <v>3796</v>
          </cell>
          <cell r="B867" t="str">
            <v>퇴수밸브맨홀</v>
          </cell>
          <cell r="C867" t="str">
            <v>900Øx1,500L</v>
          </cell>
          <cell r="D867" t="str">
            <v>개</v>
          </cell>
          <cell r="E867">
            <v>149500</v>
          </cell>
          <cell r="F867">
            <v>0</v>
          </cell>
          <cell r="H867">
            <v>170</v>
          </cell>
          <cell r="I867">
            <v>149500</v>
          </cell>
          <cell r="J867">
            <v>170</v>
          </cell>
          <cell r="L867">
            <v>170</v>
          </cell>
        </row>
        <row r="868">
          <cell r="A868">
            <v>3797</v>
          </cell>
          <cell r="B868" t="str">
            <v>주철맨홀덮개</v>
          </cell>
          <cell r="C868" t="str">
            <v>648Ø</v>
          </cell>
          <cell r="D868" t="str">
            <v>개</v>
          </cell>
          <cell r="E868">
            <v>95000</v>
          </cell>
          <cell r="F868">
            <v>0</v>
          </cell>
          <cell r="H868">
            <v>171</v>
          </cell>
          <cell r="I868">
            <v>95000</v>
          </cell>
          <cell r="J868">
            <v>171</v>
          </cell>
          <cell r="L868">
            <v>171</v>
          </cell>
        </row>
        <row r="869">
          <cell r="A869">
            <v>3798</v>
          </cell>
          <cell r="B869" t="str">
            <v>강판맨홀덮개</v>
          </cell>
          <cell r="C869" t="str">
            <v>1.0t</v>
          </cell>
          <cell r="D869" t="str">
            <v>개</v>
          </cell>
          <cell r="E869">
            <v>95000</v>
          </cell>
          <cell r="F869">
            <v>0</v>
          </cell>
          <cell r="H869">
            <v>0</v>
          </cell>
          <cell r="I869">
            <v>95000</v>
          </cell>
          <cell r="J869">
            <v>0</v>
          </cell>
          <cell r="L869">
            <v>0</v>
          </cell>
        </row>
        <row r="870">
          <cell r="A870">
            <v>3799</v>
          </cell>
          <cell r="B870" t="str">
            <v>퇴수맨홀설치(THP)</v>
          </cell>
          <cell r="C870" t="str">
            <v>400Ø</v>
          </cell>
          <cell r="D870" t="str">
            <v>조</v>
          </cell>
          <cell r="E870">
            <v>17011</v>
          </cell>
          <cell r="F870">
            <v>72355</v>
          </cell>
          <cell r="H870">
            <v>0</v>
          </cell>
          <cell r="I870">
            <v>17011</v>
          </cell>
          <cell r="J870">
            <v>0</v>
          </cell>
          <cell r="L870">
            <v>0</v>
          </cell>
        </row>
        <row r="871">
          <cell r="A871">
            <v>3810</v>
          </cell>
          <cell r="B871" t="str">
            <v>후렉시블죠인트</v>
          </cell>
          <cell r="C871" t="str">
            <v>150Ø</v>
          </cell>
          <cell r="D871" t="str">
            <v>개</v>
          </cell>
          <cell r="E871">
            <v>144000</v>
          </cell>
          <cell r="F871">
            <v>0</v>
          </cell>
          <cell r="H871">
            <v>525</v>
          </cell>
          <cell r="I871">
            <v>144000</v>
          </cell>
          <cell r="J871">
            <v>525</v>
          </cell>
          <cell r="L871">
            <v>525</v>
          </cell>
        </row>
        <row r="872">
          <cell r="A872">
            <v>3811</v>
          </cell>
          <cell r="B872" t="str">
            <v>후렉시블죠인트</v>
          </cell>
          <cell r="C872" t="str">
            <v>125Ø</v>
          </cell>
          <cell r="D872" t="str">
            <v>개</v>
          </cell>
          <cell r="E872">
            <v>116400</v>
          </cell>
          <cell r="F872">
            <v>0</v>
          </cell>
          <cell r="H872">
            <v>525</v>
          </cell>
          <cell r="I872">
            <v>116400</v>
          </cell>
          <cell r="J872">
            <v>525</v>
          </cell>
          <cell r="L872">
            <v>525</v>
          </cell>
        </row>
        <row r="873">
          <cell r="A873">
            <v>3812</v>
          </cell>
          <cell r="B873" t="str">
            <v>후렉시블죠인트</v>
          </cell>
          <cell r="C873" t="str">
            <v>100Ø</v>
          </cell>
          <cell r="D873" t="str">
            <v>개</v>
          </cell>
          <cell r="E873">
            <v>70800</v>
          </cell>
          <cell r="F873">
            <v>0</v>
          </cell>
          <cell r="H873">
            <v>525</v>
          </cell>
          <cell r="I873">
            <v>70800</v>
          </cell>
          <cell r="J873">
            <v>525</v>
          </cell>
          <cell r="L873">
            <v>525</v>
          </cell>
        </row>
        <row r="874">
          <cell r="A874">
            <v>3813</v>
          </cell>
          <cell r="B874" t="str">
            <v>후렉시블죠인트</v>
          </cell>
          <cell r="C874" t="str">
            <v>80Ø</v>
          </cell>
          <cell r="D874" t="str">
            <v>개</v>
          </cell>
          <cell r="E874">
            <v>52800</v>
          </cell>
          <cell r="F874">
            <v>0</v>
          </cell>
          <cell r="H874">
            <v>525</v>
          </cell>
          <cell r="I874">
            <v>52800</v>
          </cell>
          <cell r="J874">
            <v>525</v>
          </cell>
          <cell r="L874">
            <v>525</v>
          </cell>
        </row>
        <row r="875">
          <cell r="A875">
            <v>3814</v>
          </cell>
          <cell r="B875" t="str">
            <v>후렉시블죠인트</v>
          </cell>
          <cell r="C875" t="str">
            <v>65Ø</v>
          </cell>
          <cell r="D875" t="str">
            <v>개</v>
          </cell>
          <cell r="E875">
            <v>42000</v>
          </cell>
          <cell r="F875">
            <v>0</v>
          </cell>
          <cell r="H875">
            <v>525</v>
          </cell>
          <cell r="I875">
            <v>42000</v>
          </cell>
          <cell r="J875">
            <v>525</v>
          </cell>
          <cell r="L875">
            <v>525</v>
          </cell>
        </row>
        <row r="876">
          <cell r="A876">
            <v>3815</v>
          </cell>
          <cell r="B876" t="str">
            <v>후렉시블죠인트</v>
          </cell>
          <cell r="C876" t="str">
            <v>50Ø</v>
          </cell>
          <cell r="D876" t="str">
            <v>개</v>
          </cell>
          <cell r="E876">
            <v>33600</v>
          </cell>
          <cell r="F876">
            <v>0</v>
          </cell>
          <cell r="H876">
            <v>525</v>
          </cell>
          <cell r="I876">
            <v>33600</v>
          </cell>
          <cell r="J876">
            <v>525</v>
          </cell>
          <cell r="L876">
            <v>525</v>
          </cell>
        </row>
        <row r="877">
          <cell r="A877">
            <v>3816</v>
          </cell>
          <cell r="B877" t="str">
            <v>후렉시블죠인트</v>
          </cell>
          <cell r="C877" t="str">
            <v>40Ø</v>
          </cell>
          <cell r="D877" t="str">
            <v>개</v>
          </cell>
          <cell r="E877">
            <v>28200</v>
          </cell>
          <cell r="F877">
            <v>0</v>
          </cell>
          <cell r="H877">
            <v>525</v>
          </cell>
          <cell r="I877">
            <v>28200</v>
          </cell>
          <cell r="J877">
            <v>525</v>
          </cell>
          <cell r="L877">
            <v>525</v>
          </cell>
        </row>
        <row r="878">
          <cell r="A878">
            <v>3817</v>
          </cell>
          <cell r="B878" t="str">
            <v>후렉시블죠인트</v>
          </cell>
          <cell r="C878" t="str">
            <v>32Ø</v>
          </cell>
          <cell r="D878" t="str">
            <v>개</v>
          </cell>
          <cell r="E878">
            <v>24600</v>
          </cell>
          <cell r="F878">
            <v>0</v>
          </cell>
          <cell r="H878">
            <v>525</v>
          </cell>
          <cell r="I878">
            <v>24600</v>
          </cell>
          <cell r="J878">
            <v>525</v>
          </cell>
          <cell r="L878">
            <v>525</v>
          </cell>
        </row>
        <row r="879">
          <cell r="A879">
            <v>3818</v>
          </cell>
          <cell r="B879" t="str">
            <v>후렉시블죠인트</v>
          </cell>
          <cell r="C879" t="str">
            <v>25Ø</v>
          </cell>
          <cell r="D879" t="str">
            <v>개</v>
          </cell>
          <cell r="E879">
            <v>22200</v>
          </cell>
          <cell r="F879">
            <v>0</v>
          </cell>
          <cell r="H879">
            <v>525</v>
          </cell>
          <cell r="I879">
            <v>22200</v>
          </cell>
          <cell r="J879">
            <v>525</v>
          </cell>
          <cell r="L879">
            <v>525</v>
          </cell>
        </row>
        <row r="880">
          <cell r="A880">
            <v>3820</v>
          </cell>
          <cell r="B880" t="str">
            <v>신축접수(단식)</v>
          </cell>
          <cell r="C880" t="str">
            <v>150Ø</v>
          </cell>
          <cell r="D880" t="str">
            <v>개</v>
          </cell>
          <cell r="E880">
            <v>157500</v>
          </cell>
          <cell r="F880">
            <v>0</v>
          </cell>
          <cell r="H880">
            <v>525</v>
          </cell>
          <cell r="I880">
            <v>157500</v>
          </cell>
          <cell r="J880">
            <v>525</v>
          </cell>
          <cell r="L880">
            <v>525</v>
          </cell>
        </row>
        <row r="881">
          <cell r="A881">
            <v>3821</v>
          </cell>
          <cell r="B881" t="str">
            <v>신축접수(단식)</v>
          </cell>
          <cell r="C881" t="str">
            <v>125Ø</v>
          </cell>
          <cell r="D881" t="str">
            <v>개</v>
          </cell>
          <cell r="E881">
            <v>126900</v>
          </cell>
          <cell r="F881">
            <v>0</v>
          </cell>
          <cell r="H881">
            <v>525</v>
          </cell>
          <cell r="I881">
            <v>126900</v>
          </cell>
          <cell r="J881">
            <v>525</v>
          </cell>
          <cell r="L881">
            <v>525</v>
          </cell>
        </row>
        <row r="882">
          <cell r="A882">
            <v>3822</v>
          </cell>
          <cell r="B882" t="str">
            <v>신축접수(단식)</v>
          </cell>
          <cell r="C882" t="str">
            <v>100Ø</v>
          </cell>
          <cell r="D882" t="str">
            <v>개</v>
          </cell>
          <cell r="E882">
            <v>152634</v>
          </cell>
          <cell r="F882">
            <v>163547</v>
          </cell>
          <cell r="H882">
            <v>0</v>
          </cell>
          <cell r="I882">
            <v>152634</v>
          </cell>
          <cell r="J882">
            <v>0</v>
          </cell>
          <cell r="L882">
            <v>0</v>
          </cell>
        </row>
        <row r="883">
          <cell r="A883">
            <v>3823</v>
          </cell>
          <cell r="B883" t="str">
            <v>신축접수(단식)</v>
          </cell>
          <cell r="C883" t="str">
            <v>80Ø</v>
          </cell>
          <cell r="D883" t="str">
            <v>개</v>
          </cell>
          <cell r="E883">
            <v>116192</v>
          </cell>
          <cell r="F883">
            <v>111716</v>
          </cell>
          <cell r="H883">
            <v>0</v>
          </cell>
          <cell r="I883">
            <v>116192</v>
          </cell>
          <cell r="J883">
            <v>0</v>
          </cell>
          <cell r="L883">
            <v>0</v>
          </cell>
        </row>
        <row r="884">
          <cell r="A884">
            <v>3824</v>
          </cell>
          <cell r="B884" t="str">
            <v>신축접수(단식)</v>
          </cell>
          <cell r="C884" t="str">
            <v>65Ø</v>
          </cell>
          <cell r="D884" t="str">
            <v>개</v>
          </cell>
          <cell r="E884">
            <v>85384</v>
          </cell>
          <cell r="F884">
            <v>87027</v>
          </cell>
          <cell r="H884">
            <v>0</v>
          </cell>
          <cell r="I884">
            <v>85384</v>
          </cell>
          <cell r="J884">
            <v>0</v>
          </cell>
          <cell r="L884">
            <v>0</v>
          </cell>
        </row>
        <row r="885">
          <cell r="A885">
            <v>3825</v>
          </cell>
          <cell r="B885" t="str">
            <v>신축접수(단식)</v>
          </cell>
          <cell r="C885" t="str">
            <v>50Ø</v>
          </cell>
          <cell r="D885" t="str">
            <v>개</v>
          </cell>
          <cell r="E885">
            <v>45808</v>
          </cell>
          <cell r="F885">
            <v>56952</v>
          </cell>
          <cell r="H885">
            <v>0</v>
          </cell>
          <cell r="I885">
            <v>45808</v>
          </cell>
          <cell r="J885">
            <v>0</v>
          </cell>
          <cell r="L885">
            <v>0</v>
          </cell>
        </row>
        <row r="886">
          <cell r="A886">
            <v>3826</v>
          </cell>
          <cell r="B886" t="str">
            <v>신축접수(단식)</v>
          </cell>
          <cell r="C886" t="str">
            <v>40Ø</v>
          </cell>
          <cell r="D886" t="str">
            <v>개</v>
          </cell>
          <cell r="E886">
            <v>41948</v>
          </cell>
          <cell r="F886">
            <v>48293</v>
          </cell>
          <cell r="H886">
            <v>0</v>
          </cell>
          <cell r="I886">
            <v>41948</v>
          </cell>
          <cell r="J886">
            <v>0</v>
          </cell>
          <cell r="L886">
            <v>0</v>
          </cell>
        </row>
        <row r="887">
          <cell r="A887">
            <v>3827</v>
          </cell>
          <cell r="B887" t="str">
            <v>신축접수(단식)</v>
          </cell>
          <cell r="C887" t="str">
            <v>32Ø</v>
          </cell>
          <cell r="D887" t="str">
            <v>개</v>
          </cell>
          <cell r="E887">
            <v>41948</v>
          </cell>
          <cell r="F887">
            <v>48293</v>
          </cell>
          <cell r="H887">
            <v>0</v>
          </cell>
          <cell r="I887">
            <v>41948</v>
          </cell>
          <cell r="J887">
            <v>0</v>
          </cell>
          <cell r="L887">
            <v>0</v>
          </cell>
        </row>
        <row r="888">
          <cell r="A888">
            <v>3828</v>
          </cell>
          <cell r="B888" t="str">
            <v>신축접수(단식)</v>
          </cell>
          <cell r="C888" t="str">
            <v>25Ø</v>
          </cell>
          <cell r="D888" t="str">
            <v>개</v>
          </cell>
          <cell r="E888">
            <v>32048</v>
          </cell>
          <cell r="F888">
            <v>48293</v>
          </cell>
          <cell r="H888">
            <v>0</v>
          </cell>
          <cell r="I888">
            <v>32048</v>
          </cell>
          <cell r="J888">
            <v>0</v>
          </cell>
          <cell r="L888">
            <v>0</v>
          </cell>
        </row>
        <row r="889">
          <cell r="A889">
            <v>3829</v>
          </cell>
          <cell r="B889" t="str">
            <v>신축접수(단식)</v>
          </cell>
          <cell r="C889" t="str">
            <v>20Ø</v>
          </cell>
          <cell r="D889" t="str">
            <v>개</v>
          </cell>
          <cell r="E889">
            <v>31751</v>
          </cell>
          <cell r="F889">
            <v>38384</v>
          </cell>
          <cell r="H889">
            <v>0</v>
          </cell>
          <cell r="I889">
            <v>31751</v>
          </cell>
          <cell r="J889">
            <v>0</v>
          </cell>
          <cell r="L889">
            <v>0</v>
          </cell>
        </row>
        <row r="890">
          <cell r="A890">
            <v>3830</v>
          </cell>
          <cell r="B890" t="str">
            <v>신축접수(복식)</v>
          </cell>
          <cell r="C890" t="str">
            <v>150Ø</v>
          </cell>
          <cell r="D890" t="str">
            <v>개</v>
          </cell>
          <cell r="E890">
            <v>324000</v>
          </cell>
          <cell r="F890">
            <v>0</v>
          </cell>
          <cell r="H890">
            <v>525</v>
          </cell>
          <cell r="I890">
            <v>324000</v>
          </cell>
          <cell r="J890">
            <v>525</v>
          </cell>
          <cell r="L890">
            <v>525</v>
          </cell>
        </row>
        <row r="891">
          <cell r="A891">
            <v>3831</v>
          </cell>
          <cell r="B891" t="str">
            <v>신축접수(복식)</v>
          </cell>
          <cell r="C891" t="str">
            <v>125Ø</v>
          </cell>
          <cell r="D891" t="str">
            <v>개</v>
          </cell>
          <cell r="E891">
            <v>255600</v>
          </cell>
          <cell r="F891">
            <v>0</v>
          </cell>
          <cell r="H891">
            <v>525</v>
          </cell>
          <cell r="I891">
            <v>255600</v>
          </cell>
          <cell r="J891">
            <v>525</v>
          </cell>
          <cell r="L891">
            <v>525</v>
          </cell>
        </row>
        <row r="892">
          <cell r="A892">
            <v>3832</v>
          </cell>
          <cell r="B892" t="str">
            <v>신축접수(복식)</v>
          </cell>
          <cell r="C892" t="str">
            <v>100Ø</v>
          </cell>
          <cell r="D892" t="str">
            <v>개</v>
          </cell>
          <cell r="E892">
            <v>270534</v>
          </cell>
          <cell r="F892">
            <v>163547</v>
          </cell>
          <cell r="H892">
            <v>0</v>
          </cell>
          <cell r="I892">
            <v>270534</v>
          </cell>
          <cell r="J892">
            <v>0</v>
          </cell>
          <cell r="L892">
            <v>0</v>
          </cell>
        </row>
        <row r="893">
          <cell r="A893">
            <v>3833</v>
          </cell>
          <cell r="B893" t="str">
            <v>신축접수(복식)</v>
          </cell>
          <cell r="C893" t="str">
            <v>80Ø</v>
          </cell>
          <cell r="D893" t="str">
            <v>개</v>
          </cell>
          <cell r="E893">
            <v>116192</v>
          </cell>
          <cell r="F893">
            <v>111716</v>
          </cell>
          <cell r="H893">
            <v>0</v>
          </cell>
          <cell r="I893">
            <v>116192</v>
          </cell>
          <cell r="J893">
            <v>0</v>
          </cell>
          <cell r="L893">
            <v>0</v>
          </cell>
        </row>
        <row r="894">
          <cell r="A894">
            <v>3834</v>
          </cell>
          <cell r="B894" t="str">
            <v>신축접수(복식)</v>
          </cell>
          <cell r="C894" t="str">
            <v>65Ø</v>
          </cell>
          <cell r="D894" t="str">
            <v>개</v>
          </cell>
          <cell r="E894">
            <v>146584</v>
          </cell>
          <cell r="F894">
            <v>87027</v>
          </cell>
          <cell r="H894">
            <v>0</v>
          </cell>
          <cell r="I894">
            <v>146584</v>
          </cell>
          <cell r="J894">
            <v>0</v>
          </cell>
          <cell r="L894">
            <v>0</v>
          </cell>
        </row>
        <row r="895">
          <cell r="A895">
            <v>3835</v>
          </cell>
          <cell r="B895" t="str">
            <v>신축접수(복식)</v>
          </cell>
          <cell r="C895" t="str">
            <v>50Ø</v>
          </cell>
          <cell r="D895" t="str">
            <v>개</v>
          </cell>
          <cell r="E895">
            <v>94408</v>
          </cell>
          <cell r="F895">
            <v>56952</v>
          </cell>
          <cell r="H895">
            <v>0</v>
          </cell>
          <cell r="I895">
            <v>94408</v>
          </cell>
          <cell r="J895">
            <v>0</v>
          </cell>
          <cell r="L895">
            <v>0</v>
          </cell>
        </row>
        <row r="896">
          <cell r="A896">
            <v>3836</v>
          </cell>
          <cell r="B896" t="str">
            <v>신축접수(복식)</v>
          </cell>
          <cell r="C896" t="str">
            <v>40Ø</v>
          </cell>
          <cell r="D896" t="str">
            <v>개</v>
          </cell>
          <cell r="E896">
            <v>41948</v>
          </cell>
          <cell r="F896">
            <v>48293</v>
          </cell>
          <cell r="H896">
            <v>0</v>
          </cell>
          <cell r="I896">
            <v>41948</v>
          </cell>
          <cell r="J896">
            <v>0</v>
          </cell>
          <cell r="L896">
            <v>0</v>
          </cell>
        </row>
        <row r="897">
          <cell r="A897">
            <v>3837</v>
          </cell>
          <cell r="B897" t="str">
            <v>신축접수(복식)</v>
          </cell>
          <cell r="C897" t="str">
            <v>32Ø</v>
          </cell>
          <cell r="D897" t="str">
            <v>개</v>
          </cell>
          <cell r="E897">
            <v>41948</v>
          </cell>
          <cell r="F897">
            <v>48293</v>
          </cell>
          <cell r="H897">
            <v>0</v>
          </cell>
          <cell r="I897">
            <v>41948</v>
          </cell>
          <cell r="J897">
            <v>0</v>
          </cell>
          <cell r="L897">
            <v>0</v>
          </cell>
        </row>
        <row r="898">
          <cell r="A898">
            <v>3838</v>
          </cell>
          <cell r="B898" t="str">
            <v>신축접수(복식)</v>
          </cell>
          <cell r="C898" t="str">
            <v>25Ø</v>
          </cell>
          <cell r="D898" t="str">
            <v>개</v>
          </cell>
          <cell r="E898">
            <v>32048</v>
          </cell>
          <cell r="F898">
            <v>48293</v>
          </cell>
          <cell r="H898">
            <v>0</v>
          </cell>
          <cell r="I898">
            <v>32048</v>
          </cell>
          <cell r="J898">
            <v>0</v>
          </cell>
          <cell r="L898">
            <v>0</v>
          </cell>
        </row>
        <row r="899">
          <cell r="A899">
            <v>3839</v>
          </cell>
          <cell r="B899" t="str">
            <v>신축접수(복식)</v>
          </cell>
          <cell r="C899" t="str">
            <v>20Ø</v>
          </cell>
          <cell r="D899" t="str">
            <v>개</v>
          </cell>
          <cell r="E899">
            <v>66851</v>
          </cell>
          <cell r="F899">
            <v>38384</v>
          </cell>
          <cell r="H899">
            <v>0</v>
          </cell>
          <cell r="I899">
            <v>66851</v>
          </cell>
          <cell r="J899">
            <v>0</v>
          </cell>
          <cell r="L899">
            <v>0</v>
          </cell>
        </row>
        <row r="900">
          <cell r="A900">
            <v>3841</v>
          </cell>
          <cell r="B900" t="str">
            <v>유량계</v>
          </cell>
          <cell r="C900" t="str">
            <v>50Ø</v>
          </cell>
          <cell r="D900" t="str">
            <v>대</v>
          </cell>
          <cell r="E900">
            <v>510000</v>
          </cell>
          <cell r="F900">
            <v>0</v>
          </cell>
          <cell r="H900">
            <v>556</v>
          </cell>
          <cell r="I900">
            <v>510000</v>
          </cell>
          <cell r="J900">
            <v>556</v>
          </cell>
          <cell r="L900">
            <v>556</v>
          </cell>
        </row>
        <row r="901">
          <cell r="A901">
            <v>3842</v>
          </cell>
          <cell r="B901" t="str">
            <v>유량계</v>
          </cell>
          <cell r="C901" t="str">
            <v>40Ø</v>
          </cell>
          <cell r="D901" t="str">
            <v>대</v>
          </cell>
          <cell r="E901">
            <v>310000</v>
          </cell>
          <cell r="F901">
            <v>0</v>
          </cell>
          <cell r="H901">
            <v>556</v>
          </cell>
          <cell r="I901">
            <v>310000</v>
          </cell>
          <cell r="J901">
            <v>556</v>
          </cell>
          <cell r="L901">
            <v>556</v>
          </cell>
        </row>
        <row r="902">
          <cell r="A902">
            <v>3843</v>
          </cell>
          <cell r="B902" t="str">
            <v>유량계</v>
          </cell>
          <cell r="C902" t="str">
            <v>25Ø</v>
          </cell>
          <cell r="D902" t="str">
            <v>대</v>
          </cell>
          <cell r="E902">
            <v>190000</v>
          </cell>
          <cell r="F902">
            <v>0</v>
          </cell>
          <cell r="H902">
            <v>556</v>
          </cell>
          <cell r="I902">
            <v>190000</v>
          </cell>
          <cell r="J902">
            <v>556</v>
          </cell>
          <cell r="L902">
            <v>556</v>
          </cell>
        </row>
        <row r="903">
          <cell r="A903">
            <v>3844</v>
          </cell>
          <cell r="B903" t="str">
            <v>유량계</v>
          </cell>
          <cell r="C903" t="str">
            <v>20Ø</v>
          </cell>
          <cell r="D903" t="str">
            <v>대</v>
          </cell>
          <cell r="E903">
            <v>180000</v>
          </cell>
          <cell r="F903">
            <v>0</v>
          </cell>
          <cell r="H903">
            <v>556</v>
          </cell>
          <cell r="I903">
            <v>180000</v>
          </cell>
          <cell r="J903">
            <v>556</v>
          </cell>
          <cell r="L903">
            <v>556</v>
          </cell>
        </row>
        <row r="904">
          <cell r="A904">
            <v>3845</v>
          </cell>
          <cell r="B904" t="str">
            <v>유량계</v>
          </cell>
          <cell r="C904" t="str">
            <v>15Ø</v>
          </cell>
          <cell r="D904" t="str">
            <v>대</v>
          </cell>
          <cell r="E904">
            <v>100000</v>
          </cell>
          <cell r="F904">
            <v>0</v>
          </cell>
          <cell r="H904">
            <v>556</v>
          </cell>
          <cell r="I904">
            <v>100000</v>
          </cell>
          <cell r="J904">
            <v>556</v>
          </cell>
          <cell r="L904">
            <v>556</v>
          </cell>
        </row>
        <row r="905">
          <cell r="A905">
            <v>3850</v>
          </cell>
          <cell r="B905" t="str">
            <v>주철글로우브밸브</v>
          </cell>
          <cell r="C905" t="str">
            <v>150Ø</v>
          </cell>
          <cell r="D905" t="str">
            <v>개</v>
          </cell>
          <cell r="E905">
            <v>264000</v>
          </cell>
          <cell r="F905">
            <v>0</v>
          </cell>
          <cell r="H905">
            <v>529</v>
          </cell>
          <cell r="I905">
            <v>264000</v>
          </cell>
          <cell r="J905">
            <v>529</v>
          </cell>
          <cell r="L905">
            <v>529</v>
          </cell>
        </row>
        <row r="906">
          <cell r="A906">
            <v>3851</v>
          </cell>
          <cell r="B906" t="str">
            <v>주철글로우브밸브</v>
          </cell>
          <cell r="C906" t="str">
            <v>100Ø</v>
          </cell>
          <cell r="D906" t="str">
            <v>개</v>
          </cell>
          <cell r="E906">
            <v>128000</v>
          </cell>
          <cell r="F906">
            <v>0</v>
          </cell>
          <cell r="H906">
            <v>529</v>
          </cell>
          <cell r="I906">
            <v>128000</v>
          </cell>
          <cell r="J906">
            <v>529</v>
          </cell>
          <cell r="L906">
            <v>529</v>
          </cell>
        </row>
        <row r="907">
          <cell r="A907">
            <v>3852</v>
          </cell>
          <cell r="B907" t="str">
            <v>주철글로우브밸브</v>
          </cell>
          <cell r="C907" t="str">
            <v>80Ø</v>
          </cell>
          <cell r="D907" t="str">
            <v>개</v>
          </cell>
          <cell r="E907">
            <v>96000</v>
          </cell>
          <cell r="F907">
            <v>0</v>
          </cell>
          <cell r="H907">
            <v>529</v>
          </cell>
          <cell r="I907">
            <v>96000</v>
          </cell>
          <cell r="J907">
            <v>529</v>
          </cell>
          <cell r="L907">
            <v>529</v>
          </cell>
        </row>
        <row r="908">
          <cell r="A908">
            <v>3853</v>
          </cell>
          <cell r="B908" t="str">
            <v>주철글로우브밸브</v>
          </cell>
          <cell r="C908" t="str">
            <v>65Ø</v>
          </cell>
          <cell r="D908" t="str">
            <v>개</v>
          </cell>
          <cell r="E908">
            <v>77600</v>
          </cell>
          <cell r="F908">
            <v>0</v>
          </cell>
          <cell r="H908">
            <v>529</v>
          </cell>
          <cell r="I908">
            <v>77600</v>
          </cell>
          <cell r="J908">
            <v>529</v>
          </cell>
          <cell r="L908">
            <v>529</v>
          </cell>
        </row>
        <row r="909">
          <cell r="A909">
            <v>3854</v>
          </cell>
          <cell r="B909" t="str">
            <v>청동글로우브밸브</v>
          </cell>
          <cell r="C909" t="str">
            <v>50Ø</v>
          </cell>
          <cell r="D909" t="str">
            <v>개</v>
          </cell>
          <cell r="E909">
            <v>26650</v>
          </cell>
          <cell r="F909">
            <v>0</v>
          </cell>
          <cell r="H909">
            <v>528</v>
          </cell>
          <cell r="I909">
            <v>26650</v>
          </cell>
          <cell r="J909">
            <v>528</v>
          </cell>
          <cell r="L909">
            <v>528</v>
          </cell>
        </row>
        <row r="910">
          <cell r="A910">
            <v>3855</v>
          </cell>
          <cell r="B910" t="str">
            <v>청동글로우브밸브</v>
          </cell>
          <cell r="C910" t="str">
            <v>40Ø</v>
          </cell>
          <cell r="D910" t="str">
            <v>개</v>
          </cell>
          <cell r="E910">
            <v>17600</v>
          </cell>
          <cell r="F910">
            <v>0</v>
          </cell>
          <cell r="H910">
            <v>528</v>
          </cell>
          <cell r="I910">
            <v>17600</v>
          </cell>
          <cell r="J910">
            <v>528</v>
          </cell>
          <cell r="L910">
            <v>528</v>
          </cell>
        </row>
        <row r="911">
          <cell r="A911">
            <v>3856</v>
          </cell>
          <cell r="B911" t="str">
            <v>청동글로우브밸브</v>
          </cell>
          <cell r="C911" t="str">
            <v>32Ø</v>
          </cell>
          <cell r="D911" t="str">
            <v>개</v>
          </cell>
          <cell r="E911">
            <v>14230</v>
          </cell>
          <cell r="F911">
            <v>0</v>
          </cell>
          <cell r="H911">
            <v>528</v>
          </cell>
          <cell r="I911">
            <v>14230</v>
          </cell>
          <cell r="J911">
            <v>528</v>
          </cell>
          <cell r="L911">
            <v>528</v>
          </cell>
        </row>
        <row r="912">
          <cell r="A912">
            <v>3857</v>
          </cell>
          <cell r="B912" t="str">
            <v>청동글로우브밸브</v>
          </cell>
          <cell r="C912" t="str">
            <v>25Ø</v>
          </cell>
          <cell r="D912" t="str">
            <v>개</v>
          </cell>
          <cell r="E912">
            <v>9570</v>
          </cell>
          <cell r="F912">
            <v>0</v>
          </cell>
          <cell r="H912">
            <v>528</v>
          </cell>
          <cell r="I912">
            <v>9570</v>
          </cell>
          <cell r="J912">
            <v>528</v>
          </cell>
          <cell r="L912">
            <v>528</v>
          </cell>
        </row>
        <row r="913">
          <cell r="A913">
            <v>3858</v>
          </cell>
          <cell r="B913" t="str">
            <v>청동글로우브밸브</v>
          </cell>
          <cell r="C913" t="str">
            <v>20Ø</v>
          </cell>
          <cell r="D913" t="str">
            <v>개</v>
          </cell>
          <cell r="E913">
            <v>6590</v>
          </cell>
          <cell r="F913">
            <v>0</v>
          </cell>
          <cell r="H913">
            <v>528</v>
          </cell>
          <cell r="I913">
            <v>6590</v>
          </cell>
          <cell r="J913">
            <v>528</v>
          </cell>
          <cell r="L913">
            <v>528</v>
          </cell>
        </row>
        <row r="914">
          <cell r="A914">
            <v>3859</v>
          </cell>
          <cell r="B914" t="str">
            <v>청동글로우브밸브</v>
          </cell>
          <cell r="C914" t="str">
            <v>15Ø</v>
          </cell>
          <cell r="D914" t="str">
            <v>개</v>
          </cell>
          <cell r="E914">
            <v>4170</v>
          </cell>
          <cell r="F914">
            <v>0</v>
          </cell>
          <cell r="H914">
            <v>528</v>
          </cell>
          <cell r="I914">
            <v>4170</v>
          </cell>
          <cell r="J914">
            <v>528</v>
          </cell>
          <cell r="L914">
            <v>528</v>
          </cell>
        </row>
        <row r="915">
          <cell r="E915">
            <v>0</v>
          </cell>
        </row>
        <row r="916">
          <cell r="E916">
            <v>0</v>
          </cell>
        </row>
        <row r="917">
          <cell r="E917">
            <v>0</v>
          </cell>
        </row>
        <row r="918">
          <cell r="E918">
            <v>0</v>
          </cell>
        </row>
        <row r="919">
          <cell r="E919">
            <v>0</v>
          </cell>
        </row>
        <row r="920">
          <cell r="E920">
            <v>0</v>
          </cell>
        </row>
        <row r="921">
          <cell r="E921">
            <v>0</v>
          </cell>
        </row>
        <row r="922">
          <cell r="E922">
            <v>0</v>
          </cell>
        </row>
        <row r="923">
          <cell r="E923">
            <v>0</v>
          </cell>
        </row>
        <row r="924">
          <cell r="E924">
            <v>0</v>
          </cell>
        </row>
        <row r="934">
          <cell r="A934">
            <v>4101</v>
          </cell>
          <cell r="B934" t="str">
            <v>소방호스(단일피)</v>
          </cell>
          <cell r="C934" t="str">
            <v>40Ø x 15m</v>
          </cell>
          <cell r="D934" t="str">
            <v>개</v>
          </cell>
          <cell r="E934">
            <v>33000</v>
          </cell>
          <cell r="F934">
            <v>0</v>
          </cell>
          <cell r="H934">
            <v>665</v>
          </cell>
          <cell r="I934">
            <v>33000</v>
          </cell>
          <cell r="J934">
            <v>665</v>
          </cell>
          <cell r="L934">
            <v>665</v>
          </cell>
        </row>
        <row r="935">
          <cell r="A935">
            <v>4102</v>
          </cell>
          <cell r="B935" t="str">
            <v>앵글밸브</v>
          </cell>
          <cell r="C935" t="str">
            <v>65Ø</v>
          </cell>
          <cell r="D935" t="str">
            <v>개</v>
          </cell>
          <cell r="E935">
            <v>24000</v>
          </cell>
          <cell r="F935">
            <v>0</v>
          </cell>
          <cell r="H935">
            <v>665</v>
          </cell>
          <cell r="I935">
            <v>24000</v>
          </cell>
          <cell r="J935">
            <v>665</v>
          </cell>
          <cell r="L935">
            <v>665</v>
          </cell>
        </row>
        <row r="936">
          <cell r="A936">
            <v>4103</v>
          </cell>
          <cell r="B936" t="str">
            <v>앵글밸브</v>
          </cell>
          <cell r="C936" t="str">
            <v>40Ø</v>
          </cell>
          <cell r="D936" t="str">
            <v>개</v>
          </cell>
          <cell r="E936">
            <v>14000</v>
          </cell>
          <cell r="F936">
            <v>0</v>
          </cell>
          <cell r="H936">
            <v>665</v>
          </cell>
          <cell r="I936">
            <v>14000</v>
          </cell>
          <cell r="J936">
            <v>665</v>
          </cell>
          <cell r="L936">
            <v>665</v>
          </cell>
        </row>
        <row r="937">
          <cell r="A937">
            <v>4104</v>
          </cell>
          <cell r="B937" t="str">
            <v>노즐(직,분사형)</v>
          </cell>
          <cell r="C937" t="str">
            <v>65Ø</v>
          </cell>
          <cell r="D937" t="str">
            <v>개</v>
          </cell>
          <cell r="E937">
            <v>34000</v>
          </cell>
          <cell r="F937">
            <v>0</v>
          </cell>
          <cell r="H937">
            <v>665</v>
          </cell>
          <cell r="I937">
            <v>34000</v>
          </cell>
          <cell r="J937">
            <v>665</v>
          </cell>
          <cell r="L937">
            <v>665</v>
          </cell>
        </row>
        <row r="938">
          <cell r="A938">
            <v>4105</v>
          </cell>
          <cell r="B938" t="str">
            <v>노즐(직,분사형)</v>
          </cell>
          <cell r="C938" t="str">
            <v>40Ø</v>
          </cell>
          <cell r="D938" t="str">
            <v>개</v>
          </cell>
          <cell r="E938">
            <v>25000</v>
          </cell>
          <cell r="F938">
            <v>0</v>
          </cell>
          <cell r="H938">
            <v>665</v>
          </cell>
          <cell r="I938">
            <v>25000</v>
          </cell>
          <cell r="J938">
            <v>665</v>
          </cell>
          <cell r="L938">
            <v>665</v>
          </cell>
        </row>
        <row r="939">
          <cell r="A939">
            <v>4106</v>
          </cell>
          <cell r="B939" t="str">
            <v>ABC분말소화기</v>
          </cell>
          <cell r="C939" t="str">
            <v>3.3kg</v>
          </cell>
          <cell r="D939" t="str">
            <v>개</v>
          </cell>
          <cell r="E939">
            <v>20000</v>
          </cell>
          <cell r="F939">
            <v>0</v>
          </cell>
          <cell r="H939">
            <v>665</v>
          </cell>
          <cell r="I939">
            <v>20000</v>
          </cell>
          <cell r="J939">
            <v>665</v>
          </cell>
          <cell r="L939">
            <v>665</v>
          </cell>
        </row>
        <row r="940">
          <cell r="A940">
            <v>4107</v>
          </cell>
          <cell r="B940" t="str">
            <v>자동확산소화기</v>
          </cell>
          <cell r="C940" t="str">
            <v>3kg</v>
          </cell>
          <cell r="D940" t="str">
            <v>개</v>
          </cell>
          <cell r="E940">
            <v>24000</v>
          </cell>
          <cell r="F940">
            <v>0</v>
          </cell>
          <cell r="H940">
            <v>665</v>
          </cell>
          <cell r="I940">
            <v>24000</v>
          </cell>
          <cell r="J940">
            <v>665</v>
          </cell>
          <cell r="L940">
            <v>665</v>
          </cell>
        </row>
        <row r="941">
          <cell r="A941">
            <v>4108</v>
          </cell>
          <cell r="B941" t="str">
            <v>하론가스소화기</v>
          </cell>
          <cell r="C941" t="str">
            <v>3kg</v>
          </cell>
          <cell r="D941" t="str">
            <v>개</v>
          </cell>
          <cell r="E941">
            <v>140000</v>
          </cell>
          <cell r="F941">
            <v>0</v>
          </cell>
          <cell r="H941">
            <v>665</v>
          </cell>
          <cell r="I941">
            <v>140000</v>
          </cell>
          <cell r="J941">
            <v>665</v>
          </cell>
          <cell r="L941">
            <v>665</v>
          </cell>
        </row>
        <row r="942">
          <cell r="A942">
            <v>4109</v>
          </cell>
          <cell r="B942" t="str">
            <v>ABC중형소화기</v>
          </cell>
          <cell r="C942" t="str">
            <v>20kg</v>
          </cell>
          <cell r="D942" t="str">
            <v>개</v>
          </cell>
          <cell r="E942">
            <v>160000</v>
          </cell>
          <cell r="F942">
            <v>0</v>
          </cell>
          <cell r="H942">
            <v>665</v>
          </cell>
          <cell r="I942">
            <v>160000</v>
          </cell>
          <cell r="J942">
            <v>665</v>
          </cell>
          <cell r="L942">
            <v>665</v>
          </cell>
        </row>
        <row r="943">
          <cell r="A943">
            <v>4110</v>
          </cell>
          <cell r="B943" t="str">
            <v>옥내소화전</v>
          </cell>
          <cell r="C943" t="str">
            <v>내:STE,외:SUS</v>
          </cell>
          <cell r="D943" t="str">
            <v>조</v>
          </cell>
          <cell r="E943">
            <v>292307</v>
          </cell>
          <cell r="F943">
            <v>76908</v>
          </cell>
          <cell r="H943">
            <v>0</v>
          </cell>
          <cell r="I943">
            <v>292307</v>
          </cell>
          <cell r="J943">
            <v>0</v>
          </cell>
          <cell r="L943">
            <v>0</v>
          </cell>
        </row>
        <row r="944">
          <cell r="A944">
            <v>4111</v>
          </cell>
          <cell r="B944" t="str">
            <v>옥내소화전함</v>
          </cell>
          <cell r="C944" t="str">
            <v>내:STE,외:SUS</v>
          </cell>
          <cell r="D944" t="str">
            <v>개</v>
          </cell>
          <cell r="E944">
            <v>120000</v>
          </cell>
          <cell r="F944">
            <v>0</v>
          </cell>
          <cell r="H944">
            <v>0</v>
          </cell>
          <cell r="I944">
            <v>120000</v>
          </cell>
          <cell r="J944">
            <v>0</v>
          </cell>
          <cell r="L944">
            <v>0</v>
          </cell>
        </row>
        <row r="945">
          <cell r="A945">
            <v>4110</v>
          </cell>
          <cell r="B945" t="str">
            <v>옥내소화전</v>
          </cell>
          <cell r="C945" t="str">
            <v>내,외:SUS</v>
          </cell>
          <cell r="D945" t="str">
            <v>조</v>
          </cell>
          <cell r="E945">
            <v>482307</v>
          </cell>
          <cell r="F945">
            <v>76908</v>
          </cell>
          <cell r="H945">
            <v>0</v>
          </cell>
          <cell r="I945">
            <v>482307</v>
          </cell>
          <cell r="J945">
            <v>0</v>
          </cell>
          <cell r="L945">
            <v>0</v>
          </cell>
        </row>
        <row r="946">
          <cell r="A946">
            <v>4113</v>
          </cell>
          <cell r="B946" t="str">
            <v>옥외지상식소화전</v>
          </cell>
          <cell r="C946" t="str">
            <v>100x65x65</v>
          </cell>
          <cell r="D946" t="str">
            <v>개</v>
          </cell>
          <cell r="E946">
            <v>260000</v>
          </cell>
          <cell r="F946">
            <v>0</v>
          </cell>
          <cell r="H946">
            <v>665</v>
          </cell>
          <cell r="I946">
            <v>260000</v>
          </cell>
          <cell r="J946">
            <v>665</v>
          </cell>
          <cell r="L946">
            <v>665</v>
          </cell>
        </row>
        <row r="947">
          <cell r="A947">
            <v>4114</v>
          </cell>
          <cell r="B947" t="str">
            <v>옥외지하식소화전</v>
          </cell>
          <cell r="C947" t="str">
            <v>100x65x65</v>
          </cell>
          <cell r="D947" t="str">
            <v>개</v>
          </cell>
          <cell r="E947">
            <v>0</v>
          </cell>
          <cell r="F947">
            <v>0</v>
          </cell>
          <cell r="H947">
            <v>665</v>
          </cell>
          <cell r="I947">
            <v>0</v>
          </cell>
          <cell r="J947">
            <v>665</v>
          </cell>
          <cell r="L947">
            <v>665</v>
          </cell>
        </row>
        <row r="948">
          <cell r="A948">
            <v>4115</v>
          </cell>
          <cell r="B948" t="str">
            <v>방수구함</v>
          </cell>
          <cell r="C948" t="str">
            <v>400x500x200</v>
          </cell>
          <cell r="D948" t="str">
            <v>개</v>
          </cell>
          <cell r="E948">
            <v>90000</v>
          </cell>
          <cell r="F948">
            <v>0</v>
          </cell>
          <cell r="H948">
            <v>665</v>
          </cell>
          <cell r="I948">
            <v>90000</v>
          </cell>
          <cell r="J948">
            <v>665</v>
          </cell>
          <cell r="L948">
            <v>665</v>
          </cell>
        </row>
        <row r="949">
          <cell r="A949">
            <v>4116</v>
          </cell>
          <cell r="B949" t="str">
            <v>시험밸브함</v>
          </cell>
          <cell r="C949" t="str">
            <v>300x500x180</v>
          </cell>
          <cell r="D949" t="str">
            <v>개</v>
          </cell>
          <cell r="E949">
            <v>80000</v>
          </cell>
          <cell r="F949">
            <v>0</v>
          </cell>
          <cell r="H949">
            <v>665</v>
          </cell>
          <cell r="I949">
            <v>80000</v>
          </cell>
          <cell r="J949">
            <v>665</v>
          </cell>
          <cell r="L949">
            <v>665</v>
          </cell>
        </row>
        <row r="950">
          <cell r="A950">
            <v>4117</v>
          </cell>
          <cell r="B950" t="str">
            <v>쌍구형송수구(매립형)</v>
          </cell>
          <cell r="C950" t="str">
            <v>100x65x65</v>
          </cell>
          <cell r="D950" t="str">
            <v>개</v>
          </cell>
          <cell r="E950">
            <v>170000</v>
          </cell>
          <cell r="F950">
            <v>0</v>
          </cell>
          <cell r="H950">
            <v>665</v>
          </cell>
          <cell r="I950">
            <v>170000</v>
          </cell>
          <cell r="J950">
            <v>665</v>
          </cell>
          <cell r="L950">
            <v>665</v>
          </cell>
        </row>
        <row r="951">
          <cell r="A951">
            <v>4118</v>
          </cell>
          <cell r="B951" t="str">
            <v>쌍구형송수구(노출형)</v>
          </cell>
          <cell r="C951" t="str">
            <v>100x65x65</v>
          </cell>
          <cell r="D951" t="str">
            <v>개</v>
          </cell>
          <cell r="E951">
            <v>130000</v>
          </cell>
          <cell r="F951">
            <v>0</v>
          </cell>
          <cell r="H951">
            <v>665</v>
          </cell>
          <cell r="I951">
            <v>130000</v>
          </cell>
          <cell r="J951">
            <v>665</v>
          </cell>
          <cell r="L951">
            <v>665</v>
          </cell>
        </row>
        <row r="952">
          <cell r="A952">
            <v>4121</v>
          </cell>
          <cell r="B952" t="str">
            <v>순간소방유량계</v>
          </cell>
          <cell r="C952" t="str">
            <v>3,900 LPM</v>
          </cell>
          <cell r="D952" t="str">
            <v>개</v>
          </cell>
          <cell r="E952">
            <v>80000</v>
          </cell>
          <cell r="F952">
            <v>0</v>
          </cell>
          <cell r="H952">
            <v>668</v>
          </cell>
          <cell r="I952">
            <v>80000</v>
          </cell>
          <cell r="J952">
            <v>668</v>
          </cell>
          <cell r="L952">
            <v>668</v>
          </cell>
        </row>
        <row r="953">
          <cell r="A953">
            <v>4122</v>
          </cell>
          <cell r="B953" t="str">
            <v>순간소방유량계</v>
          </cell>
          <cell r="C953" t="str">
            <v>2,800 LPM</v>
          </cell>
          <cell r="D953" t="str">
            <v>개</v>
          </cell>
          <cell r="E953">
            <v>70000</v>
          </cell>
          <cell r="F953">
            <v>0</v>
          </cell>
          <cell r="H953">
            <v>668</v>
          </cell>
          <cell r="I953">
            <v>70000</v>
          </cell>
          <cell r="J953">
            <v>668</v>
          </cell>
          <cell r="L953">
            <v>668</v>
          </cell>
        </row>
        <row r="954">
          <cell r="A954">
            <v>4123</v>
          </cell>
          <cell r="B954" t="str">
            <v>순간소방유량계</v>
          </cell>
          <cell r="C954" t="str">
            <v>2,000 LPM</v>
          </cell>
          <cell r="D954" t="str">
            <v>개</v>
          </cell>
          <cell r="E954">
            <v>60000</v>
          </cell>
          <cell r="F954">
            <v>0</v>
          </cell>
          <cell r="H954">
            <v>668</v>
          </cell>
          <cell r="I954">
            <v>60000</v>
          </cell>
          <cell r="J954">
            <v>668</v>
          </cell>
          <cell r="L954">
            <v>668</v>
          </cell>
        </row>
        <row r="955">
          <cell r="A955">
            <v>4124</v>
          </cell>
          <cell r="B955" t="str">
            <v>순간소방유량계</v>
          </cell>
          <cell r="C955" t="str">
            <v>1,125 LPM</v>
          </cell>
          <cell r="D955" t="str">
            <v>개</v>
          </cell>
          <cell r="E955">
            <v>55000</v>
          </cell>
          <cell r="F955">
            <v>0</v>
          </cell>
          <cell r="H955">
            <v>668</v>
          </cell>
          <cell r="I955">
            <v>55000</v>
          </cell>
          <cell r="J955">
            <v>668</v>
          </cell>
          <cell r="L955">
            <v>668</v>
          </cell>
        </row>
        <row r="956">
          <cell r="A956">
            <v>4125</v>
          </cell>
          <cell r="B956" t="str">
            <v>순간소방유량계</v>
          </cell>
          <cell r="C956" t="str">
            <v>900 LPM</v>
          </cell>
          <cell r="D956" t="str">
            <v>개</v>
          </cell>
          <cell r="E956">
            <v>50000</v>
          </cell>
          <cell r="F956">
            <v>0</v>
          </cell>
          <cell r="H956">
            <v>668</v>
          </cell>
          <cell r="I956">
            <v>50000</v>
          </cell>
          <cell r="J956">
            <v>668</v>
          </cell>
          <cell r="L956">
            <v>668</v>
          </cell>
        </row>
        <row r="957">
          <cell r="A957">
            <v>4126</v>
          </cell>
          <cell r="B957" t="str">
            <v>순간소방유량계</v>
          </cell>
          <cell r="C957" t="str">
            <v>550 LPM</v>
          </cell>
          <cell r="D957" t="str">
            <v>개</v>
          </cell>
          <cell r="E957">
            <v>45000</v>
          </cell>
          <cell r="F957">
            <v>0</v>
          </cell>
          <cell r="H957">
            <v>668</v>
          </cell>
          <cell r="I957">
            <v>45000</v>
          </cell>
          <cell r="J957">
            <v>668</v>
          </cell>
          <cell r="L957">
            <v>668</v>
          </cell>
        </row>
        <row r="958">
          <cell r="A958">
            <v>4127</v>
          </cell>
          <cell r="B958" t="str">
            <v>순간소방유량계</v>
          </cell>
          <cell r="C958" t="str">
            <v>375 LPM</v>
          </cell>
          <cell r="D958" t="str">
            <v>개</v>
          </cell>
          <cell r="E958">
            <v>40000</v>
          </cell>
          <cell r="F958">
            <v>0</v>
          </cell>
          <cell r="H958">
            <v>668</v>
          </cell>
          <cell r="I958">
            <v>40000</v>
          </cell>
          <cell r="J958">
            <v>668</v>
          </cell>
          <cell r="L958">
            <v>668</v>
          </cell>
        </row>
        <row r="959">
          <cell r="A959">
            <v>4131</v>
          </cell>
          <cell r="B959" t="str">
            <v>압력탱크</v>
          </cell>
          <cell r="C959" t="str">
            <v>200 Lit</v>
          </cell>
          <cell r="D959" t="str">
            <v>개</v>
          </cell>
          <cell r="E959">
            <v>600000</v>
          </cell>
          <cell r="F959">
            <v>0</v>
          </cell>
          <cell r="H959">
            <v>668</v>
          </cell>
          <cell r="I959">
            <v>600000</v>
          </cell>
          <cell r="J959">
            <v>668</v>
          </cell>
          <cell r="L959">
            <v>668</v>
          </cell>
        </row>
        <row r="960">
          <cell r="A960">
            <v>4132</v>
          </cell>
          <cell r="B960" t="str">
            <v>압력탱크</v>
          </cell>
          <cell r="C960" t="str">
            <v>100 Lit</v>
          </cell>
          <cell r="D960" t="str">
            <v>개</v>
          </cell>
          <cell r="E960">
            <v>400000</v>
          </cell>
          <cell r="F960">
            <v>0</v>
          </cell>
          <cell r="H960">
            <v>668</v>
          </cell>
          <cell r="I960">
            <v>400000</v>
          </cell>
          <cell r="J960">
            <v>668</v>
          </cell>
          <cell r="L960">
            <v>668</v>
          </cell>
        </row>
        <row r="961">
          <cell r="A961">
            <v>4133</v>
          </cell>
          <cell r="B961" t="str">
            <v>호수조(벽부형)</v>
          </cell>
          <cell r="C961" t="str">
            <v>100 Lit</v>
          </cell>
          <cell r="D961" t="str">
            <v>개</v>
          </cell>
          <cell r="E961">
            <v>200000</v>
          </cell>
          <cell r="F961">
            <v>0</v>
          </cell>
          <cell r="H961">
            <v>668</v>
          </cell>
          <cell r="I961">
            <v>200000</v>
          </cell>
          <cell r="J961">
            <v>668</v>
          </cell>
          <cell r="L961">
            <v>668</v>
          </cell>
        </row>
        <row r="962">
          <cell r="A962">
            <v>4140</v>
          </cell>
          <cell r="B962" t="str">
            <v>연결살수헤드</v>
          </cell>
          <cell r="C962" t="str">
            <v>20Ø</v>
          </cell>
          <cell r="D962" t="str">
            <v>개</v>
          </cell>
          <cell r="E962">
            <v>9000</v>
          </cell>
          <cell r="F962">
            <v>0</v>
          </cell>
          <cell r="H962">
            <v>670</v>
          </cell>
          <cell r="I962">
            <v>9000</v>
          </cell>
          <cell r="J962">
            <v>670</v>
          </cell>
          <cell r="L962">
            <v>670</v>
          </cell>
        </row>
        <row r="963">
          <cell r="A963">
            <v>4141</v>
          </cell>
          <cell r="B963" t="str">
            <v>개방형스프링클러헤드</v>
          </cell>
          <cell r="C963" t="str">
            <v>20Ø</v>
          </cell>
          <cell r="D963" t="str">
            <v>개</v>
          </cell>
          <cell r="E963">
            <v>4100</v>
          </cell>
          <cell r="F963">
            <v>0</v>
          </cell>
          <cell r="H963">
            <v>670</v>
          </cell>
          <cell r="I963">
            <v>4100</v>
          </cell>
          <cell r="J963">
            <v>670</v>
          </cell>
          <cell r="L963">
            <v>670</v>
          </cell>
        </row>
        <row r="964">
          <cell r="A964">
            <v>4142</v>
          </cell>
          <cell r="B964" t="str">
            <v>개방형스프링클러헤드</v>
          </cell>
          <cell r="C964" t="str">
            <v>15Ø</v>
          </cell>
          <cell r="D964" t="str">
            <v>개</v>
          </cell>
          <cell r="E964">
            <v>3000</v>
          </cell>
          <cell r="F964">
            <v>0</v>
          </cell>
          <cell r="H964">
            <v>670</v>
          </cell>
          <cell r="I964">
            <v>3000</v>
          </cell>
          <cell r="J964">
            <v>670</v>
          </cell>
          <cell r="L964">
            <v>670</v>
          </cell>
        </row>
        <row r="965">
          <cell r="A965">
            <v>4143</v>
          </cell>
          <cell r="B965" t="str">
            <v>폐쇄형스프링클러헤드</v>
          </cell>
          <cell r="C965" t="str">
            <v>15Øx143℃</v>
          </cell>
          <cell r="D965" t="str">
            <v>개</v>
          </cell>
          <cell r="E965">
            <v>8800</v>
          </cell>
          <cell r="F965">
            <v>0</v>
          </cell>
          <cell r="H965">
            <v>670</v>
          </cell>
          <cell r="I965">
            <v>8800</v>
          </cell>
          <cell r="J965">
            <v>670</v>
          </cell>
          <cell r="L965">
            <v>670</v>
          </cell>
        </row>
        <row r="966">
          <cell r="A966">
            <v>4144</v>
          </cell>
          <cell r="B966" t="str">
            <v>폐쇄형스프링클러헤드</v>
          </cell>
          <cell r="C966" t="str">
            <v>15Øx105℃</v>
          </cell>
          <cell r="D966" t="str">
            <v>개</v>
          </cell>
          <cell r="E966">
            <v>4500</v>
          </cell>
          <cell r="F966">
            <v>0</v>
          </cell>
          <cell r="H966">
            <v>670</v>
          </cell>
          <cell r="I966">
            <v>4500</v>
          </cell>
          <cell r="J966">
            <v>670</v>
          </cell>
          <cell r="L966">
            <v>670</v>
          </cell>
        </row>
        <row r="967">
          <cell r="A967">
            <v>4145</v>
          </cell>
          <cell r="B967" t="str">
            <v>폐쇄형스프링클러헤드</v>
          </cell>
          <cell r="C967" t="str">
            <v>15Øx 72℃</v>
          </cell>
          <cell r="D967" t="str">
            <v>개</v>
          </cell>
          <cell r="E967">
            <v>3700</v>
          </cell>
          <cell r="F967">
            <v>0</v>
          </cell>
          <cell r="H967">
            <v>670</v>
          </cell>
          <cell r="I967">
            <v>3700</v>
          </cell>
          <cell r="J967">
            <v>670</v>
          </cell>
          <cell r="L967">
            <v>670</v>
          </cell>
        </row>
        <row r="968">
          <cell r="A968">
            <v>4146</v>
          </cell>
          <cell r="B968" t="str">
            <v>측벽형스프링클러헤드</v>
          </cell>
          <cell r="C968" t="str">
            <v>15Øx105℃</v>
          </cell>
          <cell r="D968" t="str">
            <v>개</v>
          </cell>
          <cell r="E968">
            <v>6900</v>
          </cell>
          <cell r="F968">
            <v>0</v>
          </cell>
          <cell r="H968">
            <v>670</v>
          </cell>
          <cell r="I968">
            <v>6900</v>
          </cell>
          <cell r="J968">
            <v>670</v>
          </cell>
          <cell r="L968">
            <v>670</v>
          </cell>
        </row>
        <row r="969">
          <cell r="A969">
            <v>4147</v>
          </cell>
          <cell r="B969" t="str">
            <v>측벽형스프링클러헤드</v>
          </cell>
          <cell r="C969" t="str">
            <v>15Øx 72℃</v>
          </cell>
          <cell r="D969" t="str">
            <v>개</v>
          </cell>
          <cell r="E969">
            <v>6000</v>
          </cell>
          <cell r="F969">
            <v>0</v>
          </cell>
          <cell r="H969">
            <v>670</v>
          </cell>
          <cell r="I969">
            <v>6000</v>
          </cell>
          <cell r="J969">
            <v>670</v>
          </cell>
          <cell r="L969">
            <v>670</v>
          </cell>
        </row>
        <row r="970">
          <cell r="A970">
            <v>4148</v>
          </cell>
          <cell r="B970" t="str">
            <v>원형스프링클러헤드</v>
          </cell>
          <cell r="C970" t="str">
            <v>15Øx105℃</v>
          </cell>
          <cell r="D970" t="str">
            <v>개</v>
          </cell>
          <cell r="E970">
            <v>6500</v>
          </cell>
          <cell r="F970">
            <v>0</v>
          </cell>
          <cell r="H970">
            <v>670</v>
          </cell>
          <cell r="I970">
            <v>6500</v>
          </cell>
          <cell r="J970">
            <v>670</v>
          </cell>
          <cell r="L970">
            <v>670</v>
          </cell>
        </row>
        <row r="971">
          <cell r="A971">
            <v>4149</v>
          </cell>
          <cell r="B971" t="str">
            <v>원형스프링클러헤드</v>
          </cell>
          <cell r="C971" t="str">
            <v>15Øx 72℃</v>
          </cell>
          <cell r="D971" t="str">
            <v>개</v>
          </cell>
          <cell r="E971">
            <v>5500</v>
          </cell>
          <cell r="F971">
            <v>0</v>
          </cell>
          <cell r="H971">
            <v>670</v>
          </cell>
          <cell r="I971">
            <v>5500</v>
          </cell>
          <cell r="J971">
            <v>670</v>
          </cell>
          <cell r="L971">
            <v>670</v>
          </cell>
        </row>
        <row r="972">
          <cell r="A972">
            <v>5001</v>
          </cell>
          <cell r="B972" t="str">
            <v>가교폴리에틸렌관(XL)</v>
          </cell>
          <cell r="C972" t="str">
            <v>15Ø</v>
          </cell>
          <cell r="D972" t="str">
            <v>M</v>
          </cell>
          <cell r="E972">
            <v>270</v>
          </cell>
          <cell r="F972">
            <v>0</v>
          </cell>
          <cell r="H972" t="str">
            <v>-</v>
          </cell>
          <cell r="I972">
            <v>270</v>
          </cell>
          <cell r="J972" t="str">
            <v>-</v>
          </cell>
          <cell r="L972" t="str">
            <v>-</v>
          </cell>
        </row>
        <row r="973">
          <cell r="A973">
            <v>5002</v>
          </cell>
          <cell r="B973" t="str">
            <v>가교폴리에틸렌관(XL)</v>
          </cell>
          <cell r="C973" t="str">
            <v>20Ø</v>
          </cell>
          <cell r="D973" t="str">
            <v>M</v>
          </cell>
          <cell r="E973">
            <v>450</v>
          </cell>
          <cell r="F973">
            <v>0</v>
          </cell>
          <cell r="H973" t="str">
            <v>-</v>
          </cell>
          <cell r="I973">
            <v>450</v>
          </cell>
          <cell r="J973" t="str">
            <v>-</v>
          </cell>
          <cell r="L973" t="str">
            <v>-</v>
          </cell>
        </row>
        <row r="974">
          <cell r="A974">
            <v>5111</v>
          </cell>
          <cell r="B974" t="str">
            <v>전기온돌판넬</v>
          </cell>
          <cell r="C974" t="str">
            <v>850x1,700</v>
          </cell>
          <cell r="D974" t="str">
            <v>조</v>
          </cell>
          <cell r="E974">
            <v>60000</v>
          </cell>
          <cell r="F974">
            <v>0</v>
          </cell>
          <cell r="H974">
            <v>611</v>
          </cell>
          <cell r="I974">
            <v>60000</v>
          </cell>
          <cell r="J974">
            <v>611</v>
          </cell>
          <cell r="L974">
            <v>611</v>
          </cell>
        </row>
        <row r="975">
          <cell r="A975">
            <v>5112</v>
          </cell>
          <cell r="B975" t="str">
            <v>전기온돌판넬</v>
          </cell>
          <cell r="C975" t="str">
            <v>400x1,700</v>
          </cell>
          <cell r="D975" t="str">
            <v>조</v>
          </cell>
          <cell r="E975">
            <v>40000</v>
          </cell>
          <cell r="F975">
            <v>0</v>
          </cell>
          <cell r="H975">
            <v>611</v>
          </cell>
          <cell r="I975">
            <v>40000</v>
          </cell>
          <cell r="J975">
            <v>611</v>
          </cell>
          <cell r="L975">
            <v>611</v>
          </cell>
        </row>
        <row r="976">
          <cell r="A976">
            <v>5113</v>
          </cell>
          <cell r="B976" t="str">
            <v>전기온돌판넬</v>
          </cell>
          <cell r="C976" t="str">
            <v>850 x 850</v>
          </cell>
          <cell r="D976" t="str">
            <v>조</v>
          </cell>
          <cell r="E976">
            <v>40000</v>
          </cell>
          <cell r="F976">
            <v>0</v>
          </cell>
          <cell r="H976">
            <v>611</v>
          </cell>
          <cell r="I976">
            <v>40000</v>
          </cell>
          <cell r="J976">
            <v>611</v>
          </cell>
          <cell r="L976">
            <v>611</v>
          </cell>
        </row>
        <row r="977">
          <cell r="A977">
            <v>5114</v>
          </cell>
          <cell r="B977" t="str">
            <v>자동온도조절기</v>
          </cell>
          <cell r="C977" t="str">
            <v>전자식(대형)</v>
          </cell>
          <cell r="D977" t="str">
            <v>개</v>
          </cell>
          <cell r="E977">
            <v>55000</v>
          </cell>
          <cell r="F977">
            <v>0</v>
          </cell>
          <cell r="H977">
            <v>611</v>
          </cell>
          <cell r="I977">
            <v>55000</v>
          </cell>
          <cell r="J977">
            <v>611</v>
          </cell>
          <cell r="L977">
            <v>611</v>
          </cell>
        </row>
        <row r="978">
          <cell r="A978">
            <v>5115</v>
          </cell>
          <cell r="B978" t="str">
            <v>자동온도조절기</v>
          </cell>
          <cell r="C978" t="str">
            <v>전자식(중형)</v>
          </cell>
          <cell r="D978" t="str">
            <v>개</v>
          </cell>
          <cell r="E978">
            <v>40000</v>
          </cell>
          <cell r="F978">
            <v>0</v>
          </cell>
          <cell r="H978">
            <v>611</v>
          </cell>
          <cell r="I978">
            <v>40000</v>
          </cell>
          <cell r="J978">
            <v>611</v>
          </cell>
          <cell r="L978">
            <v>611</v>
          </cell>
        </row>
        <row r="979">
          <cell r="A979">
            <v>5121</v>
          </cell>
          <cell r="B979" t="str">
            <v>분배기(청동밸브포함)</v>
          </cell>
          <cell r="C979" t="str">
            <v>15Øx2구</v>
          </cell>
          <cell r="D979" t="str">
            <v>조</v>
          </cell>
          <cell r="E979">
            <v>11000</v>
          </cell>
          <cell r="F979">
            <v>0</v>
          </cell>
          <cell r="H979">
            <v>613</v>
          </cell>
          <cell r="I979">
            <v>11000</v>
          </cell>
          <cell r="J979">
            <v>613</v>
          </cell>
          <cell r="L979">
            <v>613</v>
          </cell>
        </row>
        <row r="980">
          <cell r="A980">
            <v>5122</v>
          </cell>
          <cell r="B980" t="str">
            <v>분배기(청동밸브포함)</v>
          </cell>
          <cell r="C980" t="str">
            <v>15Øx3구</v>
          </cell>
          <cell r="D980" t="str">
            <v>조</v>
          </cell>
          <cell r="E980">
            <v>20800</v>
          </cell>
          <cell r="F980">
            <v>0</v>
          </cell>
          <cell r="H980">
            <v>613</v>
          </cell>
          <cell r="I980">
            <v>20800</v>
          </cell>
          <cell r="J980">
            <v>613</v>
          </cell>
          <cell r="L980">
            <v>613</v>
          </cell>
        </row>
        <row r="981">
          <cell r="A981">
            <v>5123</v>
          </cell>
          <cell r="B981" t="str">
            <v>분배기(청동밸브포함)</v>
          </cell>
          <cell r="C981" t="str">
            <v>15Øx4구</v>
          </cell>
          <cell r="D981" t="str">
            <v>조</v>
          </cell>
          <cell r="E981">
            <v>30600</v>
          </cell>
          <cell r="F981">
            <v>0</v>
          </cell>
          <cell r="H981">
            <v>613</v>
          </cell>
          <cell r="I981">
            <v>30600</v>
          </cell>
          <cell r="J981">
            <v>613</v>
          </cell>
          <cell r="L981">
            <v>613</v>
          </cell>
        </row>
        <row r="982">
          <cell r="A982">
            <v>5124</v>
          </cell>
          <cell r="B982" t="str">
            <v>분배기(청동밸브포함)</v>
          </cell>
          <cell r="C982" t="str">
            <v>15Øx5구</v>
          </cell>
          <cell r="D982" t="str">
            <v>조</v>
          </cell>
          <cell r="E982">
            <v>40400</v>
          </cell>
          <cell r="F982">
            <v>0</v>
          </cell>
          <cell r="H982">
            <v>613</v>
          </cell>
          <cell r="I982">
            <v>40400</v>
          </cell>
          <cell r="J982">
            <v>613</v>
          </cell>
          <cell r="L982">
            <v>613</v>
          </cell>
        </row>
        <row r="983">
          <cell r="A983">
            <v>5125</v>
          </cell>
          <cell r="B983" t="str">
            <v>분배기(청동밸브포함)</v>
          </cell>
          <cell r="C983" t="str">
            <v>15Øx6구</v>
          </cell>
          <cell r="D983" t="str">
            <v>조</v>
          </cell>
          <cell r="E983">
            <v>50200</v>
          </cell>
          <cell r="F983">
            <v>0</v>
          </cell>
          <cell r="H983">
            <v>613</v>
          </cell>
          <cell r="I983">
            <v>50200</v>
          </cell>
          <cell r="J983">
            <v>613</v>
          </cell>
          <cell r="L983">
            <v>613</v>
          </cell>
        </row>
        <row r="984">
          <cell r="A984">
            <v>5126</v>
          </cell>
          <cell r="B984" t="str">
            <v>분배기(청동밸브포함)</v>
          </cell>
          <cell r="C984" t="str">
            <v>15Øx7구</v>
          </cell>
          <cell r="D984" t="str">
            <v>조</v>
          </cell>
          <cell r="E984">
            <v>60000</v>
          </cell>
          <cell r="F984">
            <v>0</v>
          </cell>
          <cell r="H984">
            <v>613</v>
          </cell>
          <cell r="I984">
            <v>60000</v>
          </cell>
          <cell r="J984">
            <v>613</v>
          </cell>
          <cell r="L984">
            <v>613</v>
          </cell>
        </row>
        <row r="985">
          <cell r="A985">
            <v>5130</v>
          </cell>
          <cell r="B985" t="str">
            <v>강판제방열기</v>
          </cell>
          <cell r="C985" t="str">
            <v>CR-600</v>
          </cell>
          <cell r="D985" t="str">
            <v>쪽</v>
          </cell>
          <cell r="E985">
            <v>9600</v>
          </cell>
          <cell r="F985">
            <v>0</v>
          </cell>
          <cell r="I985">
            <v>9600</v>
          </cell>
        </row>
        <row r="986">
          <cell r="A986">
            <v>5131</v>
          </cell>
          <cell r="B986" t="str">
            <v>주철제방열기</v>
          </cell>
          <cell r="C986" t="str">
            <v>5C-650</v>
          </cell>
          <cell r="D986" t="str">
            <v>쪽</v>
          </cell>
          <cell r="E986">
            <v>10000</v>
          </cell>
          <cell r="F986">
            <v>0</v>
          </cell>
          <cell r="I986">
            <v>10000</v>
          </cell>
        </row>
        <row r="987">
          <cell r="A987">
            <v>5132</v>
          </cell>
          <cell r="B987" t="str">
            <v>알루미늄방열기</v>
          </cell>
          <cell r="C987" t="str">
            <v>AR-600</v>
          </cell>
          <cell r="D987" t="str">
            <v>쪽</v>
          </cell>
          <cell r="E987">
            <v>3500</v>
          </cell>
          <cell r="F987">
            <v>0</v>
          </cell>
          <cell r="H987">
            <v>614</v>
          </cell>
          <cell r="I987">
            <v>3500</v>
          </cell>
          <cell r="J987">
            <v>614</v>
          </cell>
          <cell r="L987">
            <v>614</v>
          </cell>
        </row>
        <row r="988">
          <cell r="A988">
            <v>5133</v>
          </cell>
          <cell r="B988" t="str">
            <v>전기온풍기(심야전력)</v>
          </cell>
          <cell r="C988" t="str">
            <v>6.0kW</v>
          </cell>
          <cell r="D988" t="str">
            <v>대</v>
          </cell>
          <cell r="E988">
            <v>1130000</v>
          </cell>
          <cell r="F988">
            <v>0</v>
          </cell>
          <cell r="G988">
            <v>1130000</v>
          </cell>
          <cell r="H988">
            <v>619</v>
          </cell>
          <cell r="I988">
            <v>1199000</v>
          </cell>
          <cell r="J988">
            <v>619</v>
          </cell>
          <cell r="L988">
            <v>619</v>
          </cell>
        </row>
        <row r="989">
          <cell r="A989">
            <v>5134</v>
          </cell>
          <cell r="B989" t="str">
            <v>전기온풍기(심야전력)</v>
          </cell>
          <cell r="C989" t="str">
            <v>4.8kW</v>
          </cell>
          <cell r="D989" t="str">
            <v>대</v>
          </cell>
          <cell r="E989">
            <v>800000</v>
          </cell>
          <cell r="F989">
            <v>0</v>
          </cell>
          <cell r="G989">
            <v>800000</v>
          </cell>
          <cell r="H989">
            <v>619</v>
          </cell>
          <cell r="I989">
            <v>880000</v>
          </cell>
          <cell r="J989">
            <v>619</v>
          </cell>
          <cell r="L989">
            <v>619</v>
          </cell>
        </row>
        <row r="990">
          <cell r="A990">
            <v>5135</v>
          </cell>
          <cell r="B990" t="str">
            <v>전기온풍기(심야전력)</v>
          </cell>
          <cell r="C990" t="str">
            <v>3.2kW</v>
          </cell>
          <cell r="D990" t="str">
            <v>대</v>
          </cell>
          <cell r="E990">
            <v>610000</v>
          </cell>
          <cell r="F990">
            <v>0</v>
          </cell>
          <cell r="G990">
            <v>610000</v>
          </cell>
          <cell r="H990">
            <v>619</v>
          </cell>
          <cell r="I990">
            <v>699600</v>
          </cell>
          <cell r="J990">
            <v>619</v>
          </cell>
          <cell r="L990">
            <v>619</v>
          </cell>
        </row>
        <row r="991">
          <cell r="A991">
            <v>5136</v>
          </cell>
          <cell r="B991" t="str">
            <v>전기온풍기(심야전력)</v>
          </cell>
          <cell r="C991" t="str">
            <v>2.4kW</v>
          </cell>
          <cell r="D991" t="str">
            <v>대</v>
          </cell>
          <cell r="E991">
            <v>540000</v>
          </cell>
          <cell r="F991">
            <v>0</v>
          </cell>
          <cell r="G991">
            <v>540000</v>
          </cell>
          <cell r="H991">
            <v>619</v>
          </cell>
          <cell r="I991">
            <v>610000</v>
          </cell>
          <cell r="J991">
            <v>619</v>
          </cell>
          <cell r="L991">
            <v>619</v>
          </cell>
        </row>
        <row r="992">
          <cell r="A992">
            <v>5137</v>
          </cell>
          <cell r="B992" t="str">
            <v>전기방열기</v>
          </cell>
          <cell r="C992" t="str">
            <v>2.5kW</v>
          </cell>
          <cell r="D992" t="str">
            <v>대</v>
          </cell>
          <cell r="E992">
            <v>260000</v>
          </cell>
          <cell r="F992">
            <v>0</v>
          </cell>
          <cell r="H992">
            <v>614</v>
          </cell>
          <cell r="I992">
            <v>260000</v>
          </cell>
          <cell r="J992">
            <v>614</v>
          </cell>
          <cell r="L992">
            <v>614</v>
          </cell>
        </row>
        <row r="993">
          <cell r="A993">
            <v>5138</v>
          </cell>
          <cell r="B993" t="str">
            <v>전기방열기</v>
          </cell>
          <cell r="C993" t="str">
            <v>2.0kW</v>
          </cell>
          <cell r="D993" t="str">
            <v>대</v>
          </cell>
          <cell r="E993">
            <v>240000</v>
          </cell>
          <cell r="F993">
            <v>0</v>
          </cell>
          <cell r="H993">
            <v>614</v>
          </cell>
          <cell r="I993">
            <v>240000</v>
          </cell>
          <cell r="J993">
            <v>614</v>
          </cell>
          <cell r="L993">
            <v>614</v>
          </cell>
        </row>
        <row r="994">
          <cell r="A994">
            <v>5141</v>
          </cell>
          <cell r="B994" t="str">
            <v>가스순간온수기</v>
          </cell>
          <cell r="C994" t="str">
            <v>13 Lit/min</v>
          </cell>
          <cell r="D994" t="str">
            <v>대</v>
          </cell>
          <cell r="E994">
            <v>470000</v>
          </cell>
          <cell r="F994">
            <v>0</v>
          </cell>
          <cell r="H994">
            <v>587</v>
          </cell>
          <cell r="I994">
            <v>470000</v>
          </cell>
          <cell r="J994">
            <v>587</v>
          </cell>
          <cell r="L994">
            <v>587</v>
          </cell>
        </row>
        <row r="995">
          <cell r="A995">
            <v>5142</v>
          </cell>
          <cell r="B995" t="str">
            <v>가스순간온수기</v>
          </cell>
          <cell r="C995" t="str">
            <v>16 Lit/min</v>
          </cell>
          <cell r="D995" t="str">
            <v>대</v>
          </cell>
          <cell r="E995">
            <v>546000</v>
          </cell>
          <cell r="F995">
            <v>0</v>
          </cell>
          <cell r="H995">
            <v>587</v>
          </cell>
          <cell r="I995">
            <v>546000</v>
          </cell>
          <cell r="J995">
            <v>587</v>
          </cell>
          <cell r="L995">
            <v>587</v>
          </cell>
        </row>
        <row r="996">
          <cell r="A996">
            <v>5143</v>
          </cell>
          <cell r="B996" t="str">
            <v>전기순간온수기</v>
          </cell>
          <cell r="C996" t="str">
            <v>60 Lit/hr</v>
          </cell>
          <cell r="D996" t="str">
            <v>대</v>
          </cell>
          <cell r="E996">
            <v>310000</v>
          </cell>
          <cell r="F996">
            <v>0</v>
          </cell>
          <cell r="H996">
            <v>591</v>
          </cell>
          <cell r="I996">
            <v>310000</v>
          </cell>
          <cell r="J996">
            <v>591</v>
          </cell>
          <cell r="L996">
            <v>591</v>
          </cell>
        </row>
        <row r="997">
          <cell r="A997">
            <v>5144</v>
          </cell>
          <cell r="B997" t="str">
            <v>전기순간온수기</v>
          </cell>
          <cell r="C997" t="str">
            <v>80 Lit/hr</v>
          </cell>
          <cell r="D997" t="str">
            <v>대</v>
          </cell>
          <cell r="E997">
            <v>350000</v>
          </cell>
          <cell r="F997">
            <v>0</v>
          </cell>
          <cell r="H997">
            <v>591</v>
          </cell>
          <cell r="I997">
            <v>350000</v>
          </cell>
          <cell r="J997">
            <v>591</v>
          </cell>
          <cell r="L997">
            <v>591</v>
          </cell>
        </row>
        <row r="998">
          <cell r="A998">
            <v>5145</v>
          </cell>
          <cell r="B998" t="str">
            <v>전기순간온수기</v>
          </cell>
          <cell r="C998" t="str">
            <v>120 Lit/hr</v>
          </cell>
          <cell r="D998" t="str">
            <v>대</v>
          </cell>
          <cell r="E998">
            <v>420000</v>
          </cell>
          <cell r="F998">
            <v>0</v>
          </cell>
          <cell r="H998">
            <v>591</v>
          </cell>
          <cell r="I998">
            <v>420000</v>
          </cell>
          <cell r="J998">
            <v>591</v>
          </cell>
          <cell r="L998">
            <v>591</v>
          </cell>
        </row>
        <row r="999">
          <cell r="A999">
            <v>5146</v>
          </cell>
          <cell r="B999" t="str">
            <v>전기순간온수기</v>
          </cell>
          <cell r="C999" t="str">
            <v>180 Lit/hr</v>
          </cell>
          <cell r="D999" t="str">
            <v>대</v>
          </cell>
          <cell r="E999">
            <v>468000</v>
          </cell>
          <cell r="F999">
            <v>0</v>
          </cell>
          <cell r="H999">
            <v>591</v>
          </cell>
          <cell r="I999">
            <v>468000</v>
          </cell>
          <cell r="J999">
            <v>591</v>
          </cell>
          <cell r="L999">
            <v>591</v>
          </cell>
        </row>
        <row r="1000">
          <cell r="A1000">
            <v>5147</v>
          </cell>
          <cell r="B1000" t="str">
            <v>전기순간온수기</v>
          </cell>
          <cell r="C1000" t="str">
            <v>260 Lit/hr</v>
          </cell>
          <cell r="D1000" t="str">
            <v>대</v>
          </cell>
          <cell r="E1000">
            <v>559000</v>
          </cell>
          <cell r="F1000">
            <v>0</v>
          </cell>
          <cell r="H1000">
            <v>591</v>
          </cell>
          <cell r="I1000">
            <v>559000</v>
          </cell>
          <cell r="J1000">
            <v>591</v>
          </cell>
          <cell r="L1000">
            <v>591</v>
          </cell>
        </row>
        <row r="1001">
          <cell r="A1001">
            <v>5148</v>
          </cell>
          <cell r="B1001" t="str">
            <v>전기순간온수기</v>
          </cell>
          <cell r="C1001" t="str">
            <v>340 Lit/hr</v>
          </cell>
          <cell r="D1001" t="str">
            <v>대</v>
          </cell>
          <cell r="E1001">
            <v>715000</v>
          </cell>
          <cell r="F1001">
            <v>0</v>
          </cell>
          <cell r="H1001">
            <v>591</v>
          </cell>
          <cell r="I1001">
            <v>715000</v>
          </cell>
          <cell r="J1001">
            <v>591</v>
          </cell>
          <cell r="L1001">
            <v>591</v>
          </cell>
        </row>
        <row r="1002">
          <cell r="A1002">
            <v>5149</v>
          </cell>
          <cell r="B1002" t="str">
            <v>전기순간온수기</v>
          </cell>
          <cell r="C1002" t="str">
            <v>450 Lit/hr</v>
          </cell>
          <cell r="D1002" t="str">
            <v>대</v>
          </cell>
          <cell r="E1002">
            <v>910000</v>
          </cell>
          <cell r="F1002">
            <v>0</v>
          </cell>
          <cell r="H1002">
            <v>591</v>
          </cell>
          <cell r="I1002">
            <v>910000</v>
          </cell>
          <cell r="J1002">
            <v>591</v>
          </cell>
          <cell r="L1002">
            <v>591</v>
          </cell>
        </row>
        <row r="1003">
          <cell r="A1003">
            <v>5151</v>
          </cell>
          <cell r="B1003" t="str">
            <v>전기순간온수기</v>
          </cell>
          <cell r="C1003" t="str">
            <v>5.5 kW</v>
          </cell>
          <cell r="D1003" t="str">
            <v>대</v>
          </cell>
          <cell r="E1003">
            <v>275000</v>
          </cell>
          <cell r="F1003">
            <v>0</v>
          </cell>
          <cell r="H1003">
            <v>587</v>
          </cell>
          <cell r="I1003">
            <v>275000</v>
          </cell>
          <cell r="J1003">
            <v>587</v>
          </cell>
          <cell r="L1003">
            <v>587</v>
          </cell>
        </row>
        <row r="1004">
          <cell r="A1004">
            <v>5152</v>
          </cell>
          <cell r="B1004" t="str">
            <v>전기순간온수기</v>
          </cell>
          <cell r="C1004" t="str">
            <v>5.5 kW</v>
          </cell>
          <cell r="D1004" t="str">
            <v>대</v>
          </cell>
          <cell r="E1004">
            <v>310000</v>
          </cell>
          <cell r="F1004">
            <v>0</v>
          </cell>
          <cell r="H1004">
            <v>587</v>
          </cell>
          <cell r="I1004">
            <v>310000</v>
          </cell>
          <cell r="J1004">
            <v>587</v>
          </cell>
          <cell r="L1004">
            <v>587</v>
          </cell>
        </row>
        <row r="1005">
          <cell r="E1005">
            <v>0</v>
          </cell>
        </row>
        <row r="1006">
          <cell r="E1006">
            <v>0</v>
          </cell>
        </row>
        <row r="1007">
          <cell r="E1007">
            <v>0</v>
          </cell>
        </row>
        <row r="1008">
          <cell r="E1008">
            <v>0</v>
          </cell>
        </row>
        <row r="1009">
          <cell r="E1009">
            <v>0</v>
          </cell>
        </row>
        <row r="1032">
          <cell r="A1032">
            <v>7101</v>
          </cell>
          <cell r="B1032" t="str">
            <v>황색페인트</v>
          </cell>
          <cell r="C1032" t="str">
            <v>2회</v>
          </cell>
          <cell r="D1032" t="str">
            <v>M²</v>
          </cell>
          <cell r="E1032">
            <v>1133</v>
          </cell>
          <cell r="F1032">
            <v>2592</v>
          </cell>
          <cell r="H1032">
            <v>0</v>
          </cell>
          <cell r="I1032">
            <v>1133</v>
          </cell>
          <cell r="J1032">
            <v>0</v>
          </cell>
          <cell r="L1032">
            <v>0</v>
          </cell>
        </row>
        <row r="1033">
          <cell r="A1033">
            <v>7102</v>
          </cell>
          <cell r="B1033" t="str">
            <v>LP 가스용기</v>
          </cell>
          <cell r="C1033" t="str">
            <v>20 kg</v>
          </cell>
          <cell r="D1033" t="str">
            <v>병</v>
          </cell>
          <cell r="E1033">
            <v>75000</v>
          </cell>
          <cell r="F1033">
            <v>0</v>
          </cell>
          <cell r="H1033">
            <v>0</v>
          </cell>
          <cell r="I1033">
            <v>75000</v>
          </cell>
          <cell r="J1033">
            <v>0</v>
          </cell>
          <cell r="L1033">
            <v>0</v>
          </cell>
        </row>
        <row r="1034">
          <cell r="A1034">
            <v>7103</v>
          </cell>
          <cell r="B1034" t="str">
            <v>LP 가스용기</v>
          </cell>
          <cell r="C1034" t="str">
            <v>50 kg</v>
          </cell>
          <cell r="D1034" t="str">
            <v>병</v>
          </cell>
          <cell r="E1034">
            <v>100000</v>
          </cell>
          <cell r="F1034">
            <v>0</v>
          </cell>
          <cell r="H1034">
            <v>0</v>
          </cell>
          <cell r="I1034">
            <v>100000</v>
          </cell>
          <cell r="J1034">
            <v>0</v>
          </cell>
          <cell r="L1034">
            <v>0</v>
          </cell>
        </row>
        <row r="1035">
          <cell r="A1035">
            <v>7111</v>
          </cell>
          <cell r="B1035" t="str">
            <v>가스누설 차단기</v>
          </cell>
          <cell r="C1035" t="str">
            <v>15A 1회로</v>
          </cell>
          <cell r="D1035" t="str">
            <v>개</v>
          </cell>
          <cell r="E1035">
            <v>48200</v>
          </cell>
          <cell r="F1035">
            <v>0</v>
          </cell>
          <cell r="H1035">
            <v>1059</v>
          </cell>
          <cell r="I1035">
            <v>48200</v>
          </cell>
          <cell r="J1035">
            <v>1059</v>
          </cell>
          <cell r="L1035">
            <v>1059</v>
          </cell>
        </row>
        <row r="1036">
          <cell r="A1036">
            <v>7112</v>
          </cell>
          <cell r="B1036" t="str">
            <v>가스누설 차단기</v>
          </cell>
          <cell r="C1036" t="str">
            <v>20A 3회로</v>
          </cell>
          <cell r="D1036" t="str">
            <v>개</v>
          </cell>
          <cell r="E1036">
            <v>75500</v>
          </cell>
          <cell r="F1036">
            <v>0</v>
          </cell>
          <cell r="H1036">
            <v>1059</v>
          </cell>
          <cell r="I1036">
            <v>75500</v>
          </cell>
          <cell r="J1036">
            <v>1059</v>
          </cell>
          <cell r="L1036">
            <v>1059</v>
          </cell>
        </row>
        <row r="1037">
          <cell r="A1037">
            <v>7113</v>
          </cell>
          <cell r="B1037" t="str">
            <v>가스누설 차단기</v>
          </cell>
          <cell r="C1037" t="str">
            <v>25A 6회로</v>
          </cell>
          <cell r="D1037" t="str">
            <v>개</v>
          </cell>
          <cell r="E1037">
            <v>100700</v>
          </cell>
          <cell r="F1037">
            <v>0</v>
          </cell>
          <cell r="H1037">
            <v>1059</v>
          </cell>
          <cell r="I1037">
            <v>100700</v>
          </cell>
          <cell r="J1037">
            <v>1059</v>
          </cell>
          <cell r="L1037">
            <v>1059</v>
          </cell>
        </row>
        <row r="1038">
          <cell r="A1038">
            <v>7114</v>
          </cell>
          <cell r="B1038" t="str">
            <v>가스누설 차단기</v>
          </cell>
          <cell r="C1038" t="str">
            <v>32A 3회로</v>
          </cell>
          <cell r="D1038" t="str">
            <v>개</v>
          </cell>
          <cell r="E1038">
            <v>287500</v>
          </cell>
          <cell r="F1038">
            <v>0</v>
          </cell>
          <cell r="H1038">
            <v>1059</v>
          </cell>
          <cell r="I1038">
            <v>287500</v>
          </cell>
          <cell r="J1038">
            <v>1059</v>
          </cell>
          <cell r="L1038">
            <v>1059</v>
          </cell>
        </row>
        <row r="1039">
          <cell r="A1039">
            <v>7115</v>
          </cell>
          <cell r="B1039" t="str">
            <v>가스누설 차단기</v>
          </cell>
          <cell r="C1039" t="str">
            <v>50A 6회로</v>
          </cell>
          <cell r="D1039" t="str">
            <v>개</v>
          </cell>
          <cell r="E1039">
            <v>468100</v>
          </cell>
          <cell r="F1039">
            <v>0</v>
          </cell>
          <cell r="H1039">
            <v>1059</v>
          </cell>
          <cell r="I1039">
            <v>468100</v>
          </cell>
          <cell r="J1039">
            <v>1059</v>
          </cell>
          <cell r="L1039">
            <v>1059</v>
          </cell>
        </row>
        <row r="1040">
          <cell r="A1040">
            <v>7121</v>
          </cell>
          <cell r="B1040" t="str">
            <v>가스누설 감지기</v>
          </cell>
          <cell r="C1040" t="str">
            <v>#800</v>
          </cell>
          <cell r="D1040" t="str">
            <v>조</v>
          </cell>
          <cell r="E1040">
            <v>270000</v>
          </cell>
          <cell r="F1040">
            <v>0</v>
          </cell>
          <cell r="H1040">
            <v>1059</v>
          </cell>
          <cell r="I1040">
            <v>270000</v>
          </cell>
          <cell r="J1040">
            <v>1059</v>
          </cell>
          <cell r="L1040">
            <v>1059</v>
          </cell>
        </row>
        <row r="1041">
          <cell r="A1041">
            <v>7122</v>
          </cell>
          <cell r="B1041" t="str">
            <v>가스누설 경보기</v>
          </cell>
          <cell r="C1041" t="str">
            <v>일체형</v>
          </cell>
          <cell r="D1041" t="str">
            <v>개</v>
          </cell>
          <cell r="E1041">
            <v>23900</v>
          </cell>
          <cell r="F1041">
            <v>0</v>
          </cell>
          <cell r="H1041">
            <v>0</v>
          </cell>
          <cell r="I1041">
            <v>23900</v>
          </cell>
          <cell r="J1041">
            <v>0</v>
          </cell>
          <cell r="L1041">
            <v>0</v>
          </cell>
        </row>
        <row r="1042">
          <cell r="A1042">
            <v>7131</v>
          </cell>
          <cell r="B1042" t="str">
            <v>압력계</v>
          </cell>
          <cell r="D1042" t="str">
            <v>개</v>
          </cell>
          <cell r="E1042">
            <v>4400</v>
          </cell>
          <cell r="F1042">
            <v>0</v>
          </cell>
          <cell r="H1042">
            <v>552</v>
          </cell>
          <cell r="I1042">
            <v>4400</v>
          </cell>
          <cell r="J1042">
            <v>552</v>
          </cell>
          <cell r="L1042">
            <v>552</v>
          </cell>
        </row>
        <row r="1043">
          <cell r="A1043">
            <v>7141</v>
          </cell>
          <cell r="B1043" t="str">
            <v>압력조정기</v>
          </cell>
          <cell r="C1043" t="str">
            <v>저압용</v>
          </cell>
          <cell r="D1043" t="str">
            <v>개</v>
          </cell>
          <cell r="E1043">
            <v>95000</v>
          </cell>
          <cell r="F1043">
            <v>0</v>
          </cell>
          <cell r="H1043">
            <v>0</v>
          </cell>
          <cell r="I1043">
            <v>95000</v>
          </cell>
          <cell r="J1043">
            <v>0</v>
          </cell>
          <cell r="L1043">
            <v>0</v>
          </cell>
        </row>
        <row r="1044">
          <cell r="A1044">
            <v>7142</v>
          </cell>
          <cell r="B1044" t="str">
            <v>연결가스관</v>
          </cell>
          <cell r="C1044" t="str">
            <v>15Ø</v>
          </cell>
          <cell r="D1044" t="str">
            <v>M</v>
          </cell>
          <cell r="E1044">
            <v>3959</v>
          </cell>
          <cell r="F1044">
            <v>0</v>
          </cell>
          <cell r="H1044">
            <v>0</v>
          </cell>
          <cell r="I1044">
            <v>3959</v>
          </cell>
          <cell r="J1044">
            <v>0</v>
          </cell>
          <cell r="L1044">
            <v>0</v>
          </cell>
        </row>
        <row r="1045">
          <cell r="A1045">
            <v>7151</v>
          </cell>
          <cell r="B1045" t="str">
            <v>가스용볼밸브(나사식)</v>
          </cell>
          <cell r="C1045" t="str">
            <v>15Ø</v>
          </cell>
          <cell r="D1045" t="str">
            <v>개</v>
          </cell>
          <cell r="E1045">
            <v>30900</v>
          </cell>
          <cell r="F1045">
            <v>0</v>
          </cell>
          <cell r="H1045">
            <v>543</v>
          </cell>
          <cell r="I1045">
            <v>30900</v>
          </cell>
          <cell r="J1045">
            <v>543</v>
          </cell>
          <cell r="L1045">
            <v>543</v>
          </cell>
        </row>
        <row r="1046">
          <cell r="A1046">
            <v>7152</v>
          </cell>
          <cell r="B1046" t="str">
            <v>가스용볼밸브(나사식)</v>
          </cell>
          <cell r="C1046" t="str">
            <v>20Ø</v>
          </cell>
          <cell r="D1046" t="str">
            <v>개</v>
          </cell>
          <cell r="E1046">
            <v>33900</v>
          </cell>
          <cell r="F1046">
            <v>0</v>
          </cell>
          <cell r="H1046">
            <v>543</v>
          </cell>
          <cell r="I1046">
            <v>33900</v>
          </cell>
          <cell r="J1046">
            <v>543</v>
          </cell>
          <cell r="L1046">
            <v>543</v>
          </cell>
        </row>
        <row r="1047">
          <cell r="A1047">
            <v>7153</v>
          </cell>
          <cell r="B1047" t="str">
            <v>글로우브밸브(10kg)</v>
          </cell>
          <cell r="C1047" t="str">
            <v>25Ø</v>
          </cell>
          <cell r="D1047" t="str">
            <v>개</v>
          </cell>
          <cell r="E1047">
            <v>47800</v>
          </cell>
          <cell r="F1047">
            <v>0</v>
          </cell>
          <cell r="H1047">
            <v>543</v>
          </cell>
          <cell r="I1047">
            <v>47800</v>
          </cell>
          <cell r="J1047">
            <v>543</v>
          </cell>
          <cell r="L1047">
            <v>543</v>
          </cell>
        </row>
        <row r="1048">
          <cell r="A1048">
            <v>7154</v>
          </cell>
          <cell r="B1048" t="str">
            <v>글로우브밸브(10kg)</v>
          </cell>
          <cell r="C1048" t="str">
            <v>15Ø</v>
          </cell>
          <cell r="D1048" t="str">
            <v>개</v>
          </cell>
          <cell r="E1048">
            <v>33400</v>
          </cell>
          <cell r="F1048">
            <v>0</v>
          </cell>
          <cell r="H1048">
            <v>543</v>
          </cell>
          <cell r="I1048">
            <v>33400</v>
          </cell>
          <cell r="J1048">
            <v>543</v>
          </cell>
          <cell r="L1048">
            <v>543</v>
          </cell>
        </row>
        <row r="1049">
          <cell r="A1049">
            <v>7161</v>
          </cell>
          <cell r="B1049" t="str">
            <v>가스메타기</v>
          </cell>
          <cell r="C1049" t="str">
            <v>2등</v>
          </cell>
          <cell r="D1049" t="str">
            <v>대</v>
          </cell>
          <cell r="E1049">
            <v>25000</v>
          </cell>
          <cell r="F1049">
            <v>0</v>
          </cell>
          <cell r="H1049">
            <v>557</v>
          </cell>
          <cell r="I1049">
            <v>25000</v>
          </cell>
          <cell r="J1049">
            <v>557</v>
          </cell>
          <cell r="L1049">
            <v>557</v>
          </cell>
        </row>
        <row r="1050">
          <cell r="A1050">
            <v>7162</v>
          </cell>
          <cell r="B1050" t="str">
            <v>가스메타기</v>
          </cell>
          <cell r="C1050" t="str">
            <v>3등</v>
          </cell>
          <cell r="D1050" t="str">
            <v>대</v>
          </cell>
          <cell r="E1050">
            <v>26000</v>
          </cell>
          <cell r="F1050">
            <v>0</v>
          </cell>
          <cell r="H1050">
            <v>557</v>
          </cell>
          <cell r="I1050">
            <v>26000</v>
          </cell>
          <cell r="J1050">
            <v>557</v>
          </cell>
          <cell r="L1050">
            <v>557</v>
          </cell>
        </row>
        <row r="1051">
          <cell r="A1051">
            <v>7163</v>
          </cell>
          <cell r="B1051" t="str">
            <v>가스메타기</v>
          </cell>
          <cell r="C1051" t="str">
            <v>5등</v>
          </cell>
          <cell r="D1051" t="str">
            <v>대</v>
          </cell>
          <cell r="E1051">
            <v>60000</v>
          </cell>
          <cell r="F1051">
            <v>0</v>
          </cell>
          <cell r="H1051">
            <v>557</v>
          </cell>
          <cell r="I1051">
            <v>60000</v>
          </cell>
          <cell r="J1051">
            <v>557</v>
          </cell>
          <cell r="L1051">
            <v>557</v>
          </cell>
        </row>
        <row r="1052">
          <cell r="A1052">
            <v>7164</v>
          </cell>
          <cell r="B1052" t="str">
            <v>가스메타기</v>
          </cell>
          <cell r="C1052" t="str">
            <v>6등</v>
          </cell>
          <cell r="D1052" t="str">
            <v>대</v>
          </cell>
          <cell r="E1052">
            <v>70000</v>
          </cell>
          <cell r="F1052">
            <v>0</v>
          </cell>
          <cell r="H1052">
            <v>557</v>
          </cell>
          <cell r="I1052">
            <v>70000</v>
          </cell>
          <cell r="J1052">
            <v>557</v>
          </cell>
          <cell r="L1052">
            <v>557</v>
          </cell>
        </row>
        <row r="1053">
          <cell r="A1053">
            <v>7165</v>
          </cell>
          <cell r="B1053" t="str">
            <v>가스메타기</v>
          </cell>
          <cell r="C1053" t="str">
            <v>7등</v>
          </cell>
          <cell r="D1053" t="str">
            <v>대</v>
          </cell>
          <cell r="E1053">
            <v>70000</v>
          </cell>
          <cell r="F1053">
            <v>0</v>
          </cell>
          <cell r="H1053">
            <v>557</v>
          </cell>
          <cell r="I1053">
            <v>70000</v>
          </cell>
          <cell r="J1053">
            <v>557</v>
          </cell>
          <cell r="L1053">
            <v>557</v>
          </cell>
        </row>
        <row r="1054">
          <cell r="A1054">
            <v>7171</v>
          </cell>
          <cell r="B1054" t="str">
            <v>후렉시블덕트(난연용)</v>
          </cell>
          <cell r="C1054" t="str">
            <v>100Ø</v>
          </cell>
          <cell r="D1054" t="str">
            <v>M</v>
          </cell>
          <cell r="E1054">
            <v>7400</v>
          </cell>
          <cell r="F1054">
            <v>0</v>
          </cell>
          <cell r="H1054">
            <v>557</v>
          </cell>
          <cell r="I1054">
            <v>7400</v>
          </cell>
          <cell r="J1054">
            <v>557</v>
          </cell>
          <cell r="L1054">
            <v>557</v>
          </cell>
        </row>
        <row r="1055">
          <cell r="E1055">
            <v>0</v>
          </cell>
        </row>
        <row r="1056">
          <cell r="A1056">
            <v>7181</v>
          </cell>
          <cell r="B1056" t="str">
            <v>구형 후드캡</v>
          </cell>
          <cell r="C1056" t="str">
            <v>100Ø</v>
          </cell>
          <cell r="D1056" t="str">
            <v>M</v>
          </cell>
          <cell r="E1056">
            <v>10000</v>
          </cell>
          <cell r="F1056">
            <v>0</v>
          </cell>
          <cell r="H1056">
            <v>0</v>
          </cell>
          <cell r="I1056">
            <v>10000</v>
          </cell>
          <cell r="J1056">
            <v>0</v>
          </cell>
          <cell r="L1056">
            <v>0</v>
          </cell>
        </row>
        <row r="1057">
          <cell r="E1057">
            <v>0</v>
          </cell>
        </row>
        <row r="1058">
          <cell r="E1058">
            <v>0</v>
          </cell>
        </row>
        <row r="1059">
          <cell r="E1059">
            <v>0</v>
          </cell>
        </row>
        <row r="1060">
          <cell r="E1060">
            <v>0</v>
          </cell>
        </row>
        <row r="1061">
          <cell r="E1061">
            <v>0</v>
          </cell>
        </row>
        <row r="1062">
          <cell r="E1062">
            <v>0</v>
          </cell>
        </row>
        <row r="1063">
          <cell r="E1063">
            <v>0</v>
          </cell>
        </row>
        <row r="1064">
          <cell r="E1064">
            <v>0</v>
          </cell>
        </row>
        <row r="1065">
          <cell r="E1065">
            <v>0</v>
          </cell>
        </row>
        <row r="1066">
          <cell r="E1066">
            <v>0</v>
          </cell>
        </row>
        <row r="1067">
          <cell r="E1067">
            <v>0</v>
          </cell>
        </row>
        <row r="1068">
          <cell r="E1068">
            <v>0</v>
          </cell>
        </row>
        <row r="1069">
          <cell r="E1069">
            <v>0</v>
          </cell>
        </row>
        <row r="1081">
          <cell r="A1081">
            <v>8101</v>
          </cell>
          <cell r="B1081" t="str">
            <v>스파이럴연도(SUS)</v>
          </cell>
          <cell r="C1081" t="str">
            <v>300Ø</v>
          </cell>
          <cell r="D1081" t="str">
            <v>M</v>
          </cell>
          <cell r="E1081">
            <v>66000</v>
          </cell>
          <cell r="F1081">
            <v>0</v>
          </cell>
          <cell r="H1081">
            <v>658</v>
          </cell>
          <cell r="I1081">
            <v>66000</v>
          </cell>
          <cell r="J1081">
            <v>658</v>
          </cell>
          <cell r="L1081">
            <v>658</v>
          </cell>
        </row>
        <row r="1082">
          <cell r="A1082">
            <v>8102</v>
          </cell>
          <cell r="B1082" t="str">
            <v>스파이럴연도(SUS)</v>
          </cell>
          <cell r="C1082" t="str">
            <v>250Ø</v>
          </cell>
          <cell r="D1082" t="str">
            <v>M</v>
          </cell>
          <cell r="E1082">
            <v>50000</v>
          </cell>
          <cell r="F1082">
            <v>0</v>
          </cell>
          <cell r="H1082">
            <v>658</v>
          </cell>
          <cell r="I1082">
            <v>50000</v>
          </cell>
          <cell r="J1082">
            <v>658</v>
          </cell>
          <cell r="L1082">
            <v>658</v>
          </cell>
        </row>
        <row r="1083">
          <cell r="A1083">
            <v>8103</v>
          </cell>
          <cell r="B1083" t="str">
            <v>스파이럴연도(SUS)</v>
          </cell>
          <cell r="C1083" t="str">
            <v>225Ø</v>
          </cell>
          <cell r="D1083" t="str">
            <v>M</v>
          </cell>
          <cell r="E1083">
            <v>45000</v>
          </cell>
          <cell r="F1083">
            <v>0</v>
          </cell>
          <cell r="H1083">
            <v>658</v>
          </cell>
          <cell r="I1083">
            <v>45000</v>
          </cell>
          <cell r="J1083">
            <v>658</v>
          </cell>
          <cell r="L1083">
            <v>658</v>
          </cell>
        </row>
        <row r="1084">
          <cell r="A1084">
            <v>8104</v>
          </cell>
          <cell r="B1084" t="str">
            <v>스파이럴연도(SUS)</v>
          </cell>
          <cell r="C1084" t="str">
            <v>200Ø</v>
          </cell>
          <cell r="D1084" t="str">
            <v>M</v>
          </cell>
          <cell r="E1084">
            <v>40000</v>
          </cell>
          <cell r="F1084">
            <v>0</v>
          </cell>
          <cell r="H1084">
            <v>658</v>
          </cell>
          <cell r="I1084">
            <v>40000</v>
          </cell>
          <cell r="J1084">
            <v>658</v>
          </cell>
          <cell r="L1084">
            <v>658</v>
          </cell>
        </row>
        <row r="1085">
          <cell r="A1085">
            <v>8105</v>
          </cell>
          <cell r="B1085" t="str">
            <v>스파이럴연도(SUS)</v>
          </cell>
          <cell r="C1085" t="str">
            <v>175Ø</v>
          </cell>
          <cell r="D1085" t="str">
            <v>M</v>
          </cell>
          <cell r="E1085">
            <v>35000</v>
          </cell>
          <cell r="F1085">
            <v>0</v>
          </cell>
          <cell r="H1085">
            <v>658</v>
          </cell>
          <cell r="I1085">
            <v>35000</v>
          </cell>
          <cell r="J1085">
            <v>658</v>
          </cell>
          <cell r="L1085">
            <v>658</v>
          </cell>
        </row>
        <row r="1086">
          <cell r="A1086">
            <v>8106</v>
          </cell>
          <cell r="B1086" t="str">
            <v>스파이럴연도(SUS)</v>
          </cell>
          <cell r="C1086" t="str">
            <v>150Ø</v>
          </cell>
          <cell r="D1086" t="str">
            <v>M</v>
          </cell>
          <cell r="E1086">
            <v>30000</v>
          </cell>
          <cell r="F1086">
            <v>0</v>
          </cell>
          <cell r="H1086">
            <v>658</v>
          </cell>
          <cell r="I1086">
            <v>30000</v>
          </cell>
          <cell r="J1086">
            <v>658</v>
          </cell>
          <cell r="L1086">
            <v>658</v>
          </cell>
        </row>
        <row r="1087">
          <cell r="A1087">
            <v>8107</v>
          </cell>
          <cell r="B1087" t="str">
            <v>스파이럴연도(SUS)</v>
          </cell>
          <cell r="C1087" t="str">
            <v>125Ø</v>
          </cell>
          <cell r="D1087" t="str">
            <v>M</v>
          </cell>
          <cell r="E1087">
            <v>25000</v>
          </cell>
          <cell r="F1087">
            <v>0</v>
          </cell>
          <cell r="H1087">
            <v>658</v>
          </cell>
          <cell r="I1087">
            <v>25000</v>
          </cell>
          <cell r="J1087">
            <v>658</v>
          </cell>
          <cell r="L1087">
            <v>658</v>
          </cell>
        </row>
        <row r="1088">
          <cell r="A1088">
            <v>8108</v>
          </cell>
          <cell r="B1088" t="str">
            <v>스파이럴연도(SUS)</v>
          </cell>
          <cell r="C1088" t="str">
            <v>100Ø</v>
          </cell>
          <cell r="D1088" t="str">
            <v>M</v>
          </cell>
          <cell r="E1088">
            <v>20000</v>
          </cell>
          <cell r="F1088">
            <v>0</v>
          </cell>
          <cell r="H1088">
            <v>658</v>
          </cell>
          <cell r="I1088">
            <v>20000</v>
          </cell>
          <cell r="J1088">
            <v>658</v>
          </cell>
          <cell r="L1088">
            <v>658</v>
          </cell>
        </row>
        <row r="1089">
          <cell r="A1089">
            <v>8109</v>
          </cell>
          <cell r="B1089" t="str">
            <v>스파이럴연도(SUS)</v>
          </cell>
          <cell r="C1089" t="str">
            <v>75Ø</v>
          </cell>
          <cell r="D1089" t="str">
            <v>M</v>
          </cell>
          <cell r="E1089">
            <v>15000</v>
          </cell>
          <cell r="F1089">
            <v>0</v>
          </cell>
          <cell r="H1089">
            <v>658</v>
          </cell>
          <cell r="I1089">
            <v>15000</v>
          </cell>
          <cell r="J1089">
            <v>658</v>
          </cell>
          <cell r="L1089">
            <v>658</v>
          </cell>
        </row>
        <row r="1090">
          <cell r="A1090">
            <v>8111</v>
          </cell>
          <cell r="B1090" t="str">
            <v>977mm 직관(SUS/AL)</v>
          </cell>
          <cell r="C1090" t="str">
            <v>1,000Ø</v>
          </cell>
          <cell r="D1090" t="str">
            <v>개</v>
          </cell>
          <cell r="E1090">
            <v>420000</v>
          </cell>
          <cell r="F1090">
            <v>0</v>
          </cell>
          <cell r="H1090">
            <v>657</v>
          </cell>
          <cell r="I1090">
            <v>420000</v>
          </cell>
          <cell r="J1090">
            <v>657</v>
          </cell>
          <cell r="L1090">
            <v>657</v>
          </cell>
        </row>
        <row r="1091">
          <cell r="A1091">
            <v>8112</v>
          </cell>
          <cell r="B1091" t="str">
            <v>977mm 직관(SUS/AL)</v>
          </cell>
          <cell r="C1091" t="str">
            <v>900Ø</v>
          </cell>
          <cell r="D1091" t="str">
            <v>개</v>
          </cell>
          <cell r="E1091">
            <v>337000</v>
          </cell>
          <cell r="F1091">
            <v>0</v>
          </cell>
          <cell r="H1091">
            <v>657</v>
          </cell>
          <cell r="I1091">
            <v>337000</v>
          </cell>
          <cell r="J1091">
            <v>657</v>
          </cell>
          <cell r="L1091">
            <v>657</v>
          </cell>
        </row>
        <row r="1092">
          <cell r="A1092">
            <v>8113</v>
          </cell>
          <cell r="B1092" t="str">
            <v>977mm 직관(SUS/AL)</v>
          </cell>
          <cell r="C1092" t="str">
            <v>800Ø</v>
          </cell>
          <cell r="D1092" t="str">
            <v>개</v>
          </cell>
          <cell r="E1092">
            <v>296000</v>
          </cell>
          <cell r="F1092">
            <v>0</v>
          </cell>
          <cell r="H1092">
            <v>657</v>
          </cell>
          <cell r="I1092">
            <v>296000</v>
          </cell>
          <cell r="J1092">
            <v>657</v>
          </cell>
          <cell r="L1092">
            <v>657</v>
          </cell>
        </row>
        <row r="1093">
          <cell r="A1093">
            <v>8114</v>
          </cell>
          <cell r="B1093" t="str">
            <v>977mm 직관(SUS/AL)</v>
          </cell>
          <cell r="C1093" t="str">
            <v>700Ø</v>
          </cell>
          <cell r="D1093" t="str">
            <v>개</v>
          </cell>
          <cell r="E1093">
            <v>263000</v>
          </cell>
          <cell r="F1093">
            <v>0</v>
          </cell>
          <cell r="H1093">
            <v>657</v>
          </cell>
          <cell r="I1093">
            <v>263000</v>
          </cell>
          <cell r="J1093">
            <v>657</v>
          </cell>
          <cell r="L1093">
            <v>657</v>
          </cell>
        </row>
        <row r="1094">
          <cell r="A1094">
            <v>8115</v>
          </cell>
          <cell r="B1094" t="str">
            <v>977mm 직관(SUS/AL)</v>
          </cell>
          <cell r="C1094" t="str">
            <v>600Ø</v>
          </cell>
          <cell r="D1094" t="str">
            <v>개</v>
          </cell>
          <cell r="E1094">
            <v>229000</v>
          </cell>
          <cell r="F1094">
            <v>0</v>
          </cell>
          <cell r="H1094">
            <v>657</v>
          </cell>
          <cell r="I1094">
            <v>229000</v>
          </cell>
          <cell r="J1094">
            <v>657</v>
          </cell>
          <cell r="L1094">
            <v>657</v>
          </cell>
        </row>
        <row r="1095">
          <cell r="A1095">
            <v>8116</v>
          </cell>
          <cell r="B1095" t="str">
            <v>977mm 직관(SUS/AL)</v>
          </cell>
          <cell r="C1095" t="str">
            <v>500Ø</v>
          </cell>
          <cell r="D1095" t="str">
            <v>개</v>
          </cell>
          <cell r="E1095">
            <v>191000</v>
          </cell>
          <cell r="F1095">
            <v>0</v>
          </cell>
          <cell r="H1095">
            <v>657</v>
          </cell>
          <cell r="I1095">
            <v>191000</v>
          </cell>
          <cell r="J1095">
            <v>657</v>
          </cell>
          <cell r="L1095">
            <v>657</v>
          </cell>
        </row>
        <row r="1096">
          <cell r="A1096">
            <v>8117</v>
          </cell>
          <cell r="B1096" t="str">
            <v>977mm 직관(SUS/AL)</v>
          </cell>
          <cell r="C1096" t="str">
            <v>400Ø</v>
          </cell>
          <cell r="D1096" t="str">
            <v>개</v>
          </cell>
          <cell r="E1096">
            <v>148000</v>
          </cell>
          <cell r="F1096">
            <v>0</v>
          </cell>
          <cell r="H1096">
            <v>657</v>
          </cell>
          <cell r="I1096">
            <v>148000</v>
          </cell>
          <cell r="J1096">
            <v>657</v>
          </cell>
          <cell r="L1096">
            <v>657</v>
          </cell>
        </row>
        <row r="1097">
          <cell r="A1097">
            <v>8118</v>
          </cell>
          <cell r="B1097" t="str">
            <v>977mm 직관(SUS/AL)</v>
          </cell>
          <cell r="C1097" t="str">
            <v>300Ø</v>
          </cell>
          <cell r="D1097" t="str">
            <v>개</v>
          </cell>
          <cell r="E1097">
            <v>110000</v>
          </cell>
          <cell r="F1097">
            <v>0</v>
          </cell>
          <cell r="H1097">
            <v>657</v>
          </cell>
          <cell r="I1097">
            <v>110000</v>
          </cell>
          <cell r="J1097">
            <v>657</v>
          </cell>
          <cell r="L1097">
            <v>657</v>
          </cell>
        </row>
        <row r="1098">
          <cell r="A1098">
            <v>8119</v>
          </cell>
          <cell r="B1098" t="str">
            <v>977mm 직관(SUS/AL)</v>
          </cell>
          <cell r="C1098" t="str">
            <v>200Ø</v>
          </cell>
          <cell r="D1098" t="str">
            <v>개</v>
          </cell>
          <cell r="E1098">
            <v>71800</v>
          </cell>
          <cell r="F1098">
            <v>0</v>
          </cell>
          <cell r="H1098">
            <v>657</v>
          </cell>
          <cell r="I1098">
            <v>71800</v>
          </cell>
          <cell r="J1098">
            <v>657</v>
          </cell>
          <cell r="L1098">
            <v>657</v>
          </cell>
        </row>
        <row r="1099">
          <cell r="A1099">
            <v>8121</v>
          </cell>
          <cell r="B1099" t="str">
            <v>477mm 직관(SUS/AL)</v>
          </cell>
          <cell r="C1099" t="str">
            <v>1,000Ø</v>
          </cell>
          <cell r="D1099" t="str">
            <v>개</v>
          </cell>
          <cell r="E1099">
            <v>322000</v>
          </cell>
          <cell r="F1099">
            <v>0</v>
          </cell>
          <cell r="H1099">
            <v>657</v>
          </cell>
          <cell r="I1099">
            <v>322000</v>
          </cell>
          <cell r="J1099">
            <v>657</v>
          </cell>
          <cell r="L1099">
            <v>657</v>
          </cell>
        </row>
        <row r="1100">
          <cell r="A1100">
            <v>8122</v>
          </cell>
          <cell r="B1100" t="str">
            <v>477mm 직관(SUS/AL)</v>
          </cell>
          <cell r="C1100" t="str">
            <v>900Ø</v>
          </cell>
          <cell r="D1100" t="str">
            <v>개</v>
          </cell>
          <cell r="E1100">
            <v>256000</v>
          </cell>
          <cell r="F1100">
            <v>0</v>
          </cell>
          <cell r="H1100">
            <v>657</v>
          </cell>
          <cell r="I1100">
            <v>256000</v>
          </cell>
          <cell r="J1100">
            <v>657</v>
          </cell>
          <cell r="L1100">
            <v>657</v>
          </cell>
        </row>
        <row r="1101">
          <cell r="A1101">
            <v>8123</v>
          </cell>
          <cell r="B1101" t="str">
            <v>477mm 직관(SUS/AL)</v>
          </cell>
          <cell r="C1101" t="str">
            <v>800Ø</v>
          </cell>
          <cell r="D1101" t="str">
            <v>개</v>
          </cell>
          <cell r="E1101">
            <v>229000</v>
          </cell>
          <cell r="F1101">
            <v>0</v>
          </cell>
          <cell r="H1101">
            <v>657</v>
          </cell>
          <cell r="I1101">
            <v>229000</v>
          </cell>
          <cell r="J1101">
            <v>657</v>
          </cell>
          <cell r="L1101">
            <v>657</v>
          </cell>
        </row>
        <row r="1102">
          <cell r="A1102">
            <v>8124</v>
          </cell>
          <cell r="B1102" t="str">
            <v>477mm 직관(SUS/AL)</v>
          </cell>
          <cell r="C1102" t="str">
            <v>700Ø</v>
          </cell>
          <cell r="D1102" t="str">
            <v>개</v>
          </cell>
          <cell r="E1102">
            <v>199000</v>
          </cell>
          <cell r="F1102">
            <v>0</v>
          </cell>
          <cell r="H1102">
            <v>657</v>
          </cell>
          <cell r="I1102">
            <v>199000</v>
          </cell>
          <cell r="J1102">
            <v>657</v>
          </cell>
          <cell r="L1102">
            <v>657</v>
          </cell>
        </row>
        <row r="1103">
          <cell r="A1103">
            <v>8125</v>
          </cell>
          <cell r="B1103" t="str">
            <v>477mm 직관(SUS/AL)</v>
          </cell>
          <cell r="C1103" t="str">
            <v>600Ø</v>
          </cell>
          <cell r="D1103" t="str">
            <v>개</v>
          </cell>
          <cell r="E1103">
            <v>171000</v>
          </cell>
          <cell r="F1103">
            <v>0</v>
          </cell>
          <cell r="H1103">
            <v>657</v>
          </cell>
          <cell r="I1103">
            <v>171000</v>
          </cell>
          <cell r="J1103">
            <v>657</v>
          </cell>
          <cell r="L1103">
            <v>657</v>
          </cell>
        </row>
        <row r="1104">
          <cell r="A1104">
            <v>8126</v>
          </cell>
          <cell r="B1104" t="str">
            <v>477mm 직관(SUS/AL)</v>
          </cell>
          <cell r="C1104" t="str">
            <v>500Ø</v>
          </cell>
          <cell r="D1104" t="str">
            <v>개</v>
          </cell>
          <cell r="E1104">
            <v>143000</v>
          </cell>
          <cell r="F1104">
            <v>0</v>
          </cell>
          <cell r="H1104">
            <v>657</v>
          </cell>
          <cell r="I1104">
            <v>143000</v>
          </cell>
          <cell r="J1104">
            <v>657</v>
          </cell>
          <cell r="L1104">
            <v>657</v>
          </cell>
        </row>
        <row r="1105">
          <cell r="A1105">
            <v>8127</v>
          </cell>
          <cell r="B1105" t="str">
            <v>477mm 직관(SUS/AL)</v>
          </cell>
          <cell r="C1105" t="str">
            <v>400Ø</v>
          </cell>
          <cell r="D1105" t="str">
            <v>개</v>
          </cell>
          <cell r="E1105">
            <v>114000</v>
          </cell>
          <cell r="F1105">
            <v>0</v>
          </cell>
          <cell r="H1105">
            <v>657</v>
          </cell>
          <cell r="I1105">
            <v>114000</v>
          </cell>
          <cell r="J1105">
            <v>657</v>
          </cell>
          <cell r="L1105">
            <v>657</v>
          </cell>
        </row>
        <row r="1106">
          <cell r="A1106">
            <v>8128</v>
          </cell>
          <cell r="B1106" t="str">
            <v>477mm 직관(SUS/AL)</v>
          </cell>
          <cell r="C1106" t="str">
            <v>300Ø</v>
          </cell>
          <cell r="D1106" t="str">
            <v>개</v>
          </cell>
          <cell r="E1106">
            <v>85300</v>
          </cell>
          <cell r="F1106">
            <v>0</v>
          </cell>
          <cell r="H1106">
            <v>657</v>
          </cell>
          <cell r="I1106">
            <v>85300</v>
          </cell>
          <cell r="J1106">
            <v>657</v>
          </cell>
          <cell r="L1106">
            <v>657</v>
          </cell>
        </row>
        <row r="1107">
          <cell r="A1107">
            <v>8129</v>
          </cell>
          <cell r="B1107" t="str">
            <v>477mm 직관(SUS/AL)</v>
          </cell>
          <cell r="C1107" t="str">
            <v>200Ø</v>
          </cell>
          <cell r="D1107" t="str">
            <v>개</v>
          </cell>
          <cell r="E1107">
            <v>57400</v>
          </cell>
          <cell r="F1107">
            <v>0</v>
          </cell>
          <cell r="H1107">
            <v>657</v>
          </cell>
          <cell r="I1107">
            <v>57400</v>
          </cell>
          <cell r="J1107">
            <v>657</v>
          </cell>
          <cell r="L1107">
            <v>657</v>
          </cell>
        </row>
        <row r="1108">
          <cell r="A1108">
            <v>8131</v>
          </cell>
          <cell r="B1108" t="str">
            <v>Damper Valve</v>
          </cell>
          <cell r="C1108" t="str">
            <v>1,000Ø</v>
          </cell>
          <cell r="D1108" t="str">
            <v>개</v>
          </cell>
          <cell r="E1108">
            <v>525000</v>
          </cell>
          <cell r="F1108">
            <v>0</v>
          </cell>
          <cell r="H1108">
            <v>657</v>
          </cell>
          <cell r="I1108">
            <v>525000</v>
          </cell>
          <cell r="J1108">
            <v>657</v>
          </cell>
          <cell r="L1108">
            <v>657</v>
          </cell>
        </row>
        <row r="1109">
          <cell r="A1109">
            <v>8132</v>
          </cell>
          <cell r="B1109" t="str">
            <v>Damper Valve</v>
          </cell>
          <cell r="C1109" t="str">
            <v>900Ø</v>
          </cell>
          <cell r="D1109" t="str">
            <v>개</v>
          </cell>
          <cell r="E1109">
            <v>421000</v>
          </cell>
          <cell r="F1109">
            <v>0</v>
          </cell>
          <cell r="H1109">
            <v>657</v>
          </cell>
          <cell r="I1109">
            <v>421000</v>
          </cell>
          <cell r="J1109">
            <v>657</v>
          </cell>
          <cell r="L1109">
            <v>657</v>
          </cell>
        </row>
        <row r="1110">
          <cell r="A1110">
            <v>8133</v>
          </cell>
          <cell r="B1110" t="str">
            <v>Damper Valve</v>
          </cell>
          <cell r="C1110" t="str">
            <v>800Ø</v>
          </cell>
          <cell r="D1110" t="str">
            <v>개</v>
          </cell>
          <cell r="E1110">
            <v>370000</v>
          </cell>
          <cell r="F1110">
            <v>0</v>
          </cell>
          <cell r="H1110">
            <v>657</v>
          </cell>
          <cell r="I1110">
            <v>370000</v>
          </cell>
          <cell r="J1110">
            <v>657</v>
          </cell>
          <cell r="L1110">
            <v>657</v>
          </cell>
        </row>
        <row r="1111">
          <cell r="A1111">
            <v>8134</v>
          </cell>
          <cell r="B1111" t="str">
            <v>Damper Valve</v>
          </cell>
          <cell r="C1111" t="str">
            <v>700Ø</v>
          </cell>
          <cell r="D1111" t="str">
            <v>개</v>
          </cell>
          <cell r="E1111">
            <v>328000</v>
          </cell>
          <cell r="F1111">
            <v>0</v>
          </cell>
          <cell r="H1111">
            <v>657</v>
          </cell>
          <cell r="I1111">
            <v>328000</v>
          </cell>
          <cell r="J1111">
            <v>657</v>
          </cell>
          <cell r="L1111">
            <v>657</v>
          </cell>
        </row>
        <row r="1112">
          <cell r="A1112">
            <v>8135</v>
          </cell>
          <cell r="B1112" t="str">
            <v>Damper Valve</v>
          </cell>
          <cell r="C1112" t="str">
            <v>600Ø</v>
          </cell>
          <cell r="D1112" t="str">
            <v>개</v>
          </cell>
          <cell r="E1112">
            <v>285000</v>
          </cell>
          <cell r="F1112">
            <v>0</v>
          </cell>
          <cell r="H1112">
            <v>657</v>
          </cell>
          <cell r="I1112">
            <v>285000</v>
          </cell>
          <cell r="J1112">
            <v>657</v>
          </cell>
          <cell r="L1112">
            <v>657</v>
          </cell>
        </row>
        <row r="1113">
          <cell r="A1113">
            <v>8136</v>
          </cell>
          <cell r="B1113" t="str">
            <v>Damper Valve</v>
          </cell>
          <cell r="C1113" t="str">
            <v>500Ø</v>
          </cell>
          <cell r="D1113" t="str">
            <v>개</v>
          </cell>
          <cell r="E1113">
            <v>244000</v>
          </cell>
          <cell r="F1113">
            <v>0</v>
          </cell>
          <cell r="H1113">
            <v>657</v>
          </cell>
          <cell r="I1113">
            <v>244000</v>
          </cell>
          <cell r="J1113">
            <v>657</v>
          </cell>
          <cell r="L1113">
            <v>657</v>
          </cell>
        </row>
        <row r="1114">
          <cell r="A1114">
            <v>8137</v>
          </cell>
          <cell r="B1114" t="str">
            <v>Damper Valve</v>
          </cell>
          <cell r="C1114" t="str">
            <v>400Ø</v>
          </cell>
          <cell r="D1114" t="str">
            <v>개</v>
          </cell>
          <cell r="E1114">
            <v>194000</v>
          </cell>
          <cell r="F1114">
            <v>0</v>
          </cell>
          <cell r="H1114">
            <v>657</v>
          </cell>
          <cell r="I1114">
            <v>194000</v>
          </cell>
          <cell r="J1114">
            <v>657</v>
          </cell>
          <cell r="L1114">
            <v>657</v>
          </cell>
        </row>
        <row r="1115">
          <cell r="A1115">
            <v>8138</v>
          </cell>
          <cell r="B1115" t="str">
            <v>Damper Valve</v>
          </cell>
          <cell r="C1115" t="str">
            <v>300Ø</v>
          </cell>
          <cell r="D1115" t="str">
            <v>개</v>
          </cell>
          <cell r="E1115">
            <v>178000</v>
          </cell>
          <cell r="F1115">
            <v>0</v>
          </cell>
          <cell r="H1115">
            <v>657</v>
          </cell>
          <cell r="I1115">
            <v>178000</v>
          </cell>
          <cell r="J1115">
            <v>657</v>
          </cell>
          <cell r="L1115">
            <v>657</v>
          </cell>
        </row>
        <row r="1116">
          <cell r="A1116">
            <v>8139</v>
          </cell>
          <cell r="B1116" t="str">
            <v>Damper Valve</v>
          </cell>
          <cell r="C1116" t="str">
            <v>200Ø</v>
          </cell>
          <cell r="D1116" t="str">
            <v>개</v>
          </cell>
          <cell r="E1116">
            <v>130000</v>
          </cell>
          <cell r="F1116">
            <v>0</v>
          </cell>
          <cell r="H1116">
            <v>657</v>
          </cell>
          <cell r="I1116">
            <v>130000</v>
          </cell>
          <cell r="J1116">
            <v>657</v>
          </cell>
          <cell r="L1116">
            <v>657</v>
          </cell>
        </row>
        <row r="1117">
          <cell r="A1117">
            <v>8141</v>
          </cell>
          <cell r="B1117" t="str">
            <v>Wall Support</v>
          </cell>
          <cell r="C1117" t="str">
            <v>1,000Ø</v>
          </cell>
          <cell r="D1117" t="str">
            <v>개</v>
          </cell>
          <cell r="E1117">
            <v>331000</v>
          </cell>
          <cell r="F1117">
            <v>0</v>
          </cell>
          <cell r="H1117">
            <v>657</v>
          </cell>
          <cell r="I1117">
            <v>331000</v>
          </cell>
          <cell r="J1117">
            <v>657</v>
          </cell>
          <cell r="L1117">
            <v>657</v>
          </cell>
        </row>
        <row r="1118">
          <cell r="A1118">
            <v>8142</v>
          </cell>
          <cell r="B1118" t="str">
            <v>Wall Support</v>
          </cell>
          <cell r="C1118" t="str">
            <v>900Ø</v>
          </cell>
          <cell r="D1118" t="str">
            <v>개</v>
          </cell>
          <cell r="E1118">
            <v>247000</v>
          </cell>
          <cell r="F1118">
            <v>0</v>
          </cell>
          <cell r="H1118">
            <v>657</v>
          </cell>
          <cell r="I1118">
            <v>247000</v>
          </cell>
          <cell r="J1118">
            <v>657</v>
          </cell>
          <cell r="L1118">
            <v>657</v>
          </cell>
        </row>
        <row r="1119">
          <cell r="A1119">
            <v>8143</v>
          </cell>
          <cell r="B1119" t="str">
            <v>Wall Support</v>
          </cell>
          <cell r="C1119" t="str">
            <v>800Ø</v>
          </cell>
          <cell r="D1119" t="str">
            <v>개</v>
          </cell>
          <cell r="E1119">
            <v>213000</v>
          </cell>
          <cell r="F1119">
            <v>0</v>
          </cell>
          <cell r="H1119">
            <v>657</v>
          </cell>
          <cell r="I1119">
            <v>213000</v>
          </cell>
          <cell r="J1119">
            <v>657</v>
          </cell>
          <cell r="L1119">
            <v>657</v>
          </cell>
        </row>
        <row r="1120">
          <cell r="A1120">
            <v>8144</v>
          </cell>
          <cell r="B1120" t="str">
            <v>Wall Support</v>
          </cell>
          <cell r="C1120" t="str">
            <v>700Ø</v>
          </cell>
          <cell r="D1120" t="str">
            <v>개</v>
          </cell>
          <cell r="E1120">
            <v>182000</v>
          </cell>
          <cell r="F1120">
            <v>0</v>
          </cell>
          <cell r="H1120">
            <v>657</v>
          </cell>
          <cell r="I1120">
            <v>182000</v>
          </cell>
          <cell r="J1120">
            <v>657</v>
          </cell>
          <cell r="L1120">
            <v>657</v>
          </cell>
        </row>
        <row r="1121">
          <cell r="A1121">
            <v>8145</v>
          </cell>
          <cell r="B1121" t="str">
            <v>Wall Support</v>
          </cell>
          <cell r="C1121" t="str">
            <v>600Ø</v>
          </cell>
          <cell r="D1121" t="str">
            <v>개</v>
          </cell>
          <cell r="E1121">
            <v>166000</v>
          </cell>
          <cell r="F1121">
            <v>0</v>
          </cell>
          <cell r="H1121">
            <v>657</v>
          </cell>
          <cell r="I1121">
            <v>166000</v>
          </cell>
          <cell r="J1121">
            <v>657</v>
          </cell>
          <cell r="L1121">
            <v>657</v>
          </cell>
        </row>
        <row r="1122">
          <cell r="A1122">
            <v>8146</v>
          </cell>
          <cell r="B1122" t="str">
            <v>Wall Support</v>
          </cell>
          <cell r="C1122" t="str">
            <v>500Ø</v>
          </cell>
          <cell r="D1122" t="str">
            <v>개</v>
          </cell>
          <cell r="E1122">
            <v>143000</v>
          </cell>
          <cell r="F1122">
            <v>0</v>
          </cell>
          <cell r="H1122">
            <v>657</v>
          </cell>
          <cell r="I1122">
            <v>143000</v>
          </cell>
          <cell r="J1122">
            <v>657</v>
          </cell>
          <cell r="L1122">
            <v>657</v>
          </cell>
        </row>
        <row r="1123">
          <cell r="A1123">
            <v>8147</v>
          </cell>
          <cell r="B1123" t="str">
            <v>Wall Support</v>
          </cell>
          <cell r="C1123" t="str">
            <v>400Ø</v>
          </cell>
          <cell r="D1123" t="str">
            <v>개</v>
          </cell>
          <cell r="E1123">
            <v>133000</v>
          </cell>
          <cell r="F1123">
            <v>0</v>
          </cell>
          <cell r="H1123">
            <v>657</v>
          </cell>
          <cell r="I1123">
            <v>133000</v>
          </cell>
          <cell r="J1123">
            <v>657</v>
          </cell>
          <cell r="L1123">
            <v>657</v>
          </cell>
        </row>
        <row r="1124">
          <cell r="A1124">
            <v>8148</v>
          </cell>
          <cell r="B1124" t="str">
            <v>Wall Support</v>
          </cell>
          <cell r="C1124" t="str">
            <v>300Ø</v>
          </cell>
          <cell r="D1124" t="str">
            <v>개</v>
          </cell>
          <cell r="E1124">
            <v>123000</v>
          </cell>
          <cell r="F1124">
            <v>0</v>
          </cell>
          <cell r="H1124">
            <v>657</v>
          </cell>
          <cell r="I1124">
            <v>123000</v>
          </cell>
          <cell r="J1124">
            <v>657</v>
          </cell>
          <cell r="L1124">
            <v>657</v>
          </cell>
        </row>
        <row r="1125">
          <cell r="A1125">
            <v>8149</v>
          </cell>
          <cell r="B1125" t="str">
            <v>Wall Support</v>
          </cell>
          <cell r="C1125" t="str">
            <v>200Ø</v>
          </cell>
          <cell r="D1125" t="str">
            <v>개</v>
          </cell>
          <cell r="E1125">
            <v>98000</v>
          </cell>
          <cell r="F1125">
            <v>0</v>
          </cell>
          <cell r="H1125">
            <v>657</v>
          </cell>
          <cell r="I1125">
            <v>98000</v>
          </cell>
          <cell r="J1125">
            <v>657</v>
          </cell>
          <cell r="L1125">
            <v>657</v>
          </cell>
        </row>
        <row r="1126">
          <cell r="A1126">
            <v>8151</v>
          </cell>
          <cell r="B1126" t="str">
            <v>Wall Guide Assembly</v>
          </cell>
          <cell r="C1126" t="str">
            <v>1,000Ø</v>
          </cell>
          <cell r="D1126" t="str">
            <v>개</v>
          </cell>
          <cell r="E1126">
            <v>167000</v>
          </cell>
          <cell r="F1126">
            <v>0</v>
          </cell>
          <cell r="H1126">
            <v>657</v>
          </cell>
          <cell r="I1126">
            <v>167000</v>
          </cell>
          <cell r="J1126">
            <v>657</v>
          </cell>
          <cell r="L1126">
            <v>657</v>
          </cell>
        </row>
        <row r="1127">
          <cell r="A1127">
            <v>8152</v>
          </cell>
          <cell r="B1127" t="str">
            <v>Wall Guide Assembly</v>
          </cell>
          <cell r="C1127" t="str">
            <v>900Ø</v>
          </cell>
          <cell r="D1127" t="str">
            <v>개</v>
          </cell>
          <cell r="E1127">
            <v>128000</v>
          </cell>
          <cell r="F1127">
            <v>0</v>
          </cell>
          <cell r="H1127">
            <v>657</v>
          </cell>
          <cell r="I1127">
            <v>128000</v>
          </cell>
          <cell r="J1127">
            <v>657</v>
          </cell>
          <cell r="L1127">
            <v>657</v>
          </cell>
        </row>
        <row r="1128">
          <cell r="A1128">
            <v>8153</v>
          </cell>
          <cell r="B1128" t="str">
            <v>Wall Guide Assembly</v>
          </cell>
          <cell r="C1128" t="str">
            <v>800Ø</v>
          </cell>
          <cell r="D1128" t="str">
            <v>개</v>
          </cell>
          <cell r="E1128">
            <v>114000</v>
          </cell>
          <cell r="F1128">
            <v>0</v>
          </cell>
          <cell r="H1128">
            <v>657</v>
          </cell>
          <cell r="I1128">
            <v>114000</v>
          </cell>
          <cell r="J1128">
            <v>657</v>
          </cell>
          <cell r="L1128">
            <v>657</v>
          </cell>
        </row>
        <row r="1129">
          <cell r="A1129">
            <v>8154</v>
          </cell>
          <cell r="B1129" t="str">
            <v>Wall Guide Assembly</v>
          </cell>
          <cell r="C1129" t="str">
            <v>700Ø</v>
          </cell>
          <cell r="D1129" t="str">
            <v>개</v>
          </cell>
          <cell r="E1129">
            <v>103000</v>
          </cell>
          <cell r="F1129">
            <v>0</v>
          </cell>
          <cell r="H1129">
            <v>657</v>
          </cell>
          <cell r="I1129">
            <v>103000</v>
          </cell>
          <cell r="J1129">
            <v>657</v>
          </cell>
          <cell r="L1129">
            <v>657</v>
          </cell>
        </row>
        <row r="1130">
          <cell r="A1130">
            <v>8155</v>
          </cell>
          <cell r="B1130" t="str">
            <v>Wall Guide Assembly</v>
          </cell>
          <cell r="C1130" t="str">
            <v>600Ø</v>
          </cell>
          <cell r="D1130" t="str">
            <v>개</v>
          </cell>
          <cell r="E1130">
            <v>89000</v>
          </cell>
          <cell r="F1130">
            <v>0</v>
          </cell>
          <cell r="H1130">
            <v>657</v>
          </cell>
          <cell r="I1130">
            <v>89000</v>
          </cell>
          <cell r="J1130">
            <v>657</v>
          </cell>
          <cell r="L1130">
            <v>657</v>
          </cell>
        </row>
        <row r="1131">
          <cell r="A1131">
            <v>8156</v>
          </cell>
          <cell r="B1131" t="str">
            <v>Wall Guide Assembly</v>
          </cell>
          <cell r="C1131" t="str">
            <v>500Ø</v>
          </cell>
          <cell r="D1131" t="str">
            <v>개</v>
          </cell>
          <cell r="E1131">
            <v>77800</v>
          </cell>
          <cell r="F1131">
            <v>0</v>
          </cell>
          <cell r="H1131">
            <v>657</v>
          </cell>
          <cell r="I1131">
            <v>77800</v>
          </cell>
          <cell r="J1131">
            <v>657</v>
          </cell>
          <cell r="L1131">
            <v>657</v>
          </cell>
        </row>
        <row r="1132">
          <cell r="A1132">
            <v>8157</v>
          </cell>
          <cell r="B1132" t="str">
            <v>Wall Guide Assembly</v>
          </cell>
          <cell r="C1132" t="str">
            <v>400Ø</v>
          </cell>
          <cell r="D1132" t="str">
            <v>개</v>
          </cell>
          <cell r="E1132">
            <v>69000</v>
          </cell>
          <cell r="F1132">
            <v>0</v>
          </cell>
          <cell r="H1132">
            <v>657</v>
          </cell>
          <cell r="I1132">
            <v>69000</v>
          </cell>
          <cell r="J1132">
            <v>657</v>
          </cell>
          <cell r="L1132">
            <v>657</v>
          </cell>
        </row>
        <row r="1133">
          <cell r="A1133">
            <v>8158</v>
          </cell>
          <cell r="B1133" t="str">
            <v>Wall Guide Assembly</v>
          </cell>
          <cell r="C1133" t="str">
            <v>300Ø</v>
          </cell>
          <cell r="D1133" t="str">
            <v>개</v>
          </cell>
          <cell r="E1133">
            <v>63000</v>
          </cell>
          <cell r="F1133">
            <v>0</v>
          </cell>
          <cell r="H1133">
            <v>657</v>
          </cell>
          <cell r="I1133">
            <v>63000</v>
          </cell>
          <cell r="J1133">
            <v>657</v>
          </cell>
          <cell r="L1133">
            <v>657</v>
          </cell>
        </row>
        <row r="1134">
          <cell r="A1134">
            <v>8159</v>
          </cell>
          <cell r="B1134" t="str">
            <v>Wall Guide Assembly</v>
          </cell>
          <cell r="C1134" t="str">
            <v>200Ø</v>
          </cell>
          <cell r="D1134" t="str">
            <v>개</v>
          </cell>
          <cell r="E1134">
            <v>49800</v>
          </cell>
          <cell r="F1134">
            <v>0</v>
          </cell>
          <cell r="H1134">
            <v>657</v>
          </cell>
          <cell r="I1134">
            <v>49800</v>
          </cell>
          <cell r="J1134">
            <v>657</v>
          </cell>
          <cell r="L1134">
            <v>657</v>
          </cell>
        </row>
        <row r="1135">
          <cell r="A1135">
            <v>8161</v>
          </cell>
          <cell r="B1135" t="str">
            <v>Bellows Joint</v>
          </cell>
          <cell r="C1135" t="str">
            <v>1,000Ø</v>
          </cell>
          <cell r="D1135" t="str">
            <v>개</v>
          </cell>
          <cell r="E1135">
            <v>1605000</v>
          </cell>
          <cell r="F1135">
            <v>0</v>
          </cell>
          <cell r="H1135">
            <v>657</v>
          </cell>
          <cell r="I1135">
            <v>1605000</v>
          </cell>
          <cell r="J1135">
            <v>657</v>
          </cell>
          <cell r="L1135">
            <v>657</v>
          </cell>
        </row>
        <row r="1136">
          <cell r="A1136">
            <v>8162</v>
          </cell>
          <cell r="B1136" t="str">
            <v>Bellows Joint</v>
          </cell>
          <cell r="C1136" t="str">
            <v>900Ø</v>
          </cell>
          <cell r="D1136" t="str">
            <v>개</v>
          </cell>
          <cell r="E1136">
            <v>1498000</v>
          </cell>
          <cell r="F1136">
            <v>0</v>
          </cell>
          <cell r="H1136">
            <v>657</v>
          </cell>
          <cell r="I1136">
            <v>1498000</v>
          </cell>
          <cell r="J1136">
            <v>657</v>
          </cell>
          <cell r="L1136">
            <v>657</v>
          </cell>
        </row>
        <row r="1137">
          <cell r="A1137">
            <v>8163</v>
          </cell>
          <cell r="B1137" t="str">
            <v>Bellows Joint</v>
          </cell>
          <cell r="C1137" t="str">
            <v>800Ø</v>
          </cell>
          <cell r="D1137" t="str">
            <v>개</v>
          </cell>
          <cell r="E1137">
            <v>1428000</v>
          </cell>
          <cell r="F1137">
            <v>0</v>
          </cell>
          <cell r="H1137">
            <v>657</v>
          </cell>
          <cell r="I1137">
            <v>1428000</v>
          </cell>
          <cell r="J1137">
            <v>657</v>
          </cell>
          <cell r="L1137">
            <v>657</v>
          </cell>
        </row>
        <row r="1138">
          <cell r="A1138">
            <v>8164</v>
          </cell>
          <cell r="B1138" t="str">
            <v>Bellows Joint</v>
          </cell>
          <cell r="C1138" t="str">
            <v>700Ø</v>
          </cell>
          <cell r="D1138" t="str">
            <v>개</v>
          </cell>
          <cell r="E1138">
            <v>1275000</v>
          </cell>
          <cell r="F1138">
            <v>0</v>
          </cell>
          <cell r="H1138">
            <v>657</v>
          </cell>
          <cell r="I1138">
            <v>1275000</v>
          </cell>
          <cell r="J1138">
            <v>657</v>
          </cell>
          <cell r="L1138">
            <v>657</v>
          </cell>
        </row>
        <row r="1139">
          <cell r="A1139">
            <v>8165</v>
          </cell>
          <cell r="B1139" t="str">
            <v>Bellows Joint</v>
          </cell>
          <cell r="C1139" t="str">
            <v>600Ø</v>
          </cell>
          <cell r="D1139" t="str">
            <v>개</v>
          </cell>
          <cell r="E1139">
            <v>1072000</v>
          </cell>
          <cell r="F1139">
            <v>0</v>
          </cell>
          <cell r="H1139">
            <v>657</v>
          </cell>
          <cell r="I1139">
            <v>1072000</v>
          </cell>
          <cell r="J1139">
            <v>657</v>
          </cell>
          <cell r="L1139">
            <v>657</v>
          </cell>
        </row>
        <row r="1140">
          <cell r="A1140">
            <v>8166</v>
          </cell>
          <cell r="B1140" t="str">
            <v>Bellows Joint</v>
          </cell>
          <cell r="C1140" t="str">
            <v>500Ø</v>
          </cell>
          <cell r="D1140" t="str">
            <v>개</v>
          </cell>
          <cell r="E1140">
            <v>658000</v>
          </cell>
          <cell r="F1140">
            <v>0</v>
          </cell>
          <cell r="H1140">
            <v>657</v>
          </cell>
          <cell r="I1140">
            <v>658000</v>
          </cell>
          <cell r="J1140">
            <v>657</v>
          </cell>
          <cell r="L1140">
            <v>657</v>
          </cell>
        </row>
        <row r="1141">
          <cell r="A1141">
            <v>8167</v>
          </cell>
          <cell r="B1141" t="str">
            <v>Bellows Joint</v>
          </cell>
          <cell r="C1141" t="str">
            <v>400Ø</v>
          </cell>
          <cell r="D1141" t="str">
            <v>개</v>
          </cell>
          <cell r="E1141">
            <v>576000</v>
          </cell>
          <cell r="F1141">
            <v>0</v>
          </cell>
          <cell r="H1141">
            <v>657</v>
          </cell>
          <cell r="I1141">
            <v>576000</v>
          </cell>
          <cell r="J1141">
            <v>657</v>
          </cell>
          <cell r="L1141">
            <v>657</v>
          </cell>
        </row>
        <row r="1142">
          <cell r="A1142">
            <v>8168</v>
          </cell>
          <cell r="B1142" t="str">
            <v>Bellows Joint</v>
          </cell>
          <cell r="C1142" t="str">
            <v>300Ø</v>
          </cell>
          <cell r="D1142" t="str">
            <v>개</v>
          </cell>
          <cell r="E1142">
            <v>513000</v>
          </cell>
          <cell r="F1142">
            <v>0</v>
          </cell>
          <cell r="H1142">
            <v>657</v>
          </cell>
          <cell r="I1142">
            <v>513000</v>
          </cell>
          <cell r="J1142">
            <v>657</v>
          </cell>
          <cell r="L1142">
            <v>657</v>
          </cell>
        </row>
        <row r="1143">
          <cell r="A1143">
            <v>8169</v>
          </cell>
          <cell r="B1143" t="str">
            <v>Bellows Joint</v>
          </cell>
          <cell r="C1143" t="str">
            <v>200Ø</v>
          </cell>
          <cell r="D1143" t="str">
            <v>개</v>
          </cell>
          <cell r="E1143">
            <v>400000</v>
          </cell>
          <cell r="F1143">
            <v>0</v>
          </cell>
          <cell r="H1143">
            <v>657</v>
          </cell>
          <cell r="I1143">
            <v>400000</v>
          </cell>
          <cell r="J1143">
            <v>657</v>
          </cell>
          <cell r="L1143">
            <v>657</v>
          </cell>
        </row>
        <row r="1144">
          <cell r="A1144">
            <v>8171</v>
          </cell>
          <cell r="B1144" t="str">
            <v>Ventilated Trimble</v>
          </cell>
          <cell r="C1144" t="str">
            <v>1,000Ø</v>
          </cell>
          <cell r="D1144" t="str">
            <v>개</v>
          </cell>
          <cell r="E1144">
            <v>314000</v>
          </cell>
          <cell r="F1144">
            <v>0</v>
          </cell>
          <cell r="H1144">
            <v>657</v>
          </cell>
          <cell r="I1144">
            <v>314000</v>
          </cell>
          <cell r="J1144">
            <v>657</v>
          </cell>
          <cell r="L1144">
            <v>657</v>
          </cell>
        </row>
        <row r="1145">
          <cell r="A1145">
            <v>8172</v>
          </cell>
          <cell r="B1145" t="str">
            <v>Ventilated Trimble</v>
          </cell>
          <cell r="C1145" t="str">
            <v>900Ø</v>
          </cell>
          <cell r="D1145" t="str">
            <v>개</v>
          </cell>
          <cell r="E1145">
            <v>247000</v>
          </cell>
          <cell r="F1145">
            <v>0</v>
          </cell>
          <cell r="H1145">
            <v>657</v>
          </cell>
          <cell r="I1145">
            <v>247000</v>
          </cell>
          <cell r="J1145">
            <v>657</v>
          </cell>
          <cell r="L1145">
            <v>657</v>
          </cell>
        </row>
        <row r="1146">
          <cell r="A1146">
            <v>8173</v>
          </cell>
          <cell r="B1146" t="str">
            <v>Ventilated Trimble</v>
          </cell>
          <cell r="C1146" t="str">
            <v>800Ø</v>
          </cell>
          <cell r="D1146" t="str">
            <v>개</v>
          </cell>
          <cell r="E1146">
            <v>227000</v>
          </cell>
          <cell r="F1146">
            <v>0</v>
          </cell>
          <cell r="H1146">
            <v>657</v>
          </cell>
          <cell r="I1146">
            <v>227000</v>
          </cell>
          <cell r="J1146">
            <v>657</v>
          </cell>
          <cell r="L1146">
            <v>657</v>
          </cell>
        </row>
        <row r="1147">
          <cell r="A1147">
            <v>8174</v>
          </cell>
          <cell r="B1147" t="str">
            <v>Ventilated Trimble</v>
          </cell>
          <cell r="C1147" t="str">
            <v>700Ø</v>
          </cell>
          <cell r="D1147" t="str">
            <v>개</v>
          </cell>
          <cell r="E1147">
            <v>205000</v>
          </cell>
          <cell r="F1147">
            <v>0</v>
          </cell>
          <cell r="H1147">
            <v>657</v>
          </cell>
          <cell r="I1147">
            <v>205000</v>
          </cell>
          <cell r="J1147">
            <v>657</v>
          </cell>
          <cell r="L1147">
            <v>657</v>
          </cell>
        </row>
        <row r="1148">
          <cell r="A1148">
            <v>8175</v>
          </cell>
          <cell r="B1148" t="str">
            <v>Ventilated Trimble</v>
          </cell>
          <cell r="C1148" t="str">
            <v>600Ø</v>
          </cell>
          <cell r="D1148" t="str">
            <v>개</v>
          </cell>
          <cell r="E1148">
            <v>183000</v>
          </cell>
          <cell r="F1148">
            <v>0</v>
          </cell>
          <cell r="H1148">
            <v>657</v>
          </cell>
          <cell r="I1148">
            <v>183000</v>
          </cell>
          <cell r="J1148">
            <v>657</v>
          </cell>
          <cell r="L1148">
            <v>657</v>
          </cell>
        </row>
        <row r="1149">
          <cell r="A1149">
            <v>8176</v>
          </cell>
          <cell r="B1149" t="str">
            <v>Ventilated Trimble</v>
          </cell>
          <cell r="C1149" t="str">
            <v>500Ø</v>
          </cell>
          <cell r="D1149" t="str">
            <v>개</v>
          </cell>
          <cell r="E1149">
            <v>164000</v>
          </cell>
          <cell r="F1149">
            <v>0</v>
          </cell>
          <cell r="H1149">
            <v>657</v>
          </cell>
          <cell r="I1149">
            <v>164000</v>
          </cell>
          <cell r="J1149">
            <v>657</v>
          </cell>
          <cell r="L1149">
            <v>657</v>
          </cell>
        </row>
        <row r="1150">
          <cell r="A1150">
            <v>8177</v>
          </cell>
          <cell r="B1150" t="str">
            <v>Ventilated Trimble</v>
          </cell>
          <cell r="C1150" t="str">
            <v>400Ø</v>
          </cell>
          <cell r="D1150" t="str">
            <v>개</v>
          </cell>
          <cell r="E1150">
            <v>148000</v>
          </cell>
          <cell r="F1150">
            <v>0</v>
          </cell>
          <cell r="H1150">
            <v>657</v>
          </cell>
          <cell r="I1150">
            <v>148000</v>
          </cell>
          <cell r="J1150">
            <v>657</v>
          </cell>
          <cell r="L1150">
            <v>657</v>
          </cell>
        </row>
        <row r="1151">
          <cell r="A1151">
            <v>8178</v>
          </cell>
          <cell r="B1151" t="str">
            <v>Ventilated Trimble</v>
          </cell>
          <cell r="C1151" t="str">
            <v>300Ø</v>
          </cell>
          <cell r="D1151" t="str">
            <v>개</v>
          </cell>
          <cell r="E1151">
            <v>133000</v>
          </cell>
          <cell r="F1151">
            <v>0</v>
          </cell>
          <cell r="H1151">
            <v>657</v>
          </cell>
          <cell r="I1151">
            <v>133000</v>
          </cell>
          <cell r="J1151">
            <v>657</v>
          </cell>
          <cell r="L1151">
            <v>657</v>
          </cell>
        </row>
        <row r="1152">
          <cell r="A1152">
            <v>8179</v>
          </cell>
          <cell r="B1152" t="str">
            <v>Ventilated Trimble</v>
          </cell>
          <cell r="C1152" t="str">
            <v>200Ø</v>
          </cell>
          <cell r="D1152" t="str">
            <v>개</v>
          </cell>
          <cell r="E1152">
            <v>118000</v>
          </cell>
          <cell r="F1152">
            <v>0</v>
          </cell>
          <cell r="H1152">
            <v>657</v>
          </cell>
          <cell r="I1152">
            <v>118000</v>
          </cell>
          <cell r="J1152">
            <v>657</v>
          </cell>
          <cell r="L1152">
            <v>657</v>
          </cell>
        </row>
        <row r="1153">
          <cell r="A1153">
            <v>8181</v>
          </cell>
          <cell r="B1153" t="str">
            <v>Drain Tee Cap</v>
          </cell>
          <cell r="C1153" t="str">
            <v>1,000Ø</v>
          </cell>
          <cell r="D1153" t="str">
            <v>개</v>
          </cell>
          <cell r="E1153">
            <v>125000</v>
          </cell>
          <cell r="F1153">
            <v>0</v>
          </cell>
          <cell r="H1153">
            <v>657</v>
          </cell>
          <cell r="I1153">
            <v>125000</v>
          </cell>
          <cell r="J1153">
            <v>657</v>
          </cell>
          <cell r="L1153">
            <v>657</v>
          </cell>
        </row>
        <row r="1154">
          <cell r="A1154">
            <v>8182</v>
          </cell>
          <cell r="B1154" t="str">
            <v>Drain Tee Cap</v>
          </cell>
          <cell r="C1154" t="str">
            <v>900Ø</v>
          </cell>
          <cell r="D1154" t="str">
            <v>개</v>
          </cell>
          <cell r="E1154">
            <v>90000</v>
          </cell>
          <cell r="F1154">
            <v>0</v>
          </cell>
          <cell r="H1154">
            <v>657</v>
          </cell>
          <cell r="I1154">
            <v>90000</v>
          </cell>
          <cell r="J1154">
            <v>657</v>
          </cell>
          <cell r="L1154">
            <v>657</v>
          </cell>
        </row>
        <row r="1155">
          <cell r="A1155">
            <v>8183</v>
          </cell>
          <cell r="B1155" t="str">
            <v>Drain Tee Cap</v>
          </cell>
          <cell r="C1155" t="str">
            <v>800Ø</v>
          </cell>
          <cell r="D1155" t="str">
            <v>개</v>
          </cell>
          <cell r="E1155">
            <v>63800</v>
          </cell>
          <cell r="F1155">
            <v>0</v>
          </cell>
          <cell r="H1155">
            <v>657</v>
          </cell>
          <cell r="I1155">
            <v>63800</v>
          </cell>
          <cell r="J1155">
            <v>657</v>
          </cell>
          <cell r="L1155">
            <v>657</v>
          </cell>
        </row>
        <row r="1156">
          <cell r="A1156">
            <v>8184</v>
          </cell>
          <cell r="B1156" t="str">
            <v>Drain Tee Cap</v>
          </cell>
          <cell r="C1156" t="str">
            <v>700Ø</v>
          </cell>
          <cell r="D1156" t="str">
            <v>개</v>
          </cell>
          <cell r="E1156">
            <v>51200</v>
          </cell>
          <cell r="F1156">
            <v>0</v>
          </cell>
          <cell r="H1156">
            <v>657</v>
          </cell>
          <cell r="I1156">
            <v>51200</v>
          </cell>
          <cell r="J1156">
            <v>657</v>
          </cell>
          <cell r="L1156">
            <v>657</v>
          </cell>
        </row>
        <row r="1157">
          <cell r="A1157">
            <v>8185</v>
          </cell>
          <cell r="B1157" t="str">
            <v>Drain Tee Cap</v>
          </cell>
          <cell r="C1157" t="str">
            <v>600Ø</v>
          </cell>
          <cell r="D1157" t="str">
            <v>개</v>
          </cell>
          <cell r="E1157">
            <v>44500</v>
          </cell>
          <cell r="F1157">
            <v>0</v>
          </cell>
          <cell r="H1157">
            <v>657</v>
          </cell>
          <cell r="I1157">
            <v>44500</v>
          </cell>
          <cell r="J1157">
            <v>657</v>
          </cell>
          <cell r="L1157">
            <v>657</v>
          </cell>
        </row>
        <row r="1158">
          <cell r="A1158">
            <v>8186</v>
          </cell>
          <cell r="B1158" t="str">
            <v>Drain Tee Cap</v>
          </cell>
          <cell r="C1158" t="str">
            <v>500Ø</v>
          </cell>
          <cell r="D1158" t="str">
            <v>개</v>
          </cell>
          <cell r="E1158">
            <v>39200</v>
          </cell>
          <cell r="F1158">
            <v>0</v>
          </cell>
          <cell r="H1158">
            <v>657</v>
          </cell>
          <cell r="I1158">
            <v>39200</v>
          </cell>
          <cell r="J1158">
            <v>657</v>
          </cell>
          <cell r="L1158">
            <v>657</v>
          </cell>
        </row>
        <row r="1159">
          <cell r="A1159">
            <v>8187</v>
          </cell>
          <cell r="B1159" t="str">
            <v>Drain Tee Cap</v>
          </cell>
          <cell r="C1159" t="str">
            <v>400Ø</v>
          </cell>
          <cell r="D1159" t="str">
            <v>개</v>
          </cell>
          <cell r="E1159">
            <v>29900</v>
          </cell>
          <cell r="F1159">
            <v>0</v>
          </cell>
          <cell r="H1159">
            <v>657</v>
          </cell>
          <cell r="I1159">
            <v>29900</v>
          </cell>
          <cell r="J1159">
            <v>657</v>
          </cell>
          <cell r="L1159">
            <v>657</v>
          </cell>
        </row>
        <row r="1160">
          <cell r="A1160">
            <v>8188</v>
          </cell>
          <cell r="B1160" t="str">
            <v>Drain Tee Cap</v>
          </cell>
          <cell r="C1160" t="str">
            <v>300Ø</v>
          </cell>
          <cell r="D1160" t="str">
            <v>개</v>
          </cell>
          <cell r="E1160">
            <v>24600</v>
          </cell>
          <cell r="F1160">
            <v>0</v>
          </cell>
          <cell r="H1160">
            <v>657</v>
          </cell>
          <cell r="I1160">
            <v>24600</v>
          </cell>
          <cell r="J1160">
            <v>657</v>
          </cell>
          <cell r="L1160">
            <v>657</v>
          </cell>
        </row>
        <row r="1161">
          <cell r="A1161">
            <v>8189</v>
          </cell>
          <cell r="B1161" t="str">
            <v>Drain Tee Cap</v>
          </cell>
          <cell r="C1161" t="str">
            <v>200Ø</v>
          </cell>
          <cell r="D1161" t="str">
            <v>개</v>
          </cell>
          <cell r="E1161">
            <v>17900</v>
          </cell>
          <cell r="F1161">
            <v>0</v>
          </cell>
          <cell r="H1161">
            <v>657</v>
          </cell>
          <cell r="I1161">
            <v>17900</v>
          </cell>
          <cell r="J1161">
            <v>657</v>
          </cell>
          <cell r="L1161">
            <v>657</v>
          </cell>
        </row>
        <row r="1162">
          <cell r="A1162">
            <v>8191</v>
          </cell>
          <cell r="B1162" t="str">
            <v>Manifold Tee</v>
          </cell>
          <cell r="C1162" t="str">
            <v>1,000Ø</v>
          </cell>
          <cell r="D1162" t="str">
            <v>개</v>
          </cell>
          <cell r="E1162">
            <v>665000</v>
          </cell>
          <cell r="F1162">
            <v>0</v>
          </cell>
          <cell r="H1162">
            <v>657</v>
          </cell>
          <cell r="I1162">
            <v>665000</v>
          </cell>
          <cell r="J1162">
            <v>657</v>
          </cell>
          <cell r="L1162">
            <v>657</v>
          </cell>
        </row>
        <row r="1163">
          <cell r="A1163">
            <v>8192</v>
          </cell>
          <cell r="B1163" t="str">
            <v>Manifold Tee</v>
          </cell>
          <cell r="C1163" t="str">
            <v>900Ø</v>
          </cell>
          <cell r="D1163" t="str">
            <v>개</v>
          </cell>
          <cell r="E1163">
            <v>450000</v>
          </cell>
          <cell r="F1163">
            <v>0</v>
          </cell>
          <cell r="H1163">
            <v>657</v>
          </cell>
          <cell r="I1163">
            <v>450000</v>
          </cell>
          <cell r="J1163">
            <v>657</v>
          </cell>
          <cell r="L1163">
            <v>657</v>
          </cell>
        </row>
        <row r="1164">
          <cell r="A1164">
            <v>8193</v>
          </cell>
          <cell r="B1164" t="str">
            <v>Manifold Tee</v>
          </cell>
          <cell r="C1164" t="str">
            <v>800Ø</v>
          </cell>
          <cell r="D1164" t="str">
            <v>개</v>
          </cell>
          <cell r="E1164">
            <v>409000</v>
          </cell>
          <cell r="F1164">
            <v>0</v>
          </cell>
          <cell r="H1164">
            <v>657</v>
          </cell>
          <cell r="I1164">
            <v>409000</v>
          </cell>
          <cell r="J1164">
            <v>657</v>
          </cell>
          <cell r="L1164">
            <v>657</v>
          </cell>
        </row>
        <row r="1165">
          <cell r="A1165">
            <v>8194</v>
          </cell>
          <cell r="B1165" t="str">
            <v>Manifold Tee</v>
          </cell>
          <cell r="C1165" t="str">
            <v>700Ø</v>
          </cell>
          <cell r="D1165" t="str">
            <v>개</v>
          </cell>
          <cell r="E1165">
            <v>287000</v>
          </cell>
          <cell r="F1165">
            <v>0</v>
          </cell>
          <cell r="H1165">
            <v>657</v>
          </cell>
          <cell r="I1165">
            <v>287000</v>
          </cell>
          <cell r="J1165">
            <v>657</v>
          </cell>
          <cell r="L1165">
            <v>657</v>
          </cell>
        </row>
        <row r="1166">
          <cell r="A1166">
            <v>8195</v>
          </cell>
          <cell r="B1166" t="str">
            <v>Manifold Tee</v>
          </cell>
          <cell r="C1166" t="str">
            <v>600Ø</v>
          </cell>
          <cell r="D1166" t="str">
            <v>개</v>
          </cell>
          <cell r="E1166">
            <v>252000</v>
          </cell>
          <cell r="F1166">
            <v>0</v>
          </cell>
          <cell r="H1166">
            <v>657</v>
          </cell>
          <cell r="I1166">
            <v>252000</v>
          </cell>
          <cell r="J1166">
            <v>657</v>
          </cell>
          <cell r="L1166">
            <v>657</v>
          </cell>
        </row>
        <row r="1167">
          <cell r="A1167">
            <v>8196</v>
          </cell>
          <cell r="B1167" t="str">
            <v>Manifold Tee</v>
          </cell>
          <cell r="C1167" t="str">
            <v>500Ø</v>
          </cell>
          <cell r="D1167" t="str">
            <v>개</v>
          </cell>
          <cell r="E1167">
            <v>194000</v>
          </cell>
          <cell r="F1167">
            <v>0</v>
          </cell>
          <cell r="H1167">
            <v>657</v>
          </cell>
          <cell r="I1167">
            <v>194000</v>
          </cell>
          <cell r="J1167">
            <v>657</v>
          </cell>
          <cell r="L1167">
            <v>657</v>
          </cell>
        </row>
        <row r="1168">
          <cell r="A1168">
            <v>8197</v>
          </cell>
          <cell r="B1168" t="str">
            <v>Manifold Tee</v>
          </cell>
          <cell r="C1168" t="str">
            <v>400Ø</v>
          </cell>
          <cell r="D1168" t="str">
            <v>개</v>
          </cell>
          <cell r="E1168">
            <v>154000</v>
          </cell>
          <cell r="F1168">
            <v>0</v>
          </cell>
          <cell r="H1168">
            <v>657</v>
          </cell>
          <cell r="I1168">
            <v>154000</v>
          </cell>
          <cell r="J1168">
            <v>657</v>
          </cell>
          <cell r="L1168">
            <v>657</v>
          </cell>
        </row>
        <row r="1169">
          <cell r="A1169">
            <v>8198</v>
          </cell>
          <cell r="B1169" t="str">
            <v>Manifold Tee</v>
          </cell>
          <cell r="C1169" t="str">
            <v>300Ø</v>
          </cell>
          <cell r="D1169" t="str">
            <v>개</v>
          </cell>
          <cell r="E1169">
            <v>124000</v>
          </cell>
          <cell r="F1169">
            <v>0</v>
          </cell>
          <cell r="H1169">
            <v>657</v>
          </cell>
          <cell r="I1169">
            <v>124000</v>
          </cell>
          <cell r="J1169">
            <v>657</v>
          </cell>
          <cell r="L1169">
            <v>657</v>
          </cell>
        </row>
        <row r="1170">
          <cell r="A1170">
            <v>8199</v>
          </cell>
          <cell r="B1170" t="str">
            <v>Manifold Tee</v>
          </cell>
          <cell r="C1170" t="str">
            <v>200Ø</v>
          </cell>
          <cell r="D1170" t="str">
            <v>개</v>
          </cell>
          <cell r="E1170">
            <v>81000</v>
          </cell>
          <cell r="F1170">
            <v>0</v>
          </cell>
          <cell r="H1170">
            <v>657</v>
          </cell>
          <cell r="I1170">
            <v>81000</v>
          </cell>
          <cell r="J1170">
            <v>657</v>
          </cell>
          <cell r="L1170">
            <v>657</v>
          </cell>
        </row>
        <row r="1171">
          <cell r="A1171">
            <v>8201</v>
          </cell>
          <cell r="B1171" t="str">
            <v>Insulated Flange</v>
          </cell>
          <cell r="C1171" t="str">
            <v>1,000Ø</v>
          </cell>
          <cell r="D1171" t="str">
            <v>개</v>
          </cell>
          <cell r="E1171">
            <v>571000</v>
          </cell>
          <cell r="F1171">
            <v>0</v>
          </cell>
          <cell r="H1171">
            <v>657</v>
          </cell>
          <cell r="I1171">
            <v>571000</v>
          </cell>
          <cell r="J1171">
            <v>657</v>
          </cell>
          <cell r="L1171">
            <v>657</v>
          </cell>
        </row>
        <row r="1172">
          <cell r="A1172">
            <v>8202</v>
          </cell>
          <cell r="B1172" t="str">
            <v>Insulated Flange</v>
          </cell>
          <cell r="C1172" t="str">
            <v>900Ø</v>
          </cell>
          <cell r="D1172" t="str">
            <v>개</v>
          </cell>
          <cell r="E1172">
            <v>348000</v>
          </cell>
          <cell r="F1172">
            <v>0</v>
          </cell>
          <cell r="H1172">
            <v>657</v>
          </cell>
          <cell r="I1172">
            <v>348000</v>
          </cell>
          <cell r="J1172">
            <v>657</v>
          </cell>
          <cell r="L1172">
            <v>657</v>
          </cell>
        </row>
        <row r="1173">
          <cell r="A1173">
            <v>8203</v>
          </cell>
          <cell r="B1173" t="str">
            <v>Insulated Flange</v>
          </cell>
          <cell r="C1173" t="str">
            <v>800Ø</v>
          </cell>
          <cell r="D1173" t="str">
            <v>개</v>
          </cell>
          <cell r="E1173">
            <v>294000</v>
          </cell>
          <cell r="F1173">
            <v>0</v>
          </cell>
          <cell r="H1173">
            <v>657</v>
          </cell>
          <cell r="I1173">
            <v>294000</v>
          </cell>
          <cell r="J1173">
            <v>657</v>
          </cell>
          <cell r="L1173">
            <v>657</v>
          </cell>
        </row>
        <row r="1174">
          <cell r="A1174">
            <v>8204</v>
          </cell>
          <cell r="B1174" t="str">
            <v>Insulated Flange</v>
          </cell>
          <cell r="C1174" t="str">
            <v>700Ø</v>
          </cell>
          <cell r="D1174" t="str">
            <v>개</v>
          </cell>
          <cell r="E1174">
            <v>209000</v>
          </cell>
          <cell r="F1174">
            <v>0</v>
          </cell>
          <cell r="H1174">
            <v>657</v>
          </cell>
          <cell r="I1174">
            <v>209000</v>
          </cell>
          <cell r="J1174">
            <v>657</v>
          </cell>
          <cell r="L1174">
            <v>657</v>
          </cell>
        </row>
        <row r="1175">
          <cell r="A1175">
            <v>8205</v>
          </cell>
          <cell r="B1175" t="str">
            <v>Insulated Flange</v>
          </cell>
          <cell r="C1175" t="str">
            <v>600Ø</v>
          </cell>
          <cell r="D1175" t="str">
            <v>개</v>
          </cell>
          <cell r="E1175">
            <v>182000</v>
          </cell>
          <cell r="F1175">
            <v>0</v>
          </cell>
          <cell r="H1175">
            <v>657</v>
          </cell>
          <cell r="I1175">
            <v>182000</v>
          </cell>
          <cell r="J1175">
            <v>657</v>
          </cell>
          <cell r="L1175">
            <v>657</v>
          </cell>
        </row>
        <row r="1176">
          <cell r="A1176">
            <v>8206</v>
          </cell>
          <cell r="B1176" t="str">
            <v>Insulated Flange</v>
          </cell>
          <cell r="C1176" t="str">
            <v>500Ø</v>
          </cell>
          <cell r="D1176" t="str">
            <v>개</v>
          </cell>
          <cell r="E1176">
            <v>174000</v>
          </cell>
          <cell r="F1176">
            <v>0</v>
          </cell>
          <cell r="H1176">
            <v>657</v>
          </cell>
          <cell r="I1176">
            <v>174000</v>
          </cell>
          <cell r="J1176">
            <v>657</v>
          </cell>
          <cell r="L1176">
            <v>657</v>
          </cell>
        </row>
        <row r="1177">
          <cell r="A1177">
            <v>8207</v>
          </cell>
          <cell r="B1177" t="str">
            <v>Insulated Flange</v>
          </cell>
          <cell r="C1177" t="str">
            <v>400Ø</v>
          </cell>
          <cell r="D1177" t="str">
            <v>개</v>
          </cell>
          <cell r="E1177">
            <v>138000</v>
          </cell>
          <cell r="F1177">
            <v>0</v>
          </cell>
          <cell r="H1177">
            <v>657</v>
          </cell>
          <cell r="I1177">
            <v>138000</v>
          </cell>
          <cell r="J1177">
            <v>657</v>
          </cell>
          <cell r="L1177">
            <v>657</v>
          </cell>
        </row>
        <row r="1178">
          <cell r="A1178">
            <v>8208</v>
          </cell>
          <cell r="B1178" t="str">
            <v>Insulated Flange</v>
          </cell>
          <cell r="C1178" t="str">
            <v>300Ø</v>
          </cell>
          <cell r="D1178" t="str">
            <v>개</v>
          </cell>
          <cell r="E1178">
            <v>91000</v>
          </cell>
          <cell r="F1178">
            <v>0</v>
          </cell>
          <cell r="H1178">
            <v>657</v>
          </cell>
          <cell r="I1178">
            <v>91000</v>
          </cell>
          <cell r="J1178">
            <v>657</v>
          </cell>
          <cell r="L1178">
            <v>657</v>
          </cell>
        </row>
        <row r="1179">
          <cell r="A1179">
            <v>8209</v>
          </cell>
          <cell r="B1179" t="str">
            <v>Insulated Flange</v>
          </cell>
          <cell r="C1179" t="str">
            <v>200Ø</v>
          </cell>
          <cell r="D1179" t="str">
            <v>개</v>
          </cell>
          <cell r="E1179">
            <v>68000</v>
          </cell>
          <cell r="F1179">
            <v>0</v>
          </cell>
          <cell r="H1179">
            <v>657</v>
          </cell>
          <cell r="I1179">
            <v>68000</v>
          </cell>
          <cell r="J1179">
            <v>657</v>
          </cell>
          <cell r="L1179">
            <v>657</v>
          </cell>
        </row>
        <row r="1180">
          <cell r="A1180">
            <v>8211</v>
          </cell>
          <cell r="B1180" t="str">
            <v>Pt Support Assembly</v>
          </cell>
          <cell r="C1180" t="str">
            <v>1,000Ø</v>
          </cell>
          <cell r="D1180" t="str">
            <v>개</v>
          </cell>
          <cell r="E1180">
            <v>254000</v>
          </cell>
          <cell r="F1180">
            <v>0</v>
          </cell>
          <cell r="H1180">
            <v>657</v>
          </cell>
          <cell r="I1180">
            <v>254000</v>
          </cell>
          <cell r="J1180">
            <v>657</v>
          </cell>
          <cell r="L1180">
            <v>657</v>
          </cell>
        </row>
        <row r="1181">
          <cell r="A1181">
            <v>8212</v>
          </cell>
          <cell r="B1181" t="str">
            <v>Pt Support Assembly</v>
          </cell>
          <cell r="C1181" t="str">
            <v>900Ø</v>
          </cell>
          <cell r="D1181" t="str">
            <v>개</v>
          </cell>
          <cell r="E1181">
            <v>171000</v>
          </cell>
          <cell r="F1181">
            <v>0</v>
          </cell>
          <cell r="H1181">
            <v>657</v>
          </cell>
          <cell r="I1181">
            <v>171000</v>
          </cell>
          <cell r="J1181">
            <v>657</v>
          </cell>
          <cell r="L1181">
            <v>657</v>
          </cell>
        </row>
        <row r="1182">
          <cell r="A1182">
            <v>8213</v>
          </cell>
          <cell r="B1182" t="str">
            <v>Pt Support Assembly</v>
          </cell>
          <cell r="C1182" t="str">
            <v>800Ø</v>
          </cell>
          <cell r="D1182" t="str">
            <v>개</v>
          </cell>
          <cell r="E1182">
            <v>142000</v>
          </cell>
          <cell r="F1182">
            <v>0</v>
          </cell>
          <cell r="H1182">
            <v>657</v>
          </cell>
          <cell r="I1182">
            <v>142000</v>
          </cell>
          <cell r="J1182">
            <v>657</v>
          </cell>
          <cell r="L1182">
            <v>657</v>
          </cell>
        </row>
        <row r="1183">
          <cell r="A1183">
            <v>8214</v>
          </cell>
          <cell r="B1183" t="str">
            <v>Pt Support Assembly</v>
          </cell>
          <cell r="C1183" t="str">
            <v>700Ø</v>
          </cell>
          <cell r="D1183" t="str">
            <v>개</v>
          </cell>
          <cell r="E1183">
            <v>115000</v>
          </cell>
          <cell r="F1183">
            <v>0</v>
          </cell>
          <cell r="H1183">
            <v>657</v>
          </cell>
          <cell r="I1183">
            <v>115000</v>
          </cell>
          <cell r="J1183">
            <v>657</v>
          </cell>
          <cell r="L1183">
            <v>657</v>
          </cell>
        </row>
        <row r="1184">
          <cell r="A1184">
            <v>8215</v>
          </cell>
          <cell r="B1184" t="str">
            <v>Pt Support Assembly</v>
          </cell>
          <cell r="C1184" t="str">
            <v>600Ø</v>
          </cell>
          <cell r="D1184" t="str">
            <v>개</v>
          </cell>
          <cell r="E1184">
            <v>95000</v>
          </cell>
          <cell r="F1184">
            <v>0</v>
          </cell>
          <cell r="H1184">
            <v>657</v>
          </cell>
          <cell r="I1184">
            <v>95000</v>
          </cell>
          <cell r="J1184">
            <v>657</v>
          </cell>
          <cell r="L1184">
            <v>657</v>
          </cell>
        </row>
        <row r="1185">
          <cell r="A1185">
            <v>8216</v>
          </cell>
          <cell r="B1185" t="str">
            <v>Pt Support Assembly</v>
          </cell>
          <cell r="C1185" t="str">
            <v>500Ø</v>
          </cell>
          <cell r="D1185" t="str">
            <v>개</v>
          </cell>
          <cell r="E1185">
            <v>75000</v>
          </cell>
          <cell r="F1185">
            <v>0</v>
          </cell>
          <cell r="H1185">
            <v>657</v>
          </cell>
          <cell r="I1185">
            <v>75000</v>
          </cell>
          <cell r="J1185">
            <v>657</v>
          </cell>
          <cell r="L1185">
            <v>657</v>
          </cell>
        </row>
        <row r="1186">
          <cell r="A1186">
            <v>8217</v>
          </cell>
          <cell r="B1186" t="str">
            <v>Pt Support Assembly</v>
          </cell>
          <cell r="C1186" t="str">
            <v>400Ø</v>
          </cell>
          <cell r="D1186" t="str">
            <v>개</v>
          </cell>
          <cell r="E1186">
            <v>63100</v>
          </cell>
          <cell r="F1186">
            <v>0</v>
          </cell>
          <cell r="H1186">
            <v>657</v>
          </cell>
          <cell r="I1186">
            <v>63100</v>
          </cell>
          <cell r="J1186">
            <v>657</v>
          </cell>
          <cell r="L1186">
            <v>657</v>
          </cell>
        </row>
        <row r="1187">
          <cell r="A1187">
            <v>8218</v>
          </cell>
          <cell r="B1187" t="str">
            <v>Pt Support Assembly</v>
          </cell>
          <cell r="C1187" t="str">
            <v>300Ø</v>
          </cell>
          <cell r="D1187" t="str">
            <v>개</v>
          </cell>
          <cell r="E1187">
            <v>56500</v>
          </cell>
          <cell r="F1187">
            <v>0</v>
          </cell>
          <cell r="H1187">
            <v>657</v>
          </cell>
          <cell r="I1187">
            <v>56500</v>
          </cell>
          <cell r="J1187">
            <v>657</v>
          </cell>
          <cell r="L1187">
            <v>657</v>
          </cell>
        </row>
        <row r="1188">
          <cell r="A1188">
            <v>8219</v>
          </cell>
          <cell r="B1188" t="str">
            <v>Pt Support Assembly</v>
          </cell>
          <cell r="C1188" t="str">
            <v>200Ø</v>
          </cell>
          <cell r="D1188" t="str">
            <v>개</v>
          </cell>
          <cell r="E1188">
            <v>49800</v>
          </cell>
          <cell r="F1188">
            <v>0</v>
          </cell>
          <cell r="H1188">
            <v>657</v>
          </cell>
          <cell r="I1188">
            <v>49800</v>
          </cell>
          <cell r="J1188">
            <v>657</v>
          </cell>
          <cell r="L1188">
            <v>657</v>
          </cell>
        </row>
        <row r="1189">
          <cell r="A1189">
            <v>8221</v>
          </cell>
          <cell r="B1189" t="str">
            <v>Check Hole</v>
          </cell>
          <cell r="C1189" t="str">
            <v>1,000Ø</v>
          </cell>
          <cell r="D1189" t="str">
            <v>개</v>
          </cell>
          <cell r="E1189">
            <v>354000</v>
          </cell>
          <cell r="F1189">
            <v>0</v>
          </cell>
          <cell r="H1189">
            <v>657</v>
          </cell>
          <cell r="I1189">
            <v>354000</v>
          </cell>
          <cell r="J1189">
            <v>657</v>
          </cell>
          <cell r="L1189">
            <v>657</v>
          </cell>
        </row>
        <row r="1190">
          <cell r="A1190">
            <v>8222</v>
          </cell>
          <cell r="B1190" t="str">
            <v>Check Hole</v>
          </cell>
          <cell r="C1190" t="str">
            <v>900Ø</v>
          </cell>
          <cell r="D1190" t="str">
            <v>개</v>
          </cell>
          <cell r="E1190">
            <v>282000</v>
          </cell>
          <cell r="F1190">
            <v>0</v>
          </cell>
          <cell r="H1190">
            <v>657</v>
          </cell>
          <cell r="I1190">
            <v>282000</v>
          </cell>
          <cell r="J1190">
            <v>657</v>
          </cell>
          <cell r="L1190">
            <v>657</v>
          </cell>
        </row>
        <row r="1191">
          <cell r="A1191">
            <v>8223</v>
          </cell>
          <cell r="B1191" t="str">
            <v>Check Hole</v>
          </cell>
          <cell r="C1191" t="str">
            <v>800Ø</v>
          </cell>
          <cell r="D1191" t="str">
            <v>개</v>
          </cell>
          <cell r="E1191">
            <v>252000</v>
          </cell>
          <cell r="F1191">
            <v>0</v>
          </cell>
          <cell r="H1191">
            <v>657</v>
          </cell>
          <cell r="I1191">
            <v>252000</v>
          </cell>
          <cell r="J1191">
            <v>657</v>
          </cell>
          <cell r="L1191">
            <v>657</v>
          </cell>
        </row>
        <row r="1192">
          <cell r="A1192">
            <v>8224</v>
          </cell>
          <cell r="B1192" t="str">
            <v>Check Hole</v>
          </cell>
          <cell r="C1192" t="str">
            <v>700Ø</v>
          </cell>
          <cell r="D1192" t="str">
            <v>개</v>
          </cell>
          <cell r="E1192">
            <v>219000</v>
          </cell>
          <cell r="F1192">
            <v>0</v>
          </cell>
          <cell r="H1192">
            <v>657</v>
          </cell>
          <cell r="I1192">
            <v>219000</v>
          </cell>
          <cell r="J1192">
            <v>657</v>
          </cell>
          <cell r="L1192">
            <v>657</v>
          </cell>
        </row>
        <row r="1193">
          <cell r="A1193">
            <v>8225</v>
          </cell>
          <cell r="B1193" t="str">
            <v>Check Hole</v>
          </cell>
          <cell r="C1193" t="str">
            <v>600Ø</v>
          </cell>
          <cell r="D1193" t="str">
            <v>개</v>
          </cell>
          <cell r="E1193">
            <v>188000</v>
          </cell>
          <cell r="F1193">
            <v>0</v>
          </cell>
          <cell r="H1193">
            <v>657</v>
          </cell>
          <cell r="I1193">
            <v>188000</v>
          </cell>
          <cell r="J1193">
            <v>657</v>
          </cell>
          <cell r="L1193">
            <v>657</v>
          </cell>
        </row>
        <row r="1194">
          <cell r="A1194">
            <v>8226</v>
          </cell>
          <cell r="B1194" t="str">
            <v>Check Hole</v>
          </cell>
          <cell r="C1194" t="str">
            <v>500Ø</v>
          </cell>
          <cell r="D1194" t="str">
            <v>개</v>
          </cell>
          <cell r="E1194">
            <v>157000</v>
          </cell>
          <cell r="F1194">
            <v>0</v>
          </cell>
          <cell r="H1194">
            <v>657</v>
          </cell>
          <cell r="I1194">
            <v>157000</v>
          </cell>
          <cell r="J1194">
            <v>657</v>
          </cell>
          <cell r="L1194">
            <v>657</v>
          </cell>
        </row>
        <row r="1195">
          <cell r="A1195">
            <v>8227</v>
          </cell>
          <cell r="B1195" t="str">
            <v>Check Hole</v>
          </cell>
          <cell r="C1195" t="str">
            <v>400Ø</v>
          </cell>
          <cell r="D1195" t="str">
            <v>개</v>
          </cell>
          <cell r="E1195">
            <v>125000</v>
          </cell>
          <cell r="F1195">
            <v>0</v>
          </cell>
          <cell r="H1195">
            <v>657</v>
          </cell>
          <cell r="I1195">
            <v>125000</v>
          </cell>
          <cell r="J1195">
            <v>657</v>
          </cell>
          <cell r="L1195">
            <v>657</v>
          </cell>
        </row>
        <row r="1196">
          <cell r="A1196">
            <v>8228</v>
          </cell>
          <cell r="B1196" t="str">
            <v>Check Hole</v>
          </cell>
          <cell r="C1196" t="str">
            <v>300Ø</v>
          </cell>
          <cell r="D1196" t="str">
            <v>개</v>
          </cell>
          <cell r="E1196">
            <v>93800</v>
          </cell>
          <cell r="F1196">
            <v>0</v>
          </cell>
          <cell r="H1196">
            <v>657</v>
          </cell>
          <cell r="I1196">
            <v>93800</v>
          </cell>
          <cell r="J1196">
            <v>657</v>
          </cell>
          <cell r="L1196">
            <v>657</v>
          </cell>
        </row>
        <row r="1197">
          <cell r="A1197">
            <v>8229</v>
          </cell>
          <cell r="B1197" t="str">
            <v>Check Hole</v>
          </cell>
          <cell r="C1197" t="str">
            <v>200Ø</v>
          </cell>
          <cell r="D1197" t="str">
            <v>개</v>
          </cell>
          <cell r="E1197">
            <v>63100</v>
          </cell>
          <cell r="F1197">
            <v>0</v>
          </cell>
          <cell r="H1197">
            <v>657</v>
          </cell>
          <cell r="I1197">
            <v>63100</v>
          </cell>
          <cell r="J1197">
            <v>657</v>
          </cell>
          <cell r="L1197">
            <v>657</v>
          </cell>
        </row>
        <row r="1198">
          <cell r="A1198">
            <v>8231</v>
          </cell>
          <cell r="B1198" t="str">
            <v>Full Angle Ring</v>
          </cell>
          <cell r="C1198" t="str">
            <v>1,000Ø</v>
          </cell>
          <cell r="D1198" t="str">
            <v>개</v>
          </cell>
          <cell r="E1198">
            <v>88000</v>
          </cell>
          <cell r="F1198">
            <v>0</v>
          </cell>
          <cell r="H1198">
            <v>657</v>
          </cell>
          <cell r="I1198">
            <v>88000</v>
          </cell>
          <cell r="J1198">
            <v>657</v>
          </cell>
          <cell r="L1198">
            <v>657</v>
          </cell>
        </row>
        <row r="1199">
          <cell r="A1199">
            <v>8232</v>
          </cell>
          <cell r="B1199" t="str">
            <v>Full Angle Ring</v>
          </cell>
          <cell r="C1199" t="str">
            <v>900Ø</v>
          </cell>
          <cell r="D1199" t="str">
            <v>개</v>
          </cell>
          <cell r="E1199">
            <v>69100</v>
          </cell>
          <cell r="F1199">
            <v>0</v>
          </cell>
          <cell r="H1199">
            <v>657</v>
          </cell>
          <cell r="I1199">
            <v>69100</v>
          </cell>
          <cell r="J1199">
            <v>657</v>
          </cell>
          <cell r="L1199">
            <v>657</v>
          </cell>
        </row>
        <row r="1200">
          <cell r="A1200">
            <v>8233</v>
          </cell>
          <cell r="B1200" t="str">
            <v>Full Angle Ring</v>
          </cell>
          <cell r="C1200" t="str">
            <v>800Ø</v>
          </cell>
          <cell r="D1200" t="str">
            <v>개</v>
          </cell>
          <cell r="E1200">
            <v>59800</v>
          </cell>
          <cell r="F1200">
            <v>0</v>
          </cell>
          <cell r="H1200">
            <v>657</v>
          </cell>
          <cell r="I1200">
            <v>59800</v>
          </cell>
          <cell r="J1200">
            <v>657</v>
          </cell>
          <cell r="L1200">
            <v>657</v>
          </cell>
        </row>
        <row r="1201">
          <cell r="A1201">
            <v>8234</v>
          </cell>
          <cell r="B1201" t="str">
            <v>Full Angle Ring</v>
          </cell>
          <cell r="C1201" t="str">
            <v>700Ø</v>
          </cell>
          <cell r="D1201" t="str">
            <v>개</v>
          </cell>
          <cell r="E1201">
            <v>53800</v>
          </cell>
          <cell r="F1201">
            <v>0</v>
          </cell>
          <cell r="H1201">
            <v>657</v>
          </cell>
          <cell r="I1201">
            <v>53800</v>
          </cell>
          <cell r="J1201">
            <v>657</v>
          </cell>
          <cell r="L1201">
            <v>657</v>
          </cell>
        </row>
        <row r="1202">
          <cell r="A1202">
            <v>8235</v>
          </cell>
          <cell r="B1202" t="str">
            <v>Full Angle Ring</v>
          </cell>
          <cell r="C1202" t="str">
            <v>600Ø</v>
          </cell>
          <cell r="D1202" t="str">
            <v>개</v>
          </cell>
          <cell r="E1202">
            <v>47200</v>
          </cell>
          <cell r="F1202">
            <v>0</v>
          </cell>
          <cell r="H1202">
            <v>657</v>
          </cell>
          <cell r="I1202">
            <v>47200</v>
          </cell>
          <cell r="J1202">
            <v>657</v>
          </cell>
          <cell r="L1202">
            <v>657</v>
          </cell>
        </row>
        <row r="1203">
          <cell r="A1203">
            <v>8236</v>
          </cell>
          <cell r="B1203" t="str">
            <v>Full Angle Ring</v>
          </cell>
          <cell r="C1203" t="str">
            <v>500Ø</v>
          </cell>
          <cell r="D1203" t="str">
            <v>개</v>
          </cell>
          <cell r="E1203">
            <v>41200</v>
          </cell>
          <cell r="F1203">
            <v>0</v>
          </cell>
          <cell r="H1203">
            <v>657</v>
          </cell>
          <cell r="I1203">
            <v>41200</v>
          </cell>
          <cell r="J1203">
            <v>657</v>
          </cell>
          <cell r="L1203">
            <v>657</v>
          </cell>
        </row>
        <row r="1204">
          <cell r="A1204">
            <v>8237</v>
          </cell>
          <cell r="B1204" t="str">
            <v>Full Angle Ring</v>
          </cell>
          <cell r="C1204" t="str">
            <v>400Ø</v>
          </cell>
          <cell r="D1204" t="str">
            <v>개</v>
          </cell>
          <cell r="E1204">
            <v>35900</v>
          </cell>
          <cell r="F1204">
            <v>0</v>
          </cell>
          <cell r="H1204">
            <v>657</v>
          </cell>
          <cell r="I1204">
            <v>35900</v>
          </cell>
          <cell r="J1204">
            <v>657</v>
          </cell>
          <cell r="L1204">
            <v>657</v>
          </cell>
        </row>
        <row r="1205">
          <cell r="A1205">
            <v>8238</v>
          </cell>
          <cell r="B1205" t="str">
            <v>Full Angle Ring</v>
          </cell>
          <cell r="C1205" t="str">
            <v>300Ø</v>
          </cell>
          <cell r="D1205" t="str">
            <v>개</v>
          </cell>
          <cell r="E1205">
            <v>29900</v>
          </cell>
          <cell r="F1205">
            <v>0</v>
          </cell>
          <cell r="H1205">
            <v>657</v>
          </cell>
          <cell r="I1205">
            <v>29900</v>
          </cell>
          <cell r="J1205">
            <v>657</v>
          </cell>
          <cell r="L1205">
            <v>657</v>
          </cell>
        </row>
        <row r="1206">
          <cell r="A1206">
            <v>8239</v>
          </cell>
          <cell r="B1206" t="str">
            <v>Full Angle Ring</v>
          </cell>
          <cell r="C1206" t="str">
            <v>200Ø</v>
          </cell>
          <cell r="D1206" t="str">
            <v>개</v>
          </cell>
          <cell r="E1206">
            <v>23200</v>
          </cell>
          <cell r="F1206">
            <v>0</v>
          </cell>
          <cell r="H1206">
            <v>657</v>
          </cell>
          <cell r="I1206">
            <v>23200</v>
          </cell>
          <cell r="J1206">
            <v>657</v>
          </cell>
          <cell r="L1206">
            <v>657</v>
          </cell>
        </row>
        <row r="1207">
          <cell r="A1207">
            <v>8241</v>
          </cell>
          <cell r="B1207" t="str">
            <v>Flange Adapter</v>
          </cell>
          <cell r="C1207" t="str">
            <v>1,000Ø</v>
          </cell>
          <cell r="D1207" t="str">
            <v>개</v>
          </cell>
          <cell r="E1207">
            <v>394000</v>
          </cell>
          <cell r="F1207">
            <v>0</v>
          </cell>
          <cell r="H1207">
            <v>657</v>
          </cell>
          <cell r="I1207">
            <v>394000</v>
          </cell>
          <cell r="J1207">
            <v>657</v>
          </cell>
          <cell r="L1207">
            <v>657</v>
          </cell>
        </row>
        <row r="1208">
          <cell r="A1208">
            <v>8242</v>
          </cell>
          <cell r="B1208" t="str">
            <v>Flange Adapter</v>
          </cell>
          <cell r="C1208" t="str">
            <v>900Ø</v>
          </cell>
          <cell r="D1208" t="str">
            <v>개</v>
          </cell>
          <cell r="E1208">
            <v>272000</v>
          </cell>
          <cell r="F1208">
            <v>0</v>
          </cell>
          <cell r="H1208">
            <v>657</v>
          </cell>
          <cell r="I1208">
            <v>272000</v>
          </cell>
          <cell r="J1208">
            <v>657</v>
          </cell>
          <cell r="L1208">
            <v>657</v>
          </cell>
        </row>
        <row r="1209">
          <cell r="A1209">
            <v>8243</v>
          </cell>
          <cell r="B1209" t="str">
            <v>Flange Adapter</v>
          </cell>
          <cell r="C1209" t="str">
            <v>800Ø</v>
          </cell>
          <cell r="D1209" t="str">
            <v>개</v>
          </cell>
          <cell r="E1209">
            <v>228000</v>
          </cell>
          <cell r="F1209">
            <v>0</v>
          </cell>
          <cell r="H1209">
            <v>657</v>
          </cell>
          <cell r="I1209">
            <v>228000</v>
          </cell>
          <cell r="J1209">
            <v>657</v>
          </cell>
          <cell r="L1209">
            <v>657</v>
          </cell>
        </row>
        <row r="1210">
          <cell r="A1210">
            <v>8244</v>
          </cell>
          <cell r="B1210" t="str">
            <v>Flange Adapter</v>
          </cell>
          <cell r="C1210" t="str">
            <v>700Ø</v>
          </cell>
          <cell r="D1210" t="str">
            <v>개</v>
          </cell>
          <cell r="E1210">
            <v>189000</v>
          </cell>
          <cell r="F1210">
            <v>0</v>
          </cell>
          <cell r="H1210">
            <v>657</v>
          </cell>
          <cell r="I1210">
            <v>189000</v>
          </cell>
          <cell r="J1210">
            <v>657</v>
          </cell>
          <cell r="L1210">
            <v>657</v>
          </cell>
        </row>
        <row r="1211">
          <cell r="A1211">
            <v>8245</v>
          </cell>
          <cell r="B1211" t="str">
            <v>Flange Adapter</v>
          </cell>
          <cell r="C1211" t="str">
            <v>600Ø</v>
          </cell>
          <cell r="D1211" t="str">
            <v>개</v>
          </cell>
          <cell r="E1211">
            <v>150000</v>
          </cell>
          <cell r="F1211">
            <v>0</v>
          </cell>
          <cell r="H1211">
            <v>657</v>
          </cell>
          <cell r="I1211">
            <v>150000</v>
          </cell>
          <cell r="J1211">
            <v>657</v>
          </cell>
          <cell r="L1211">
            <v>657</v>
          </cell>
        </row>
        <row r="1212">
          <cell r="A1212">
            <v>8246</v>
          </cell>
          <cell r="B1212" t="str">
            <v>Flange Adapter</v>
          </cell>
          <cell r="C1212" t="str">
            <v>500Ø</v>
          </cell>
          <cell r="D1212" t="str">
            <v>개</v>
          </cell>
          <cell r="E1212">
            <v>136000</v>
          </cell>
          <cell r="F1212">
            <v>0</v>
          </cell>
          <cell r="H1212">
            <v>657</v>
          </cell>
          <cell r="I1212">
            <v>136000</v>
          </cell>
          <cell r="J1212">
            <v>657</v>
          </cell>
          <cell r="L1212">
            <v>657</v>
          </cell>
        </row>
        <row r="1213">
          <cell r="A1213">
            <v>8247</v>
          </cell>
          <cell r="B1213" t="str">
            <v>Flange Adapter</v>
          </cell>
          <cell r="C1213" t="str">
            <v>400Ø</v>
          </cell>
          <cell r="D1213" t="str">
            <v>개</v>
          </cell>
          <cell r="E1213">
            <v>99000</v>
          </cell>
          <cell r="F1213">
            <v>0</v>
          </cell>
          <cell r="H1213">
            <v>657</v>
          </cell>
          <cell r="I1213">
            <v>99000</v>
          </cell>
          <cell r="J1213">
            <v>657</v>
          </cell>
          <cell r="L1213">
            <v>657</v>
          </cell>
        </row>
        <row r="1214">
          <cell r="A1214">
            <v>8248</v>
          </cell>
          <cell r="B1214" t="str">
            <v>Flange Adapter</v>
          </cell>
          <cell r="C1214" t="str">
            <v>300Ø</v>
          </cell>
          <cell r="D1214" t="str">
            <v>개</v>
          </cell>
          <cell r="E1214">
            <v>72400</v>
          </cell>
          <cell r="F1214">
            <v>0</v>
          </cell>
          <cell r="H1214">
            <v>657</v>
          </cell>
          <cell r="I1214">
            <v>72400</v>
          </cell>
          <cell r="J1214">
            <v>657</v>
          </cell>
          <cell r="L1214">
            <v>657</v>
          </cell>
        </row>
        <row r="1215">
          <cell r="A1215">
            <v>8249</v>
          </cell>
          <cell r="B1215" t="str">
            <v>Flange Adapter</v>
          </cell>
          <cell r="C1215" t="str">
            <v>200Ø</v>
          </cell>
          <cell r="D1215" t="str">
            <v>개</v>
          </cell>
          <cell r="E1215">
            <v>49800</v>
          </cell>
          <cell r="F1215">
            <v>0</v>
          </cell>
          <cell r="H1215">
            <v>657</v>
          </cell>
          <cell r="I1215">
            <v>49800</v>
          </cell>
          <cell r="J1215">
            <v>657</v>
          </cell>
          <cell r="L1215">
            <v>657</v>
          </cell>
        </row>
        <row r="1216">
          <cell r="A1216">
            <v>8251</v>
          </cell>
          <cell r="B1216" t="str">
            <v>Clamp Flange</v>
          </cell>
          <cell r="C1216" t="str">
            <v>1,000Ø</v>
          </cell>
          <cell r="D1216" t="str">
            <v>개</v>
          </cell>
          <cell r="E1216">
            <v>109000</v>
          </cell>
          <cell r="F1216">
            <v>0</v>
          </cell>
          <cell r="H1216">
            <v>657</v>
          </cell>
          <cell r="I1216">
            <v>109000</v>
          </cell>
          <cell r="J1216">
            <v>657</v>
          </cell>
          <cell r="L1216">
            <v>657</v>
          </cell>
        </row>
        <row r="1217">
          <cell r="A1217">
            <v>8252</v>
          </cell>
          <cell r="B1217" t="str">
            <v>Clamp Flange</v>
          </cell>
          <cell r="C1217" t="str">
            <v>900Ø</v>
          </cell>
          <cell r="D1217" t="str">
            <v>개</v>
          </cell>
          <cell r="E1217">
            <v>89000</v>
          </cell>
          <cell r="F1217">
            <v>0</v>
          </cell>
          <cell r="H1217">
            <v>657</v>
          </cell>
          <cell r="I1217">
            <v>89000</v>
          </cell>
          <cell r="J1217">
            <v>657</v>
          </cell>
          <cell r="L1217">
            <v>657</v>
          </cell>
        </row>
        <row r="1218">
          <cell r="A1218">
            <v>8253</v>
          </cell>
          <cell r="B1218" t="str">
            <v>Clamp Flange</v>
          </cell>
          <cell r="C1218" t="str">
            <v>800Ø</v>
          </cell>
          <cell r="D1218" t="str">
            <v>개</v>
          </cell>
          <cell r="E1218">
            <v>81000</v>
          </cell>
          <cell r="F1218">
            <v>0</v>
          </cell>
          <cell r="H1218">
            <v>657</v>
          </cell>
          <cell r="I1218">
            <v>81000</v>
          </cell>
          <cell r="J1218">
            <v>657</v>
          </cell>
          <cell r="L1218">
            <v>657</v>
          </cell>
        </row>
        <row r="1219">
          <cell r="A1219">
            <v>8254</v>
          </cell>
          <cell r="B1219" t="str">
            <v>Clamp Flange</v>
          </cell>
          <cell r="C1219" t="str">
            <v>700Ø</v>
          </cell>
          <cell r="D1219" t="str">
            <v>개</v>
          </cell>
          <cell r="E1219">
            <v>73000</v>
          </cell>
          <cell r="F1219">
            <v>0</v>
          </cell>
          <cell r="H1219">
            <v>657</v>
          </cell>
          <cell r="I1219">
            <v>73000</v>
          </cell>
          <cell r="J1219">
            <v>657</v>
          </cell>
          <cell r="L1219">
            <v>657</v>
          </cell>
        </row>
        <row r="1220">
          <cell r="A1220">
            <v>8255</v>
          </cell>
          <cell r="B1220" t="str">
            <v>Clamp Flange</v>
          </cell>
          <cell r="C1220" t="str">
            <v>600Ø</v>
          </cell>
          <cell r="D1220" t="str">
            <v>개</v>
          </cell>
          <cell r="E1220">
            <v>64500</v>
          </cell>
          <cell r="F1220">
            <v>0</v>
          </cell>
          <cell r="H1220">
            <v>657</v>
          </cell>
          <cell r="I1220">
            <v>64500</v>
          </cell>
          <cell r="J1220">
            <v>657</v>
          </cell>
          <cell r="L1220">
            <v>657</v>
          </cell>
        </row>
        <row r="1221">
          <cell r="A1221">
            <v>8256</v>
          </cell>
          <cell r="B1221" t="str">
            <v>Clamp Flange</v>
          </cell>
          <cell r="C1221" t="str">
            <v>500Ø</v>
          </cell>
          <cell r="D1221" t="str">
            <v>개</v>
          </cell>
          <cell r="E1221">
            <v>56500</v>
          </cell>
          <cell r="F1221">
            <v>0</v>
          </cell>
          <cell r="H1221">
            <v>657</v>
          </cell>
          <cell r="I1221">
            <v>56500</v>
          </cell>
          <cell r="J1221">
            <v>657</v>
          </cell>
          <cell r="L1221">
            <v>657</v>
          </cell>
        </row>
        <row r="1222">
          <cell r="A1222">
            <v>8257</v>
          </cell>
          <cell r="B1222" t="str">
            <v>Clamp Flange</v>
          </cell>
          <cell r="C1222" t="str">
            <v>400Ø</v>
          </cell>
          <cell r="D1222" t="str">
            <v>개</v>
          </cell>
          <cell r="E1222">
            <v>47200</v>
          </cell>
          <cell r="F1222">
            <v>0</v>
          </cell>
          <cell r="H1222">
            <v>657</v>
          </cell>
          <cell r="I1222">
            <v>47200</v>
          </cell>
          <cell r="J1222">
            <v>657</v>
          </cell>
          <cell r="L1222">
            <v>657</v>
          </cell>
        </row>
        <row r="1223">
          <cell r="A1223">
            <v>8258</v>
          </cell>
          <cell r="B1223" t="str">
            <v>Clamp Flange</v>
          </cell>
          <cell r="C1223" t="str">
            <v>300Ø</v>
          </cell>
          <cell r="D1223" t="str">
            <v>개</v>
          </cell>
          <cell r="E1223">
            <v>38500</v>
          </cell>
          <cell r="F1223">
            <v>0</v>
          </cell>
          <cell r="H1223">
            <v>657</v>
          </cell>
          <cell r="I1223">
            <v>38500</v>
          </cell>
          <cell r="J1223">
            <v>657</v>
          </cell>
          <cell r="L1223">
            <v>657</v>
          </cell>
        </row>
        <row r="1224">
          <cell r="A1224">
            <v>8259</v>
          </cell>
          <cell r="B1224" t="str">
            <v>Clamp Flange</v>
          </cell>
          <cell r="C1224" t="str">
            <v>200Ø</v>
          </cell>
          <cell r="D1224" t="str">
            <v>개</v>
          </cell>
          <cell r="E1224">
            <v>27900</v>
          </cell>
          <cell r="F1224">
            <v>0</v>
          </cell>
          <cell r="H1224">
            <v>657</v>
          </cell>
          <cell r="I1224">
            <v>27900</v>
          </cell>
          <cell r="J1224">
            <v>657</v>
          </cell>
          <cell r="L1224">
            <v>657</v>
          </cell>
        </row>
        <row r="1225">
          <cell r="A1225">
            <v>8261</v>
          </cell>
          <cell r="B1225" t="str">
            <v>45˚Fixed Elbow</v>
          </cell>
          <cell r="C1225" t="str">
            <v>1,000Ø</v>
          </cell>
          <cell r="D1225" t="str">
            <v>개</v>
          </cell>
          <cell r="E1225">
            <v>571000</v>
          </cell>
          <cell r="F1225">
            <v>0</v>
          </cell>
          <cell r="H1225">
            <v>657</v>
          </cell>
          <cell r="I1225">
            <v>571000</v>
          </cell>
          <cell r="J1225">
            <v>657</v>
          </cell>
          <cell r="L1225">
            <v>657</v>
          </cell>
        </row>
        <row r="1226">
          <cell r="A1226">
            <v>8262</v>
          </cell>
          <cell r="B1226" t="str">
            <v>45˚Fixed Elbow</v>
          </cell>
          <cell r="C1226" t="str">
            <v>900Ø</v>
          </cell>
          <cell r="D1226" t="str">
            <v>개</v>
          </cell>
          <cell r="E1226">
            <v>348000</v>
          </cell>
          <cell r="F1226">
            <v>0</v>
          </cell>
          <cell r="H1226">
            <v>657</v>
          </cell>
          <cell r="I1226">
            <v>348000</v>
          </cell>
          <cell r="J1226">
            <v>657</v>
          </cell>
          <cell r="L1226">
            <v>657</v>
          </cell>
        </row>
        <row r="1227">
          <cell r="A1227">
            <v>8263</v>
          </cell>
          <cell r="B1227" t="str">
            <v>45˚Fixed Elbow</v>
          </cell>
          <cell r="C1227" t="str">
            <v>800Ø</v>
          </cell>
          <cell r="D1227" t="str">
            <v>개</v>
          </cell>
          <cell r="E1227">
            <v>294000</v>
          </cell>
          <cell r="F1227">
            <v>0</v>
          </cell>
          <cell r="H1227">
            <v>657</v>
          </cell>
          <cell r="I1227">
            <v>294000</v>
          </cell>
          <cell r="J1227">
            <v>657</v>
          </cell>
          <cell r="L1227">
            <v>657</v>
          </cell>
        </row>
        <row r="1228">
          <cell r="A1228">
            <v>8264</v>
          </cell>
          <cell r="B1228" t="str">
            <v>45˚Fixed Elbow</v>
          </cell>
          <cell r="C1228" t="str">
            <v>700Ø</v>
          </cell>
          <cell r="D1228" t="str">
            <v>개</v>
          </cell>
          <cell r="E1228">
            <v>246000</v>
          </cell>
          <cell r="F1228">
            <v>0</v>
          </cell>
          <cell r="H1228">
            <v>657</v>
          </cell>
          <cell r="I1228">
            <v>246000</v>
          </cell>
          <cell r="J1228">
            <v>657</v>
          </cell>
          <cell r="L1228">
            <v>657</v>
          </cell>
        </row>
        <row r="1229">
          <cell r="A1229">
            <v>8265</v>
          </cell>
          <cell r="B1229" t="str">
            <v>45˚Fixed Elbow</v>
          </cell>
          <cell r="C1229" t="str">
            <v>600Ø</v>
          </cell>
          <cell r="D1229" t="str">
            <v>개</v>
          </cell>
          <cell r="E1229">
            <v>209000</v>
          </cell>
          <cell r="F1229">
            <v>0</v>
          </cell>
          <cell r="H1229">
            <v>657</v>
          </cell>
          <cell r="I1229">
            <v>209000</v>
          </cell>
          <cell r="J1229">
            <v>657</v>
          </cell>
          <cell r="L1229">
            <v>657</v>
          </cell>
        </row>
        <row r="1230">
          <cell r="A1230">
            <v>8266</v>
          </cell>
          <cell r="B1230" t="str">
            <v>45˚Fixed Elbow</v>
          </cell>
          <cell r="C1230" t="str">
            <v>500Ø</v>
          </cell>
          <cell r="D1230" t="str">
            <v>개</v>
          </cell>
          <cell r="E1230">
            <v>174000</v>
          </cell>
          <cell r="F1230">
            <v>0</v>
          </cell>
          <cell r="H1230">
            <v>657</v>
          </cell>
          <cell r="I1230">
            <v>174000</v>
          </cell>
          <cell r="J1230">
            <v>657</v>
          </cell>
          <cell r="L1230">
            <v>657</v>
          </cell>
        </row>
        <row r="1231">
          <cell r="A1231">
            <v>8267</v>
          </cell>
          <cell r="B1231" t="str">
            <v>45˚Fixed Elbow</v>
          </cell>
          <cell r="C1231" t="str">
            <v>400Ø</v>
          </cell>
          <cell r="D1231" t="str">
            <v>개</v>
          </cell>
          <cell r="E1231">
            <v>138000</v>
          </cell>
          <cell r="F1231">
            <v>0</v>
          </cell>
          <cell r="H1231">
            <v>657</v>
          </cell>
          <cell r="I1231">
            <v>138000</v>
          </cell>
          <cell r="J1231">
            <v>657</v>
          </cell>
          <cell r="L1231">
            <v>657</v>
          </cell>
        </row>
        <row r="1232">
          <cell r="A1232">
            <v>8268</v>
          </cell>
          <cell r="B1232" t="str">
            <v>45˚Fixed Elbow</v>
          </cell>
          <cell r="C1232" t="str">
            <v>300Ø</v>
          </cell>
          <cell r="D1232" t="str">
            <v>개</v>
          </cell>
          <cell r="E1232">
            <v>99000</v>
          </cell>
          <cell r="F1232">
            <v>0</v>
          </cell>
          <cell r="H1232">
            <v>657</v>
          </cell>
          <cell r="I1232">
            <v>99000</v>
          </cell>
          <cell r="J1232">
            <v>657</v>
          </cell>
          <cell r="L1232">
            <v>657</v>
          </cell>
        </row>
        <row r="1233">
          <cell r="A1233">
            <v>8269</v>
          </cell>
          <cell r="B1233" t="str">
            <v>45˚Fixed Elbow</v>
          </cell>
          <cell r="C1233" t="str">
            <v>200Ø</v>
          </cell>
          <cell r="D1233" t="str">
            <v>개</v>
          </cell>
          <cell r="E1233">
            <v>68000</v>
          </cell>
          <cell r="F1233">
            <v>0</v>
          </cell>
          <cell r="H1233">
            <v>657</v>
          </cell>
          <cell r="I1233">
            <v>68000</v>
          </cell>
          <cell r="J1233">
            <v>657</v>
          </cell>
          <cell r="L1233">
            <v>657</v>
          </cell>
        </row>
        <row r="1234">
          <cell r="A1234">
            <v>8271</v>
          </cell>
          <cell r="B1234" t="str">
            <v>45˚Lateral Tee</v>
          </cell>
          <cell r="C1234" t="str">
            <v>1,000Ø</v>
          </cell>
          <cell r="D1234" t="str">
            <v>개</v>
          </cell>
          <cell r="E1234">
            <v>1577000</v>
          </cell>
          <cell r="F1234">
            <v>0</v>
          </cell>
          <cell r="H1234">
            <v>657</v>
          </cell>
          <cell r="I1234">
            <v>1577000</v>
          </cell>
          <cell r="J1234">
            <v>657</v>
          </cell>
          <cell r="L1234">
            <v>657</v>
          </cell>
        </row>
        <row r="1235">
          <cell r="A1235">
            <v>8272</v>
          </cell>
          <cell r="B1235" t="str">
            <v>45˚Lateral Tee</v>
          </cell>
          <cell r="C1235" t="str">
            <v>900Ø</v>
          </cell>
          <cell r="D1235" t="str">
            <v>개</v>
          </cell>
          <cell r="E1235">
            <v>865000</v>
          </cell>
          <cell r="F1235">
            <v>0</v>
          </cell>
          <cell r="H1235">
            <v>657</v>
          </cell>
          <cell r="I1235">
            <v>865000</v>
          </cell>
          <cell r="J1235">
            <v>657</v>
          </cell>
          <cell r="L1235">
            <v>657</v>
          </cell>
        </row>
        <row r="1236">
          <cell r="A1236">
            <v>8273</v>
          </cell>
          <cell r="B1236" t="str">
            <v>45˚Lateral Tee</v>
          </cell>
          <cell r="C1236" t="str">
            <v>800Ø</v>
          </cell>
          <cell r="D1236" t="str">
            <v>개</v>
          </cell>
          <cell r="E1236">
            <v>736000</v>
          </cell>
          <cell r="F1236">
            <v>0</v>
          </cell>
          <cell r="H1236">
            <v>657</v>
          </cell>
          <cell r="I1236">
            <v>736000</v>
          </cell>
          <cell r="J1236">
            <v>657</v>
          </cell>
          <cell r="L1236">
            <v>657</v>
          </cell>
        </row>
        <row r="1237">
          <cell r="A1237">
            <v>8274</v>
          </cell>
          <cell r="B1237" t="str">
            <v>45˚Lateral Tee</v>
          </cell>
          <cell r="C1237" t="str">
            <v>700Ø</v>
          </cell>
          <cell r="D1237" t="str">
            <v>개</v>
          </cell>
          <cell r="E1237">
            <v>638000</v>
          </cell>
          <cell r="F1237">
            <v>0</v>
          </cell>
          <cell r="H1237">
            <v>657</v>
          </cell>
          <cell r="I1237">
            <v>638000</v>
          </cell>
          <cell r="J1237">
            <v>657</v>
          </cell>
          <cell r="L1237">
            <v>657</v>
          </cell>
        </row>
        <row r="1238">
          <cell r="A1238">
            <v>8275</v>
          </cell>
          <cell r="B1238" t="str">
            <v>45˚Lateral Tee</v>
          </cell>
          <cell r="C1238" t="str">
            <v>600Ø</v>
          </cell>
          <cell r="D1238" t="str">
            <v>개</v>
          </cell>
          <cell r="E1238">
            <v>523000</v>
          </cell>
          <cell r="F1238">
            <v>0</v>
          </cell>
          <cell r="H1238">
            <v>657</v>
          </cell>
          <cell r="I1238">
            <v>523000</v>
          </cell>
          <cell r="J1238">
            <v>657</v>
          </cell>
          <cell r="L1238">
            <v>657</v>
          </cell>
        </row>
        <row r="1239">
          <cell r="A1239">
            <v>8276</v>
          </cell>
          <cell r="B1239" t="str">
            <v>45˚Lateral Tee</v>
          </cell>
          <cell r="C1239" t="str">
            <v>500Ø</v>
          </cell>
          <cell r="D1239" t="str">
            <v>개</v>
          </cell>
          <cell r="E1239">
            <v>399000</v>
          </cell>
          <cell r="F1239">
            <v>0</v>
          </cell>
          <cell r="H1239">
            <v>657</v>
          </cell>
          <cell r="I1239">
            <v>399000</v>
          </cell>
          <cell r="J1239">
            <v>657</v>
          </cell>
          <cell r="L1239">
            <v>657</v>
          </cell>
        </row>
        <row r="1240">
          <cell r="A1240">
            <v>8277</v>
          </cell>
          <cell r="B1240" t="str">
            <v>45˚Lateral Tee</v>
          </cell>
          <cell r="C1240" t="str">
            <v>400Ø</v>
          </cell>
          <cell r="D1240" t="str">
            <v>개</v>
          </cell>
          <cell r="E1240">
            <v>301000</v>
          </cell>
          <cell r="F1240">
            <v>0</v>
          </cell>
          <cell r="H1240">
            <v>657</v>
          </cell>
          <cell r="I1240">
            <v>301000</v>
          </cell>
          <cell r="J1240">
            <v>657</v>
          </cell>
          <cell r="L1240">
            <v>657</v>
          </cell>
        </row>
        <row r="1241">
          <cell r="A1241">
            <v>8278</v>
          </cell>
          <cell r="B1241" t="str">
            <v>45˚Lateral Tee</v>
          </cell>
          <cell r="C1241" t="str">
            <v>300Ø</v>
          </cell>
          <cell r="D1241" t="str">
            <v>개</v>
          </cell>
          <cell r="E1241">
            <v>223000</v>
          </cell>
          <cell r="F1241">
            <v>0</v>
          </cell>
          <cell r="H1241">
            <v>657</v>
          </cell>
          <cell r="I1241">
            <v>223000</v>
          </cell>
          <cell r="J1241">
            <v>657</v>
          </cell>
          <cell r="L1241">
            <v>657</v>
          </cell>
        </row>
        <row r="1242">
          <cell r="A1242">
            <v>8279</v>
          </cell>
          <cell r="B1242" t="str">
            <v>45˚Lateral Tee</v>
          </cell>
          <cell r="C1242" t="str">
            <v>200Ø</v>
          </cell>
          <cell r="D1242" t="str">
            <v>개</v>
          </cell>
          <cell r="E1242">
            <v>144000</v>
          </cell>
          <cell r="F1242">
            <v>0</v>
          </cell>
          <cell r="H1242">
            <v>657</v>
          </cell>
          <cell r="I1242">
            <v>144000</v>
          </cell>
          <cell r="J1242">
            <v>657</v>
          </cell>
          <cell r="L1242">
            <v>657</v>
          </cell>
        </row>
        <row r="1243">
          <cell r="A1243">
            <v>8281</v>
          </cell>
          <cell r="B1243" t="str">
            <v>Storm Collar</v>
          </cell>
          <cell r="C1243" t="str">
            <v>1,000Ø</v>
          </cell>
          <cell r="D1243" t="str">
            <v>개</v>
          </cell>
          <cell r="E1243">
            <v>77000</v>
          </cell>
          <cell r="F1243">
            <v>0</v>
          </cell>
          <cell r="H1243">
            <v>657</v>
          </cell>
          <cell r="I1243">
            <v>77000</v>
          </cell>
          <cell r="J1243">
            <v>657</v>
          </cell>
          <cell r="L1243">
            <v>657</v>
          </cell>
        </row>
        <row r="1244">
          <cell r="A1244">
            <v>8282</v>
          </cell>
          <cell r="B1244" t="str">
            <v>Storm Collar</v>
          </cell>
          <cell r="C1244" t="str">
            <v>900Ø</v>
          </cell>
          <cell r="D1244" t="str">
            <v>개</v>
          </cell>
          <cell r="E1244">
            <v>40500</v>
          </cell>
          <cell r="F1244">
            <v>0</v>
          </cell>
          <cell r="H1244">
            <v>657</v>
          </cell>
          <cell r="I1244">
            <v>40500</v>
          </cell>
          <cell r="J1244">
            <v>657</v>
          </cell>
          <cell r="L1244">
            <v>657</v>
          </cell>
        </row>
        <row r="1245">
          <cell r="A1245">
            <v>8283</v>
          </cell>
          <cell r="B1245" t="str">
            <v>Storm Collar</v>
          </cell>
          <cell r="C1245" t="str">
            <v>800Ø</v>
          </cell>
          <cell r="D1245" t="str">
            <v>개</v>
          </cell>
          <cell r="E1245">
            <v>37200</v>
          </cell>
          <cell r="F1245">
            <v>0</v>
          </cell>
          <cell r="H1245">
            <v>657</v>
          </cell>
          <cell r="I1245">
            <v>37200</v>
          </cell>
          <cell r="J1245">
            <v>657</v>
          </cell>
          <cell r="L1245">
            <v>657</v>
          </cell>
        </row>
        <row r="1246">
          <cell r="A1246">
            <v>8284</v>
          </cell>
          <cell r="B1246" t="str">
            <v>Storm Collar</v>
          </cell>
          <cell r="C1246" t="str">
            <v>700Ø</v>
          </cell>
          <cell r="D1246" t="str">
            <v>개</v>
          </cell>
          <cell r="E1246">
            <v>31900</v>
          </cell>
          <cell r="F1246">
            <v>0</v>
          </cell>
          <cell r="H1246">
            <v>657</v>
          </cell>
          <cell r="I1246">
            <v>31900</v>
          </cell>
          <cell r="J1246">
            <v>657</v>
          </cell>
          <cell r="L1246">
            <v>657</v>
          </cell>
        </row>
        <row r="1247">
          <cell r="A1247">
            <v>8285</v>
          </cell>
          <cell r="B1247" t="str">
            <v>Storm Collar</v>
          </cell>
          <cell r="C1247" t="str">
            <v>600Ø</v>
          </cell>
          <cell r="D1247" t="str">
            <v>개</v>
          </cell>
          <cell r="E1247">
            <v>27900</v>
          </cell>
          <cell r="F1247">
            <v>0</v>
          </cell>
          <cell r="H1247">
            <v>657</v>
          </cell>
          <cell r="I1247">
            <v>27900</v>
          </cell>
          <cell r="J1247">
            <v>657</v>
          </cell>
          <cell r="L1247">
            <v>657</v>
          </cell>
        </row>
        <row r="1248">
          <cell r="A1248">
            <v>8286</v>
          </cell>
          <cell r="B1248" t="str">
            <v>Storm Collar</v>
          </cell>
          <cell r="C1248" t="str">
            <v>500Ø</v>
          </cell>
          <cell r="D1248" t="str">
            <v>개</v>
          </cell>
          <cell r="E1248">
            <v>23200</v>
          </cell>
          <cell r="F1248">
            <v>0</v>
          </cell>
          <cell r="H1248">
            <v>657</v>
          </cell>
          <cell r="I1248">
            <v>23200</v>
          </cell>
          <cell r="J1248">
            <v>657</v>
          </cell>
          <cell r="L1248">
            <v>657</v>
          </cell>
        </row>
        <row r="1249">
          <cell r="A1249">
            <v>8287</v>
          </cell>
          <cell r="B1249" t="str">
            <v>Storm Collar</v>
          </cell>
          <cell r="C1249" t="str">
            <v>400Ø</v>
          </cell>
          <cell r="D1249" t="str">
            <v>개</v>
          </cell>
          <cell r="E1249">
            <v>19200</v>
          </cell>
          <cell r="F1249">
            <v>0</v>
          </cell>
          <cell r="H1249">
            <v>657</v>
          </cell>
          <cell r="I1249">
            <v>19200</v>
          </cell>
          <cell r="J1249">
            <v>657</v>
          </cell>
          <cell r="L1249">
            <v>657</v>
          </cell>
        </row>
        <row r="1250">
          <cell r="A1250">
            <v>8288</v>
          </cell>
          <cell r="B1250" t="str">
            <v>Storm Collar</v>
          </cell>
          <cell r="C1250" t="str">
            <v>300Ø</v>
          </cell>
          <cell r="D1250" t="str">
            <v>개</v>
          </cell>
          <cell r="E1250">
            <v>15900</v>
          </cell>
          <cell r="F1250">
            <v>0</v>
          </cell>
          <cell r="H1250">
            <v>657</v>
          </cell>
          <cell r="I1250">
            <v>15900</v>
          </cell>
          <cell r="J1250">
            <v>657</v>
          </cell>
          <cell r="L1250">
            <v>657</v>
          </cell>
        </row>
        <row r="1251">
          <cell r="A1251">
            <v>8289</v>
          </cell>
          <cell r="B1251" t="str">
            <v>Storm Collar</v>
          </cell>
          <cell r="C1251" t="str">
            <v>200Ø</v>
          </cell>
          <cell r="D1251" t="str">
            <v>개</v>
          </cell>
          <cell r="E1251">
            <v>10600</v>
          </cell>
          <cell r="F1251">
            <v>0</v>
          </cell>
          <cell r="H1251">
            <v>657</v>
          </cell>
          <cell r="I1251">
            <v>10600</v>
          </cell>
          <cell r="J1251">
            <v>657</v>
          </cell>
          <cell r="L1251">
            <v>657</v>
          </cell>
        </row>
        <row r="1252">
          <cell r="A1252">
            <v>8291</v>
          </cell>
          <cell r="B1252" t="str">
            <v>Stack Cap</v>
          </cell>
          <cell r="C1252" t="str">
            <v>1,000Ø</v>
          </cell>
          <cell r="D1252" t="str">
            <v>개</v>
          </cell>
          <cell r="E1252">
            <v>571000</v>
          </cell>
          <cell r="F1252">
            <v>0</v>
          </cell>
          <cell r="H1252">
            <v>657</v>
          </cell>
          <cell r="I1252">
            <v>571000</v>
          </cell>
          <cell r="J1252">
            <v>657</v>
          </cell>
          <cell r="L1252">
            <v>657</v>
          </cell>
        </row>
        <row r="1253">
          <cell r="A1253">
            <v>8292</v>
          </cell>
          <cell r="B1253" t="str">
            <v>Stack Cap</v>
          </cell>
          <cell r="C1253" t="str">
            <v>900Ø</v>
          </cell>
          <cell r="D1253" t="str">
            <v>개</v>
          </cell>
          <cell r="E1253">
            <v>491000</v>
          </cell>
          <cell r="F1253">
            <v>0</v>
          </cell>
          <cell r="H1253">
            <v>657</v>
          </cell>
          <cell r="I1253">
            <v>491000</v>
          </cell>
          <cell r="J1253">
            <v>657</v>
          </cell>
          <cell r="L1253">
            <v>657</v>
          </cell>
        </row>
        <row r="1254">
          <cell r="A1254">
            <v>8293</v>
          </cell>
          <cell r="B1254" t="str">
            <v>Stack Cap</v>
          </cell>
          <cell r="C1254" t="str">
            <v>800Ø</v>
          </cell>
          <cell r="D1254" t="str">
            <v>개</v>
          </cell>
          <cell r="E1254">
            <v>414000</v>
          </cell>
          <cell r="F1254">
            <v>0</v>
          </cell>
          <cell r="H1254">
            <v>657</v>
          </cell>
          <cell r="I1254">
            <v>414000</v>
          </cell>
          <cell r="J1254">
            <v>657</v>
          </cell>
          <cell r="L1254">
            <v>657</v>
          </cell>
        </row>
        <row r="1255">
          <cell r="A1255">
            <v>8294</v>
          </cell>
          <cell r="B1255" t="str">
            <v>Stack Cap</v>
          </cell>
          <cell r="C1255" t="str">
            <v>700Ø</v>
          </cell>
          <cell r="D1255" t="str">
            <v>개</v>
          </cell>
          <cell r="E1255">
            <v>365000</v>
          </cell>
          <cell r="F1255">
            <v>0</v>
          </cell>
          <cell r="H1255">
            <v>657</v>
          </cell>
          <cell r="I1255">
            <v>365000</v>
          </cell>
          <cell r="J1255">
            <v>657</v>
          </cell>
          <cell r="L1255">
            <v>657</v>
          </cell>
        </row>
        <row r="1256">
          <cell r="A1256">
            <v>8295</v>
          </cell>
          <cell r="B1256" t="str">
            <v>Stack Cap</v>
          </cell>
          <cell r="C1256" t="str">
            <v>600Ø</v>
          </cell>
          <cell r="D1256" t="str">
            <v>개</v>
          </cell>
          <cell r="E1256">
            <v>307000</v>
          </cell>
          <cell r="F1256">
            <v>0</v>
          </cell>
          <cell r="H1256">
            <v>657</v>
          </cell>
          <cell r="I1256">
            <v>307000</v>
          </cell>
          <cell r="J1256">
            <v>657</v>
          </cell>
          <cell r="L1256">
            <v>657</v>
          </cell>
        </row>
        <row r="1257">
          <cell r="A1257">
            <v>8296</v>
          </cell>
          <cell r="B1257" t="str">
            <v>Stack Cap</v>
          </cell>
          <cell r="C1257" t="str">
            <v>500Ø</v>
          </cell>
          <cell r="D1257" t="str">
            <v>개</v>
          </cell>
          <cell r="E1257">
            <v>256000</v>
          </cell>
          <cell r="F1257">
            <v>0</v>
          </cell>
          <cell r="H1257">
            <v>657</v>
          </cell>
          <cell r="I1257">
            <v>256000</v>
          </cell>
          <cell r="J1257">
            <v>657</v>
          </cell>
          <cell r="L1257">
            <v>657</v>
          </cell>
        </row>
        <row r="1258">
          <cell r="A1258">
            <v>8297</v>
          </cell>
          <cell r="B1258" t="str">
            <v>Stack Cap</v>
          </cell>
          <cell r="C1258" t="str">
            <v>400Ø</v>
          </cell>
          <cell r="D1258" t="str">
            <v>개</v>
          </cell>
          <cell r="E1258">
            <v>193000</v>
          </cell>
          <cell r="F1258">
            <v>0</v>
          </cell>
          <cell r="H1258">
            <v>657</v>
          </cell>
          <cell r="I1258">
            <v>193000</v>
          </cell>
          <cell r="J1258">
            <v>657</v>
          </cell>
          <cell r="L1258">
            <v>657</v>
          </cell>
        </row>
        <row r="1259">
          <cell r="A1259">
            <v>8298</v>
          </cell>
          <cell r="B1259" t="str">
            <v>Stack Cap</v>
          </cell>
          <cell r="C1259" t="str">
            <v>300Ø</v>
          </cell>
          <cell r="D1259" t="str">
            <v>개</v>
          </cell>
          <cell r="E1259">
            <v>150000</v>
          </cell>
          <cell r="F1259">
            <v>0</v>
          </cell>
          <cell r="H1259">
            <v>657</v>
          </cell>
          <cell r="I1259">
            <v>150000</v>
          </cell>
          <cell r="J1259">
            <v>657</v>
          </cell>
          <cell r="L1259">
            <v>657</v>
          </cell>
        </row>
        <row r="1260">
          <cell r="A1260">
            <v>8299</v>
          </cell>
          <cell r="B1260" t="str">
            <v>Stack Cap</v>
          </cell>
          <cell r="C1260" t="str">
            <v>200Ø</v>
          </cell>
          <cell r="D1260" t="str">
            <v>개</v>
          </cell>
          <cell r="E1260">
            <v>111000</v>
          </cell>
          <cell r="F1260">
            <v>0</v>
          </cell>
          <cell r="H1260">
            <v>657</v>
          </cell>
          <cell r="I1260">
            <v>111000</v>
          </cell>
          <cell r="J1260">
            <v>657</v>
          </cell>
          <cell r="L1260">
            <v>657</v>
          </cell>
        </row>
        <row r="1261">
          <cell r="A1261">
            <v>8301</v>
          </cell>
          <cell r="B1261" t="str">
            <v>Step Increaser</v>
          </cell>
          <cell r="C1261" t="str">
            <v>1,000Ø</v>
          </cell>
          <cell r="D1261" t="str">
            <v>개</v>
          </cell>
          <cell r="E1261">
            <v>339000</v>
          </cell>
          <cell r="F1261">
            <v>0</v>
          </cell>
          <cell r="H1261">
            <v>657</v>
          </cell>
          <cell r="I1261">
            <v>339000</v>
          </cell>
          <cell r="J1261">
            <v>657</v>
          </cell>
          <cell r="L1261">
            <v>657</v>
          </cell>
        </row>
        <row r="1262">
          <cell r="A1262">
            <v>8302</v>
          </cell>
          <cell r="B1262" t="str">
            <v>Step Increaser</v>
          </cell>
          <cell r="C1262" t="str">
            <v>900Ø</v>
          </cell>
          <cell r="D1262" t="str">
            <v>개</v>
          </cell>
          <cell r="E1262">
            <v>199000</v>
          </cell>
          <cell r="F1262">
            <v>0</v>
          </cell>
          <cell r="H1262">
            <v>657</v>
          </cell>
          <cell r="I1262">
            <v>199000</v>
          </cell>
          <cell r="J1262">
            <v>657</v>
          </cell>
          <cell r="L1262">
            <v>657</v>
          </cell>
        </row>
        <row r="1263">
          <cell r="A1263">
            <v>8303</v>
          </cell>
          <cell r="B1263" t="str">
            <v>Step Increaser</v>
          </cell>
          <cell r="C1263" t="str">
            <v>800Ø</v>
          </cell>
          <cell r="D1263" t="str">
            <v>개</v>
          </cell>
          <cell r="E1263">
            <v>176000</v>
          </cell>
          <cell r="F1263">
            <v>0</v>
          </cell>
          <cell r="H1263">
            <v>657</v>
          </cell>
          <cell r="I1263">
            <v>176000</v>
          </cell>
          <cell r="J1263">
            <v>657</v>
          </cell>
          <cell r="L1263">
            <v>657</v>
          </cell>
        </row>
        <row r="1264">
          <cell r="A1264">
            <v>8304</v>
          </cell>
          <cell r="B1264" t="str">
            <v>Step Increaser</v>
          </cell>
          <cell r="C1264" t="str">
            <v>700Ø</v>
          </cell>
          <cell r="D1264" t="str">
            <v>개</v>
          </cell>
          <cell r="E1264">
            <v>153000</v>
          </cell>
          <cell r="F1264">
            <v>0</v>
          </cell>
          <cell r="H1264">
            <v>657</v>
          </cell>
          <cell r="I1264">
            <v>153000</v>
          </cell>
          <cell r="J1264">
            <v>657</v>
          </cell>
          <cell r="L1264">
            <v>657</v>
          </cell>
        </row>
        <row r="1265">
          <cell r="A1265">
            <v>8305</v>
          </cell>
          <cell r="B1265" t="str">
            <v>Step Increaser</v>
          </cell>
          <cell r="C1265" t="str">
            <v>600Ø</v>
          </cell>
          <cell r="D1265" t="str">
            <v>개</v>
          </cell>
          <cell r="E1265">
            <v>133000</v>
          </cell>
          <cell r="F1265">
            <v>0</v>
          </cell>
          <cell r="H1265">
            <v>657</v>
          </cell>
          <cell r="I1265">
            <v>133000</v>
          </cell>
          <cell r="J1265">
            <v>657</v>
          </cell>
          <cell r="L1265">
            <v>657</v>
          </cell>
        </row>
        <row r="1266">
          <cell r="A1266">
            <v>8306</v>
          </cell>
          <cell r="B1266" t="str">
            <v>Step Increaser</v>
          </cell>
          <cell r="C1266" t="str">
            <v>500Ø</v>
          </cell>
          <cell r="D1266" t="str">
            <v>개</v>
          </cell>
          <cell r="E1266">
            <v>121000</v>
          </cell>
          <cell r="F1266">
            <v>0</v>
          </cell>
          <cell r="H1266">
            <v>657</v>
          </cell>
          <cell r="I1266">
            <v>121000</v>
          </cell>
          <cell r="J1266">
            <v>657</v>
          </cell>
          <cell r="L1266">
            <v>657</v>
          </cell>
        </row>
        <row r="1267">
          <cell r="A1267">
            <v>8307</v>
          </cell>
          <cell r="B1267" t="str">
            <v>Step Increaser</v>
          </cell>
          <cell r="C1267" t="str">
            <v>400Ø</v>
          </cell>
          <cell r="D1267" t="str">
            <v>개</v>
          </cell>
          <cell r="E1267">
            <v>89000</v>
          </cell>
          <cell r="F1267">
            <v>0</v>
          </cell>
          <cell r="H1267">
            <v>657</v>
          </cell>
          <cell r="I1267">
            <v>89000</v>
          </cell>
          <cell r="J1267">
            <v>657</v>
          </cell>
          <cell r="L1267">
            <v>657</v>
          </cell>
        </row>
        <row r="1268">
          <cell r="A1268">
            <v>8308</v>
          </cell>
          <cell r="B1268" t="str">
            <v>Step Increaser</v>
          </cell>
          <cell r="C1268" t="str">
            <v>300Ø</v>
          </cell>
          <cell r="D1268" t="str">
            <v>개</v>
          </cell>
          <cell r="E1268">
            <v>60700</v>
          </cell>
          <cell r="F1268">
            <v>0</v>
          </cell>
          <cell r="H1268">
            <v>657</v>
          </cell>
          <cell r="I1268">
            <v>60700</v>
          </cell>
          <cell r="J1268">
            <v>657</v>
          </cell>
          <cell r="L1268">
            <v>657</v>
          </cell>
        </row>
        <row r="1269">
          <cell r="A1269">
            <v>8309</v>
          </cell>
          <cell r="B1269" t="str">
            <v>Step Increaser</v>
          </cell>
          <cell r="C1269" t="str">
            <v>200Ø</v>
          </cell>
          <cell r="D1269" t="str">
            <v>개</v>
          </cell>
          <cell r="E1269">
            <v>52500</v>
          </cell>
          <cell r="F1269">
            <v>0</v>
          </cell>
          <cell r="H1269">
            <v>657</v>
          </cell>
          <cell r="I1269">
            <v>52500</v>
          </cell>
          <cell r="J1269">
            <v>657</v>
          </cell>
          <cell r="L1269">
            <v>657</v>
          </cell>
        </row>
        <row r="1270">
          <cell r="E1270">
            <v>0</v>
          </cell>
        </row>
        <row r="1277">
          <cell r="A1277">
            <v>9001</v>
          </cell>
          <cell r="B1277" t="str">
            <v>인건비</v>
          </cell>
          <cell r="C1277" t="str">
            <v>배관공</v>
          </cell>
          <cell r="D1277" t="str">
            <v>인</v>
          </cell>
          <cell r="E1277">
            <v>0</v>
          </cell>
          <cell r="F1277">
            <v>51272</v>
          </cell>
          <cell r="H1277">
            <v>25</v>
          </cell>
          <cell r="I1277">
            <v>0</v>
          </cell>
          <cell r="J1277">
            <v>25</v>
          </cell>
          <cell r="L1277">
            <v>25</v>
          </cell>
        </row>
        <row r="1278">
          <cell r="A1278">
            <v>9002</v>
          </cell>
          <cell r="B1278" t="str">
            <v>인건비</v>
          </cell>
          <cell r="C1278" t="str">
            <v>위생공</v>
          </cell>
          <cell r="D1278" t="str">
            <v>인</v>
          </cell>
          <cell r="E1278">
            <v>0</v>
          </cell>
          <cell r="F1278">
            <v>51626</v>
          </cell>
          <cell r="H1278">
            <v>26</v>
          </cell>
          <cell r="I1278">
            <v>0</v>
          </cell>
          <cell r="J1278">
            <v>26</v>
          </cell>
          <cell r="L1278">
            <v>26</v>
          </cell>
        </row>
        <row r="1279">
          <cell r="A1279">
            <v>9003</v>
          </cell>
          <cell r="B1279" t="str">
            <v>인건비</v>
          </cell>
          <cell r="C1279" t="str">
            <v>기계설치공</v>
          </cell>
          <cell r="D1279" t="str">
            <v>인</v>
          </cell>
          <cell r="E1279">
            <v>0</v>
          </cell>
          <cell r="F1279">
            <v>54111</v>
          </cell>
          <cell r="H1279">
            <v>88</v>
          </cell>
          <cell r="I1279">
            <v>0</v>
          </cell>
          <cell r="J1279">
            <v>88</v>
          </cell>
          <cell r="L1279">
            <v>88</v>
          </cell>
        </row>
        <row r="1280">
          <cell r="A1280">
            <v>9004</v>
          </cell>
          <cell r="B1280" t="str">
            <v>인건비</v>
          </cell>
          <cell r="C1280" t="str">
            <v>용접공</v>
          </cell>
          <cell r="D1280" t="str">
            <v>인</v>
          </cell>
          <cell r="E1280">
            <v>0</v>
          </cell>
          <cell r="F1280">
            <v>58758</v>
          </cell>
          <cell r="H1280">
            <v>97</v>
          </cell>
          <cell r="I1280">
            <v>0</v>
          </cell>
          <cell r="J1280">
            <v>97</v>
          </cell>
          <cell r="L1280">
            <v>97</v>
          </cell>
        </row>
        <row r="1281">
          <cell r="A1281">
            <v>9005</v>
          </cell>
          <cell r="B1281" t="str">
            <v>인건비</v>
          </cell>
          <cell r="C1281" t="str">
            <v>보온공</v>
          </cell>
          <cell r="D1281" t="str">
            <v>인</v>
          </cell>
          <cell r="E1281">
            <v>0</v>
          </cell>
          <cell r="F1281">
            <v>52961</v>
          </cell>
          <cell r="H1281">
            <v>27</v>
          </cell>
          <cell r="I1281">
            <v>0</v>
          </cell>
          <cell r="J1281">
            <v>27</v>
          </cell>
          <cell r="L1281">
            <v>27</v>
          </cell>
        </row>
        <row r="1282">
          <cell r="A1282">
            <v>9006</v>
          </cell>
          <cell r="B1282" t="str">
            <v>인건비</v>
          </cell>
          <cell r="C1282" t="str">
            <v>특별인부</v>
          </cell>
          <cell r="D1282" t="str">
            <v>인</v>
          </cell>
          <cell r="E1282">
            <v>0</v>
          </cell>
          <cell r="F1282">
            <v>52232</v>
          </cell>
          <cell r="H1282">
            <v>73</v>
          </cell>
          <cell r="I1282">
            <v>0</v>
          </cell>
          <cell r="J1282">
            <v>73</v>
          </cell>
          <cell r="L1282">
            <v>73</v>
          </cell>
        </row>
        <row r="1283">
          <cell r="A1283">
            <v>9007</v>
          </cell>
          <cell r="B1283" t="str">
            <v>인건비</v>
          </cell>
          <cell r="C1283" t="str">
            <v>보통인부</v>
          </cell>
          <cell r="D1283" t="str">
            <v>인</v>
          </cell>
          <cell r="E1283">
            <v>0</v>
          </cell>
          <cell r="F1283">
            <v>37483</v>
          </cell>
          <cell r="H1283">
            <v>74</v>
          </cell>
          <cell r="I1283">
            <v>0</v>
          </cell>
          <cell r="J1283">
            <v>74</v>
          </cell>
          <cell r="L1283">
            <v>74</v>
          </cell>
        </row>
        <row r="1284">
          <cell r="A1284">
            <v>9008</v>
          </cell>
          <cell r="B1284" t="str">
            <v>인건비</v>
          </cell>
          <cell r="C1284" t="str">
            <v>보일러공</v>
          </cell>
          <cell r="D1284" t="str">
            <v>인</v>
          </cell>
          <cell r="E1284">
            <v>0</v>
          </cell>
          <cell r="F1284">
            <v>47570</v>
          </cell>
          <cell r="H1284">
            <v>24</v>
          </cell>
          <cell r="I1284">
            <v>0</v>
          </cell>
          <cell r="J1284">
            <v>24</v>
          </cell>
          <cell r="L1284">
            <v>24</v>
          </cell>
        </row>
        <row r="1285">
          <cell r="A1285">
            <v>9009</v>
          </cell>
          <cell r="B1285" t="str">
            <v>인건비</v>
          </cell>
          <cell r="C1285" t="str">
            <v>도장공</v>
          </cell>
          <cell r="D1285" t="str">
            <v>인</v>
          </cell>
          <cell r="E1285">
            <v>0</v>
          </cell>
          <cell r="F1285">
            <v>57502</v>
          </cell>
          <cell r="H1285">
            <v>28</v>
          </cell>
          <cell r="I1285">
            <v>0</v>
          </cell>
          <cell r="J1285">
            <v>28</v>
          </cell>
          <cell r="L1285">
            <v>28</v>
          </cell>
        </row>
        <row r="1286">
          <cell r="A1286">
            <v>9010</v>
          </cell>
          <cell r="B1286" t="str">
            <v>인건비</v>
          </cell>
          <cell r="C1286" t="str">
            <v>덕트공</v>
          </cell>
          <cell r="D1286" t="str">
            <v>인</v>
          </cell>
          <cell r="E1286">
            <v>0</v>
          </cell>
          <cell r="F1286">
            <v>47697</v>
          </cell>
          <cell r="H1286">
            <v>98</v>
          </cell>
          <cell r="I1286">
            <v>0</v>
          </cell>
          <cell r="J1286">
            <v>98</v>
          </cell>
          <cell r="L1286">
            <v>98</v>
          </cell>
        </row>
        <row r="1287">
          <cell r="A1287">
            <v>9011</v>
          </cell>
          <cell r="B1287" t="str">
            <v>인건비</v>
          </cell>
          <cell r="C1287" t="str">
            <v>줄눈공</v>
          </cell>
          <cell r="D1287" t="str">
            <v>인</v>
          </cell>
          <cell r="E1287">
            <v>0</v>
          </cell>
          <cell r="H1287">
            <v>21</v>
          </cell>
          <cell r="I1287">
            <v>0</v>
          </cell>
          <cell r="J1287">
            <v>21</v>
          </cell>
          <cell r="L1287">
            <v>21</v>
          </cell>
        </row>
        <row r="1288">
          <cell r="A1288">
            <v>9021</v>
          </cell>
          <cell r="B1288" t="str">
            <v>터파기 및 되메우기</v>
          </cell>
          <cell r="C1288" t="str">
            <v>인력</v>
          </cell>
          <cell r="D1288" t="str">
            <v>M³</v>
          </cell>
          <cell r="E1288">
            <v>0</v>
          </cell>
          <cell r="F1288">
            <v>13868</v>
          </cell>
          <cell r="H1288">
            <v>0</v>
          </cell>
          <cell r="I1288">
            <v>0</v>
          </cell>
          <cell r="J1288">
            <v>0</v>
          </cell>
          <cell r="L1288">
            <v>0</v>
          </cell>
        </row>
        <row r="1289">
          <cell r="A1289">
            <v>9022</v>
          </cell>
          <cell r="B1289" t="str">
            <v>터파기 및 되메우기</v>
          </cell>
          <cell r="C1289" t="str">
            <v>기계</v>
          </cell>
          <cell r="D1289" t="str">
            <v>M³</v>
          </cell>
          <cell r="E1289">
            <v>610</v>
          </cell>
          <cell r="F1289">
            <v>570</v>
          </cell>
          <cell r="H1289">
            <v>0</v>
          </cell>
          <cell r="I1289">
            <v>610</v>
          </cell>
          <cell r="J1289">
            <v>0</v>
          </cell>
          <cell r="L1289">
            <v>0</v>
          </cell>
        </row>
        <row r="1290">
          <cell r="A1290">
            <v>9023</v>
          </cell>
          <cell r="B1290" t="str">
            <v>보도용포장파괴</v>
          </cell>
          <cell r="C1290" t="str">
            <v>콘크리트</v>
          </cell>
          <cell r="D1290" t="str">
            <v>M²</v>
          </cell>
          <cell r="E1290">
            <v>235</v>
          </cell>
          <cell r="F1290">
            <v>4697</v>
          </cell>
          <cell r="H1290">
            <v>0</v>
          </cell>
          <cell r="I1290">
            <v>235</v>
          </cell>
          <cell r="J1290">
            <v>0</v>
          </cell>
          <cell r="L1290">
            <v>0</v>
          </cell>
        </row>
        <row r="1291">
          <cell r="A1291">
            <v>9024</v>
          </cell>
          <cell r="B1291" t="str">
            <v>레미콘구입 및 타설</v>
          </cell>
          <cell r="D1291" t="str">
            <v>M³</v>
          </cell>
          <cell r="E1291">
            <v>46182</v>
          </cell>
          <cell r="F1291">
            <v>5321</v>
          </cell>
          <cell r="H1291">
            <v>0</v>
          </cell>
          <cell r="I1291">
            <v>46182</v>
          </cell>
          <cell r="J1291">
            <v>0</v>
          </cell>
          <cell r="L1291">
            <v>0</v>
          </cell>
        </row>
        <row r="1292">
          <cell r="A1292">
            <v>9025</v>
          </cell>
          <cell r="B1292" t="str">
            <v>보도용블럭포장</v>
          </cell>
          <cell r="C1292" t="str">
            <v>30x30x6</v>
          </cell>
          <cell r="D1292" t="str">
            <v>M²</v>
          </cell>
          <cell r="E1292">
            <v>6768</v>
          </cell>
          <cell r="F1292">
            <v>2972</v>
          </cell>
          <cell r="H1292">
            <v>0</v>
          </cell>
          <cell r="I1292">
            <v>6768</v>
          </cell>
          <cell r="J1292">
            <v>0</v>
          </cell>
          <cell r="L1292">
            <v>0</v>
          </cell>
        </row>
        <row r="1293">
          <cell r="A1293">
            <v>9026</v>
          </cell>
          <cell r="B1293" t="str">
            <v>보도블럭파손 및 복구</v>
          </cell>
          <cell r="C1293" t="str">
            <v>인력</v>
          </cell>
          <cell r="D1293" t="str">
            <v>M²</v>
          </cell>
          <cell r="E1293">
            <v>18</v>
          </cell>
          <cell r="F1293">
            <v>4497</v>
          </cell>
          <cell r="H1293">
            <v>0</v>
          </cell>
          <cell r="I1293">
            <v>18</v>
          </cell>
          <cell r="J1293">
            <v>0</v>
          </cell>
          <cell r="L1293">
            <v>0</v>
          </cell>
        </row>
        <row r="1294">
          <cell r="A1294">
            <v>9110</v>
          </cell>
          <cell r="B1294" t="str">
            <v>난연폴리에틸렌보온</v>
          </cell>
          <cell r="C1294" t="str">
            <v>150Øx 40t</v>
          </cell>
          <cell r="D1294" t="str">
            <v>M</v>
          </cell>
          <cell r="E1294">
            <v>13121</v>
          </cell>
          <cell r="F1294">
            <v>6620</v>
          </cell>
          <cell r="H1294">
            <v>0</v>
          </cell>
          <cell r="I1294">
            <v>21818</v>
          </cell>
          <cell r="J1294">
            <v>0</v>
          </cell>
          <cell r="L1294">
            <v>0</v>
          </cell>
        </row>
        <row r="1295">
          <cell r="A1295">
            <v>9111</v>
          </cell>
          <cell r="B1295" t="str">
            <v>난연폴리에틸렌보온</v>
          </cell>
          <cell r="C1295" t="str">
            <v>100Øx 40t</v>
          </cell>
          <cell r="D1295" t="str">
            <v>M</v>
          </cell>
          <cell r="E1295">
            <v>7706</v>
          </cell>
          <cell r="F1295">
            <v>4501</v>
          </cell>
          <cell r="H1295">
            <v>0</v>
          </cell>
          <cell r="I1295">
            <v>8883</v>
          </cell>
          <cell r="J1295">
            <v>0</v>
          </cell>
          <cell r="L1295">
            <v>0</v>
          </cell>
        </row>
        <row r="1296">
          <cell r="A1296">
            <v>9112</v>
          </cell>
          <cell r="B1296" t="str">
            <v>난연폴리에틸렌보온</v>
          </cell>
          <cell r="C1296" t="str">
            <v>80Øx 25t</v>
          </cell>
          <cell r="D1296" t="str">
            <v>M</v>
          </cell>
          <cell r="E1296">
            <v>3347</v>
          </cell>
          <cell r="F1296">
            <v>2912</v>
          </cell>
          <cell r="H1296">
            <v>0</v>
          </cell>
          <cell r="I1296">
            <v>4157</v>
          </cell>
          <cell r="J1296">
            <v>0</v>
          </cell>
          <cell r="L1296">
            <v>0</v>
          </cell>
        </row>
        <row r="1297">
          <cell r="A1297">
            <v>9113</v>
          </cell>
          <cell r="B1297" t="str">
            <v>난연폴리에틸렌보온</v>
          </cell>
          <cell r="C1297" t="str">
            <v>65Øx 25t</v>
          </cell>
          <cell r="D1297" t="str">
            <v>M</v>
          </cell>
          <cell r="E1297">
            <v>3128</v>
          </cell>
          <cell r="F1297">
            <v>2648</v>
          </cell>
          <cell r="H1297">
            <v>0</v>
          </cell>
          <cell r="I1297">
            <v>3605</v>
          </cell>
          <cell r="J1297">
            <v>0</v>
          </cell>
          <cell r="L1297">
            <v>0</v>
          </cell>
        </row>
        <row r="1298">
          <cell r="A1298">
            <v>9114</v>
          </cell>
          <cell r="B1298" t="str">
            <v>난연폴리에틸렌보온</v>
          </cell>
          <cell r="C1298" t="str">
            <v>50Øx 25t</v>
          </cell>
          <cell r="D1298" t="str">
            <v>M</v>
          </cell>
          <cell r="E1298">
            <v>2685</v>
          </cell>
          <cell r="F1298">
            <v>2118</v>
          </cell>
          <cell r="H1298">
            <v>0</v>
          </cell>
          <cell r="I1298">
            <v>3333</v>
          </cell>
          <cell r="J1298">
            <v>0</v>
          </cell>
          <cell r="L1298">
            <v>0</v>
          </cell>
        </row>
        <row r="1299">
          <cell r="A1299">
            <v>9115</v>
          </cell>
          <cell r="B1299" t="str">
            <v>난연폴리에틸렌보온</v>
          </cell>
          <cell r="C1299" t="str">
            <v>40Øx 25t</v>
          </cell>
          <cell r="D1299" t="str">
            <v>M</v>
          </cell>
          <cell r="E1299">
            <v>2402</v>
          </cell>
          <cell r="F1299">
            <v>2118</v>
          </cell>
          <cell r="H1299">
            <v>0</v>
          </cell>
          <cell r="I1299">
            <v>2926</v>
          </cell>
          <cell r="J1299">
            <v>0</v>
          </cell>
          <cell r="L1299">
            <v>0</v>
          </cell>
        </row>
        <row r="1300">
          <cell r="A1300">
            <v>9116</v>
          </cell>
          <cell r="B1300" t="str">
            <v>난연폴리에틸렌보온</v>
          </cell>
          <cell r="C1300" t="str">
            <v>32Øx 25t</v>
          </cell>
          <cell r="D1300" t="str">
            <v>M</v>
          </cell>
          <cell r="E1300">
            <v>2270</v>
          </cell>
          <cell r="F1300">
            <v>2118</v>
          </cell>
          <cell r="H1300">
            <v>0</v>
          </cell>
          <cell r="I1300">
            <v>2750</v>
          </cell>
          <cell r="J1300">
            <v>0</v>
          </cell>
          <cell r="L1300">
            <v>0</v>
          </cell>
        </row>
        <row r="1301">
          <cell r="A1301">
            <v>9117</v>
          </cell>
          <cell r="B1301" t="str">
            <v>난연폴리에틸렌보온</v>
          </cell>
          <cell r="C1301" t="str">
            <v>25Øx 25t</v>
          </cell>
          <cell r="D1301" t="str">
            <v>M</v>
          </cell>
          <cell r="E1301">
            <v>2067</v>
          </cell>
          <cell r="F1301">
            <v>1853</v>
          </cell>
          <cell r="H1301">
            <v>0</v>
          </cell>
          <cell r="I1301">
            <v>2417</v>
          </cell>
          <cell r="J1301">
            <v>0</v>
          </cell>
          <cell r="L1301">
            <v>0</v>
          </cell>
        </row>
        <row r="1302">
          <cell r="A1302">
            <v>9118</v>
          </cell>
          <cell r="B1302" t="str">
            <v>난연폴리에틸렌보온</v>
          </cell>
          <cell r="C1302" t="str">
            <v>20Øx 25t</v>
          </cell>
          <cell r="D1302" t="str">
            <v>M</v>
          </cell>
          <cell r="E1302">
            <v>1914</v>
          </cell>
          <cell r="F1302">
            <v>1588</v>
          </cell>
          <cell r="H1302">
            <v>0</v>
          </cell>
          <cell r="I1302">
            <v>2080</v>
          </cell>
          <cell r="J1302">
            <v>0</v>
          </cell>
          <cell r="L1302">
            <v>0</v>
          </cell>
        </row>
        <row r="1303">
          <cell r="A1303">
            <v>9119</v>
          </cell>
          <cell r="B1303" t="str">
            <v>난연폴리에틸렌보온</v>
          </cell>
          <cell r="C1303" t="str">
            <v>15Øx 25t</v>
          </cell>
          <cell r="D1303" t="str">
            <v>M</v>
          </cell>
          <cell r="E1303">
            <v>1776</v>
          </cell>
          <cell r="F1303">
            <v>1324</v>
          </cell>
          <cell r="H1303">
            <v>0</v>
          </cell>
          <cell r="I1303">
            <v>1928</v>
          </cell>
          <cell r="J1303">
            <v>0</v>
          </cell>
          <cell r="L1303">
            <v>0</v>
          </cell>
        </row>
        <row r="1304">
          <cell r="A1304">
            <v>9120</v>
          </cell>
          <cell r="B1304" t="str">
            <v>유리솜보온</v>
          </cell>
          <cell r="C1304" t="str">
            <v>150Øx 40t</v>
          </cell>
          <cell r="D1304" t="str">
            <v>M</v>
          </cell>
          <cell r="E1304">
            <v>5876</v>
          </cell>
          <cell r="F1304">
            <v>6620</v>
          </cell>
          <cell r="H1304">
            <v>0</v>
          </cell>
          <cell r="I1304">
            <v>7297</v>
          </cell>
          <cell r="J1304">
            <v>0</v>
          </cell>
          <cell r="L1304">
            <v>0</v>
          </cell>
        </row>
        <row r="1305">
          <cell r="A1305">
            <v>9121</v>
          </cell>
          <cell r="B1305" t="str">
            <v>유리솜보온</v>
          </cell>
          <cell r="C1305" t="str">
            <v>100Øx 40t</v>
          </cell>
          <cell r="D1305" t="str">
            <v>M</v>
          </cell>
          <cell r="E1305">
            <v>4385</v>
          </cell>
          <cell r="F1305">
            <v>4501</v>
          </cell>
          <cell r="H1305">
            <v>0</v>
          </cell>
          <cell r="I1305">
            <v>5532</v>
          </cell>
          <cell r="J1305">
            <v>0</v>
          </cell>
          <cell r="L1305">
            <v>0</v>
          </cell>
        </row>
        <row r="1306">
          <cell r="A1306">
            <v>9122</v>
          </cell>
          <cell r="B1306" t="str">
            <v>유리솜보온</v>
          </cell>
          <cell r="C1306" t="str">
            <v>80Øx 25t</v>
          </cell>
          <cell r="D1306" t="str">
            <v>M</v>
          </cell>
          <cell r="E1306">
            <v>2276</v>
          </cell>
          <cell r="F1306">
            <v>2912</v>
          </cell>
          <cell r="H1306">
            <v>0</v>
          </cell>
          <cell r="I1306">
            <v>2993</v>
          </cell>
          <cell r="J1306">
            <v>0</v>
          </cell>
          <cell r="L1306">
            <v>0</v>
          </cell>
        </row>
        <row r="1307">
          <cell r="A1307">
            <v>9123</v>
          </cell>
          <cell r="B1307" t="str">
            <v>유리솜보온</v>
          </cell>
          <cell r="C1307" t="str">
            <v>65Øx 25t</v>
          </cell>
          <cell r="D1307" t="str">
            <v>M</v>
          </cell>
          <cell r="E1307">
            <v>2008</v>
          </cell>
          <cell r="F1307">
            <v>2648</v>
          </cell>
          <cell r="H1307">
            <v>0</v>
          </cell>
          <cell r="I1307">
            <v>2664</v>
          </cell>
          <cell r="J1307">
            <v>0</v>
          </cell>
          <cell r="L1307">
            <v>0</v>
          </cell>
        </row>
        <row r="1308">
          <cell r="A1308">
            <v>9124</v>
          </cell>
          <cell r="B1308" t="str">
            <v>유리솜보온</v>
          </cell>
          <cell r="C1308" t="str">
            <v>50Øx 25t</v>
          </cell>
          <cell r="D1308" t="str">
            <v>M</v>
          </cell>
          <cell r="E1308">
            <v>1812</v>
          </cell>
          <cell r="F1308">
            <v>2118</v>
          </cell>
          <cell r="H1308">
            <v>0</v>
          </cell>
          <cell r="I1308">
            <v>2391</v>
          </cell>
          <cell r="J1308">
            <v>0</v>
          </cell>
          <cell r="L1308">
            <v>0</v>
          </cell>
        </row>
        <row r="1309">
          <cell r="A1309">
            <v>9125</v>
          </cell>
          <cell r="B1309" t="str">
            <v>유리솜보온</v>
          </cell>
          <cell r="C1309" t="str">
            <v>40Øx 25t</v>
          </cell>
          <cell r="D1309" t="str">
            <v>M</v>
          </cell>
          <cell r="E1309">
            <v>1552</v>
          </cell>
          <cell r="F1309">
            <v>2118</v>
          </cell>
          <cell r="H1309">
            <v>0</v>
          </cell>
          <cell r="I1309">
            <v>2062</v>
          </cell>
          <cell r="J1309">
            <v>0</v>
          </cell>
          <cell r="L1309">
            <v>0</v>
          </cell>
        </row>
        <row r="1310">
          <cell r="A1310">
            <v>9126</v>
          </cell>
          <cell r="B1310" t="str">
            <v>유리솜보온</v>
          </cell>
          <cell r="C1310" t="str">
            <v>32Øx 25t</v>
          </cell>
          <cell r="D1310" t="str">
            <v>M</v>
          </cell>
          <cell r="E1310">
            <v>1443</v>
          </cell>
          <cell r="F1310">
            <v>2118</v>
          </cell>
          <cell r="H1310">
            <v>0</v>
          </cell>
          <cell r="I1310">
            <v>1908</v>
          </cell>
          <cell r="J1310">
            <v>0</v>
          </cell>
          <cell r="L1310">
            <v>0</v>
          </cell>
        </row>
        <row r="1311">
          <cell r="A1311">
            <v>9127</v>
          </cell>
          <cell r="B1311" t="str">
            <v>유리솜보온</v>
          </cell>
          <cell r="C1311" t="str">
            <v>25Øx 25t</v>
          </cell>
          <cell r="D1311" t="str">
            <v>M</v>
          </cell>
          <cell r="E1311">
            <v>1267</v>
          </cell>
          <cell r="F1311">
            <v>1853</v>
          </cell>
          <cell r="H1311">
            <v>0</v>
          </cell>
          <cell r="I1311">
            <v>1683</v>
          </cell>
          <cell r="J1311">
            <v>0</v>
          </cell>
          <cell r="L1311">
            <v>0</v>
          </cell>
        </row>
        <row r="1312">
          <cell r="A1312">
            <v>9128</v>
          </cell>
          <cell r="B1312" t="str">
            <v>유리솜보온</v>
          </cell>
          <cell r="C1312" t="str">
            <v>20Øx 25t</v>
          </cell>
          <cell r="D1312" t="str">
            <v>M</v>
          </cell>
          <cell r="E1312">
            <v>1127</v>
          </cell>
          <cell r="F1312">
            <v>1588</v>
          </cell>
          <cell r="H1312">
            <v>0</v>
          </cell>
          <cell r="I1312">
            <v>1516</v>
          </cell>
          <cell r="J1312">
            <v>0</v>
          </cell>
          <cell r="L1312">
            <v>0</v>
          </cell>
        </row>
        <row r="1313">
          <cell r="A1313">
            <v>9129</v>
          </cell>
          <cell r="B1313" t="str">
            <v>유리솜보온</v>
          </cell>
          <cell r="C1313" t="str">
            <v>15Øx 25t</v>
          </cell>
          <cell r="D1313" t="str">
            <v>M</v>
          </cell>
          <cell r="E1313">
            <v>1024</v>
          </cell>
          <cell r="F1313">
            <v>1324</v>
          </cell>
          <cell r="H1313">
            <v>0</v>
          </cell>
          <cell r="I1313">
            <v>1386</v>
          </cell>
          <cell r="J1313">
            <v>0</v>
          </cell>
          <cell r="L1313">
            <v>0</v>
          </cell>
        </row>
        <row r="1314">
          <cell r="A1314">
            <v>9131</v>
          </cell>
          <cell r="B1314" t="str">
            <v>동관용접</v>
          </cell>
          <cell r="C1314" t="str">
            <v>100Ø</v>
          </cell>
          <cell r="D1314" t="str">
            <v>개소</v>
          </cell>
          <cell r="E1314">
            <v>1669</v>
          </cell>
          <cell r="F1314">
            <v>12104</v>
          </cell>
          <cell r="H1314">
            <v>0</v>
          </cell>
          <cell r="I1314">
            <v>2622</v>
          </cell>
          <cell r="J1314">
            <v>0</v>
          </cell>
          <cell r="L1314">
            <v>0</v>
          </cell>
        </row>
        <row r="1315">
          <cell r="A1315">
            <v>9132</v>
          </cell>
          <cell r="B1315" t="str">
            <v>동관용접</v>
          </cell>
          <cell r="C1315" t="str">
            <v>80Ø</v>
          </cell>
          <cell r="D1315" t="str">
            <v>개소</v>
          </cell>
          <cell r="E1315">
            <v>1037</v>
          </cell>
          <cell r="F1315">
            <v>8578</v>
          </cell>
          <cell r="H1315">
            <v>0</v>
          </cell>
          <cell r="I1315">
            <v>1583</v>
          </cell>
          <cell r="J1315">
            <v>0</v>
          </cell>
          <cell r="L1315">
            <v>0</v>
          </cell>
        </row>
        <row r="1316">
          <cell r="A1316">
            <v>9133</v>
          </cell>
          <cell r="B1316" t="str">
            <v>동관용접</v>
          </cell>
          <cell r="C1316" t="str">
            <v>65Ø</v>
          </cell>
          <cell r="D1316" t="str">
            <v>개소</v>
          </cell>
          <cell r="E1316">
            <v>747</v>
          </cell>
          <cell r="F1316">
            <v>7403</v>
          </cell>
          <cell r="H1316">
            <v>0</v>
          </cell>
          <cell r="I1316">
            <v>1146</v>
          </cell>
          <cell r="J1316">
            <v>0</v>
          </cell>
          <cell r="L1316">
            <v>0</v>
          </cell>
        </row>
        <row r="1317">
          <cell r="A1317">
            <v>9134</v>
          </cell>
          <cell r="B1317" t="str">
            <v>동관용접</v>
          </cell>
          <cell r="C1317" t="str">
            <v>50Ø</v>
          </cell>
          <cell r="D1317" t="str">
            <v>개소</v>
          </cell>
          <cell r="E1317">
            <v>583</v>
          </cell>
          <cell r="F1317">
            <v>5758</v>
          </cell>
          <cell r="H1317">
            <v>0</v>
          </cell>
          <cell r="I1317">
            <v>874</v>
          </cell>
          <cell r="J1317">
            <v>0</v>
          </cell>
          <cell r="L1317">
            <v>0</v>
          </cell>
        </row>
        <row r="1318">
          <cell r="A1318">
            <v>9135</v>
          </cell>
          <cell r="B1318" t="str">
            <v>동관용접</v>
          </cell>
          <cell r="C1318" t="str">
            <v>40Ø</v>
          </cell>
          <cell r="D1318" t="str">
            <v>개소</v>
          </cell>
          <cell r="E1318">
            <v>431</v>
          </cell>
          <cell r="F1318">
            <v>4583</v>
          </cell>
          <cell r="H1318">
            <v>0</v>
          </cell>
          <cell r="I1318">
            <v>609</v>
          </cell>
          <cell r="J1318">
            <v>0</v>
          </cell>
          <cell r="L1318">
            <v>0</v>
          </cell>
        </row>
        <row r="1319">
          <cell r="A1319">
            <v>9136</v>
          </cell>
          <cell r="B1319" t="str">
            <v>동관용접</v>
          </cell>
          <cell r="C1319" t="str">
            <v>32Ø</v>
          </cell>
          <cell r="D1319" t="str">
            <v>개소</v>
          </cell>
          <cell r="E1319">
            <v>332</v>
          </cell>
          <cell r="F1319">
            <v>4171</v>
          </cell>
          <cell r="H1319">
            <v>0</v>
          </cell>
          <cell r="I1319">
            <v>466</v>
          </cell>
          <cell r="J1319">
            <v>0</v>
          </cell>
          <cell r="L1319">
            <v>0</v>
          </cell>
        </row>
        <row r="1320">
          <cell r="A1320">
            <v>9137</v>
          </cell>
          <cell r="B1320" t="str">
            <v>동관용접</v>
          </cell>
          <cell r="C1320" t="str">
            <v>25Ø</v>
          </cell>
          <cell r="D1320" t="str">
            <v>개소</v>
          </cell>
          <cell r="E1320">
            <v>237</v>
          </cell>
          <cell r="F1320">
            <v>3407</v>
          </cell>
          <cell r="H1320">
            <v>0</v>
          </cell>
          <cell r="I1320">
            <v>339</v>
          </cell>
          <cell r="J1320">
            <v>0</v>
          </cell>
          <cell r="L1320">
            <v>0</v>
          </cell>
        </row>
        <row r="1321">
          <cell r="A1321">
            <v>9138</v>
          </cell>
          <cell r="B1321" t="str">
            <v>동관용접</v>
          </cell>
          <cell r="C1321" t="str">
            <v>20Ø</v>
          </cell>
          <cell r="D1321" t="str">
            <v>개소</v>
          </cell>
          <cell r="E1321">
            <v>187</v>
          </cell>
          <cell r="F1321">
            <v>2761</v>
          </cell>
          <cell r="H1321">
            <v>0</v>
          </cell>
          <cell r="I1321">
            <v>253</v>
          </cell>
          <cell r="J1321">
            <v>0</v>
          </cell>
          <cell r="L1321">
            <v>0</v>
          </cell>
        </row>
        <row r="1322">
          <cell r="A1322">
            <v>9139</v>
          </cell>
          <cell r="B1322" t="str">
            <v>동관용접</v>
          </cell>
          <cell r="C1322" t="str">
            <v>15Ø</v>
          </cell>
          <cell r="D1322" t="str">
            <v>개소</v>
          </cell>
          <cell r="E1322">
            <v>90</v>
          </cell>
          <cell r="F1322">
            <v>2409</v>
          </cell>
          <cell r="H1322">
            <v>0</v>
          </cell>
          <cell r="I1322">
            <v>121</v>
          </cell>
          <cell r="J1322">
            <v>0</v>
          </cell>
          <cell r="L1322">
            <v>0</v>
          </cell>
        </row>
        <row r="1323">
          <cell r="A1323">
            <v>9141</v>
          </cell>
          <cell r="B1323" t="str">
            <v>은분도장</v>
          </cell>
          <cell r="C1323" t="str">
            <v>2회</v>
          </cell>
          <cell r="D1323" t="str">
            <v>M²</v>
          </cell>
          <cell r="E1323">
            <v>654</v>
          </cell>
          <cell r="F1323">
            <v>3043</v>
          </cell>
          <cell r="H1323">
            <v>0</v>
          </cell>
          <cell r="I1323">
            <v>654</v>
          </cell>
          <cell r="J1323">
            <v>0</v>
          </cell>
          <cell r="L1323">
            <v>0</v>
          </cell>
        </row>
        <row r="1324">
          <cell r="A1324">
            <v>9142</v>
          </cell>
          <cell r="B1324" t="str">
            <v>벽체철거 및 복구</v>
          </cell>
          <cell r="D1324" t="str">
            <v>개소</v>
          </cell>
          <cell r="E1324">
            <v>0</v>
          </cell>
          <cell r="F1324">
            <v>0</v>
          </cell>
          <cell r="H1324">
            <v>0</v>
          </cell>
          <cell r="I1324">
            <v>0</v>
          </cell>
          <cell r="J1324">
            <v>0</v>
          </cell>
          <cell r="L1324">
            <v>0</v>
          </cell>
        </row>
        <row r="1325">
          <cell r="A1325">
            <v>9143</v>
          </cell>
          <cell r="B1325" t="str">
            <v>치장벽돌 쌓기</v>
          </cell>
          <cell r="D1325" t="str">
            <v>매</v>
          </cell>
          <cell r="E1325">
            <v>171220</v>
          </cell>
          <cell r="F1325">
            <v>303245</v>
          </cell>
          <cell r="H1325">
            <v>0</v>
          </cell>
          <cell r="I1325">
            <v>171220</v>
          </cell>
          <cell r="J1325">
            <v>0</v>
          </cell>
          <cell r="L1325">
            <v>0</v>
          </cell>
        </row>
        <row r="1326">
          <cell r="A1326">
            <v>9144</v>
          </cell>
          <cell r="B1326" t="str">
            <v>녹막이페인트</v>
          </cell>
          <cell r="C1326" t="str">
            <v>2회</v>
          </cell>
          <cell r="D1326" t="str">
            <v>M²</v>
          </cell>
          <cell r="E1326">
            <v>932</v>
          </cell>
          <cell r="F1326">
            <v>1690</v>
          </cell>
          <cell r="H1326">
            <v>0</v>
          </cell>
          <cell r="I1326">
            <v>932</v>
          </cell>
          <cell r="J1326">
            <v>0</v>
          </cell>
          <cell r="L1326">
            <v>0</v>
          </cell>
        </row>
        <row r="1327">
          <cell r="A1327">
            <v>9145</v>
          </cell>
          <cell r="B1327" t="str">
            <v>배수펌프앵글가대</v>
          </cell>
          <cell r="D1327" t="str">
            <v>개소</v>
          </cell>
          <cell r="E1327">
            <v>13141</v>
          </cell>
          <cell r="F1327">
            <v>56637</v>
          </cell>
          <cell r="H1327">
            <v>0</v>
          </cell>
          <cell r="I1327">
            <v>13141</v>
          </cell>
          <cell r="J1327">
            <v>0</v>
          </cell>
          <cell r="L1327">
            <v>0</v>
          </cell>
        </row>
        <row r="1328">
          <cell r="A1328">
            <v>9146</v>
          </cell>
          <cell r="B1328" t="str">
            <v>정수위밸브장치</v>
          </cell>
          <cell r="C1328" t="str">
            <v>40Ø</v>
          </cell>
          <cell r="D1328" t="str">
            <v>대</v>
          </cell>
          <cell r="E1328">
            <v>533087</v>
          </cell>
          <cell r="F1328">
            <v>271490.40000000002</v>
          </cell>
          <cell r="H1328">
            <v>0</v>
          </cell>
          <cell r="I1328">
            <v>533087</v>
          </cell>
          <cell r="J1328">
            <v>0</v>
          </cell>
          <cell r="L1328">
            <v>0</v>
          </cell>
        </row>
        <row r="1329">
          <cell r="A1329">
            <v>9147</v>
          </cell>
          <cell r="B1329" t="str">
            <v>장비기초(콘크리트)</v>
          </cell>
          <cell r="C1329" t="str">
            <v>1:2:4</v>
          </cell>
          <cell r="D1329" t="str">
            <v>M³</v>
          </cell>
          <cell r="E1329">
            <v>25057</v>
          </cell>
          <cell r="F1329">
            <v>94929</v>
          </cell>
          <cell r="H1329">
            <v>0</v>
          </cell>
          <cell r="I1329">
            <v>25057</v>
          </cell>
          <cell r="J1329">
            <v>0</v>
          </cell>
          <cell r="L1329">
            <v>0</v>
          </cell>
        </row>
        <row r="1330">
          <cell r="A1330">
            <v>9148</v>
          </cell>
          <cell r="B1330" t="str">
            <v>합판거푸집</v>
          </cell>
          <cell r="C1330" t="str">
            <v>3회</v>
          </cell>
          <cell r="D1330" t="str">
            <v>M²</v>
          </cell>
          <cell r="E1330">
            <v>5049</v>
          </cell>
          <cell r="F1330">
            <v>13293</v>
          </cell>
          <cell r="H1330">
            <v>0</v>
          </cell>
          <cell r="I1330">
            <v>5049</v>
          </cell>
          <cell r="J1330">
            <v>0</v>
          </cell>
          <cell r="L1330">
            <v>0</v>
          </cell>
        </row>
        <row r="1331">
          <cell r="A1331">
            <v>9149</v>
          </cell>
          <cell r="B1331" t="str">
            <v>방열기소운반비</v>
          </cell>
          <cell r="C1331" t="str">
            <v>20쪽 이하</v>
          </cell>
          <cell r="D1331" t="str">
            <v>조</v>
          </cell>
          <cell r="E1331">
            <v>0</v>
          </cell>
          <cell r="F1331">
            <v>7496</v>
          </cell>
          <cell r="H1331">
            <v>0</v>
          </cell>
          <cell r="J1331">
            <v>0</v>
          </cell>
          <cell r="L1331">
            <v>0</v>
          </cell>
        </row>
        <row r="1332">
          <cell r="A1332">
            <v>9150</v>
          </cell>
          <cell r="B1332" t="str">
            <v>바닥타일커팅공임</v>
          </cell>
          <cell r="D1332" t="str">
            <v>개소</v>
          </cell>
          <cell r="E1332">
            <v>0</v>
          </cell>
          <cell r="F1332">
            <v>10325</v>
          </cell>
          <cell r="H1332">
            <v>0</v>
          </cell>
          <cell r="J1332">
            <v>0</v>
          </cell>
          <cell r="L1332">
            <v>0</v>
          </cell>
        </row>
        <row r="1333">
          <cell r="A1333">
            <v>9151</v>
          </cell>
          <cell r="B1333" t="str">
            <v>파이프 고정앙카</v>
          </cell>
          <cell r="C1333" t="str">
            <v>15Ø~40Ø</v>
          </cell>
          <cell r="D1333" t="str">
            <v>조</v>
          </cell>
          <cell r="E1333">
            <v>1090</v>
          </cell>
          <cell r="F1333">
            <v>24.055000000000003</v>
          </cell>
          <cell r="H1333">
            <v>0</v>
          </cell>
          <cell r="I1333">
            <v>1090</v>
          </cell>
          <cell r="J1333">
            <v>0</v>
          </cell>
          <cell r="L1333">
            <v>0</v>
          </cell>
        </row>
        <row r="1334">
          <cell r="A1334">
            <v>9152</v>
          </cell>
          <cell r="B1334" t="str">
            <v>파이프 고정앙카</v>
          </cell>
          <cell r="C1334" t="str">
            <v>50Ø~65Ø</v>
          </cell>
          <cell r="D1334" t="str">
            <v>조</v>
          </cell>
          <cell r="E1334">
            <v>1140</v>
          </cell>
          <cell r="F1334">
            <v>36.79</v>
          </cell>
          <cell r="H1334">
            <v>0</v>
          </cell>
          <cell r="I1334">
            <v>1140</v>
          </cell>
          <cell r="J1334">
            <v>0</v>
          </cell>
          <cell r="L1334">
            <v>0</v>
          </cell>
        </row>
        <row r="1335">
          <cell r="A1335">
            <v>9153</v>
          </cell>
          <cell r="B1335" t="str">
            <v>파이프 고정앙카</v>
          </cell>
          <cell r="C1335" t="str">
            <v>80Ø~150Ø</v>
          </cell>
          <cell r="D1335" t="str">
            <v>조</v>
          </cell>
          <cell r="E1335">
            <v>1694</v>
          </cell>
          <cell r="F1335">
            <v>55.185000000000002</v>
          </cell>
          <cell r="H1335">
            <v>0</v>
          </cell>
          <cell r="I1335">
            <v>1694</v>
          </cell>
          <cell r="J1335">
            <v>0</v>
          </cell>
          <cell r="L1335">
            <v>0</v>
          </cell>
        </row>
        <row r="1336">
          <cell r="A1336">
            <v>9161</v>
          </cell>
          <cell r="B1336" t="str">
            <v>정유량 조절밸브장치</v>
          </cell>
          <cell r="C1336" t="str">
            <v>65Ø</v>
          </cell>
          <cell r="D1336" t="str">
            <v>조</v>
          </cell>
          <cell r="E1336">
            <v>0</v>
          </cell>
          <cell r="H1336">
            <v>0</v>
          </cell>
          <cell r="J1336">
            <v>0</v>
          </cell>
          <cell r="L1336">
            <v>0</v>
          </cell>
        </row>
        <row r="1337">
          <cell r="A1337">
            <v>9162</v>
          </cell>
          <cell r="B1337" t="str">
            <v>정유량 조절밸브장치</v>
          </cell>
          <cell r="C1337" t="str">
            <v>50Ø</v>
          </cell>
          <cell r="D1337" t="str">
            <v>조</v>
          </cell>
          <cell r="E1337">
            <v>0</v>
          </cell>
          <cell r="H1337">
            <v>0</v>
          </cell>
          <cell r="J1337">
            <v>0</v>
          </cell>
          <cell r="L1337">
            <v>0</v>
          </cell>
        </row>
        <row r="1338">
          <cell r="A1338">
            <v>9163</v>
          </cell>
          <cell r="B1338" t="str">
            <v>정유량 조절밸브장치</v>
          </cell>
          <cell r="C1338" t="str">
            <v>40Ø</v>
          </cell>
          <cell r="D1338" t="str">
            <v>조</v>
          </cell>
          <cell r="E1338">
            <v>0</v>
          </cell>
          <cell r="H1338">
            <v>0</v>
          </cell>
          <cell r="J1338">
            <v>0</v>
          </cell>
          <cell r="L1338">
            <v>0</v>
          </cell>
        </row>
        <row r="1339">
          <cell r="A1339">
            <v>9164</v>
          </cell>
          <cell r="B1339" t="str">
            <v>정유량 조절밸브장치</v>
          </cell>
          <cell r="C1339" t="str">
            <v>32Ø</v>
          </cell>
          <cell r="D1339" t="str">
            <v>조</v>
          </cell>
          <cell r="E1339">
            <v>0</v>
          </cell>
          <cell r="H1339">
            <v>0</v>
          </cell>
          <cell r="J1339">
            <v>0</v>
          </cell>
          <cell r="L1339">
            <v>0</v>
          </cell>
        </row>
        <row r="1340">
          <cell r="A1340">
            <v>9171</v>
          </cell>
          <cell r="B1340" t="str">
            <v>스테인레스관용접</v>
          </cell>
          <cell r="C1340" t="str">
            <v>80Ø</v>
          </cell>
          <cell r="D1340" t="str">
            <v>개소</v>
          </cell>
          <cell r="E1340">
            <v>3439</v>
          </cell>
          <cell r="F1340">
            <v>0</v>
          </cell>
          <cell r="H1340">
            <v>0</v>
          </cell>
          <cell r="I1340">
            <v>3439</v>
          </cell>
          <cell r="J1340">
            <v>0</v>
          </cell>
          <cell r="L1340">
            <v>0</v>
          </cell>
        </row>
        <row r="1341">
          <cell r="A1341">
            <v>9172</v>
          </cell>
          <cell r="B1341" t="str">
            <v>스테인레스관용접</v>
          </cell>
          <cell r="C1341" t="str">
            <v>100Ø</v>
          </cell>
          <cell r="D1341" t="str">
            <v>개소</v>
          </cell>
          <cell r="E1341">
            <v>5376</v>
          </cell>
          <cell r="F1341">
            <v>0</v>
          </cell>
          <cell r="H1341">
            <v>0</v>
          </cell>
          <cell r="I1341">
            <v>5376</v>
          </cell>
          <cell r="J1341">
            <v>0</v>
          </cell>
          <cell r="L1341">
            <v>0</v>
          </cell>
        </row>
        <row r="1342">
          <cell r="A1342">
            <v>9173</v>
          </cell>
          <cell r="B1342" t="str">
            <v>스테인레스관용접</v>
          </cell>
          <cell r="C1342" t="str">
            <v>125Ø</v>
          </cell>
          <cell r="D1342" t="str">
            <v>개소</v>
          </cell>
          <cell r="E1342">
            <v>8130</v>
          </cell>
          <cell r="F1342">
            <v>0</v>
          </cell>
          <cell r="H1342">
            <v>0</v>
          </cell>
          <cell r="I1342">
            <v>8130</v>
          </cell>
          <cell r="J1342">
            <v>0</v>
          </cell>
          <cell r="L1342">
            <v>0</v>
          </cell>
        </row>
        <row r="1343">
          <cell r="A1343">
            <v>9174</v>
          </cell>
          <cell r="B1343" t="str">
            <v>스테인레스관용접</v>
          </cell>
          <cell r="C1343" t="str">
            <v>150Ø</v>
          </cell>
          <cell r="D1343" t="str">
            <v>개소</v>
          </cell>
          <cell r="E1343">
            <v>10049</v>
          </cell>
          <cell r="F1343">
            <v>0</v>
          </cell>
          <cell r="H1343">
            <v>0</v>
          </cell>
          <cell r="I1343">
            <v>10049</v>
          </cell>
          <cell r="J1343">
            <v>0</v>
          </cell>
          <cell r="L1343">
            <v>0</v>
          </cell>
        </row>
        <row r="1344">
          <cell r="A1344">
            <v>9175</v>
          </cell>
          <cell r="B1344" t="str">
            <v>스테인레스관용접</v>
          </cell>
          <cell r="C1344" t="str">
            <v>200Ø</v>
          </cell>
          <cell r="D1344" t="str">
            <v>개소</v>
          </cell>
          <cell r="E1344">
            <v>16919</v>
          </cell>
          <cell r="F1344">
            <v>0</v>
          </cell>
          <cell r="H1344">
            <v>0</v>
          </cell>
          <cell r="I1344">
            <v>16919</v>
          </cell>
          <cell r="J1344">
            <v>0</v>
          </cell>
          <cell r="L1344">
            <v>0</v>
          </cell>
        </row>
        <row r="1345">
          <cell r="A1345">
            <v>9181</v>
          </cell>
          <cell r="B1345" t="str">
            <v>강관스리브</v>
          </cell>
          <cell r="C1345" t="str">
            <v>100Ø</v>
          </cell>
          <cell r="D1345" t="str">
            <v>개소</v>
          </cell>
          <cell r="E1345">
            <v>27055</v>
          </cell>
          <cell r="F1345">
            <v>2308</v>
          </cell>
          <cell r="H1345">
            <v>0</v>
          </cell>
          <cell r="I1345">
            <v>27055</v>
          </cell>
          <cell r="J1345">
            <v>0</v>
          </cell>
          <cell r="L1345">
            <v>0</v>
          </cell>
        </row>
        <row r="1346">
          <cell r="A1346">
            <v>9182</v>
          </cell>
          <cell r="B1346" t="str">
            <v>강관스리브</v>
          </cell>
          <cell r="C1346" t="str">
            <v>80Ø</v>
          </cell>
          <cell r="D1346" t="str">
            <v>개소</v>
          </cell>
          <cell r="E1346">
            <v>22116</v>
          </cell>
          <cell r="F1346">
            <v>1722</v>
          </cell>
          <cell r="H1346">
            <v>0</v>
          </cell>
          <cell r="I1346">
            <v>22116</v>
          </cell>
          <cell r="J1346">
            <v>0</v>
          </cell>
          <cell r="L1346">
            <v>0</v>
          </cell>
        </row>
        <row r="1347">
          <cell r="A1347">
            <v>9183</v>
          </cell>
          <cell r="B1347" t="str">
            <v>강관스리브</v>
          </cell>
          <cell r="C1347" t="str">
            <v>65Ø</v>
          </cell>
          <cell r="D1347" t="str">
            <v>개소</v>
          </cell>
          <cell r="E1347">
            <v>12565</v>
          </cell>
          <cell r="F1347">
            <v>1498</v>
          </cell>
          <cell r="H1347">
            <v>0</v>
          </cell>
          <cell r="I1347">
            <v>12565</v>
          </cell>
          <cell r="J1347">
            <v>0</v>
          </cell>
          <cell r="L1347">
            <v>0</v>
          </cell>
        </row>
        <row r="1348">
          <cell r="A1348">
            <v>9184</v>
          </cell>
          <cell r="B1348" t="str">
            <v>강관스리브</v>
          </cell>
          <cell r="C1348" t="str">
            <v>50Ø</v>
          </cell>
          <cell r="D1348" t="str">
            <v>개소</v>
          </cell>
          <cell r="E1348">
            <v>8266</v>
          </cell>
          <cell r="F1348">
            <v>808</v>
          </cell>
          <cell r="H1348">
            <v>0</v>
          </cell>
          <cell r="I1348">
            <v>8266</v>
          </cell>
          <cell r="J1348">
            <v>0</v>
          </cell>
          <cell r="L1348">
            <v>0</v>
          </cell>
        </row>
        <row r="1349">
          <cell r="A1349">
            <v>9185</v>
          </cell>
          <cell r="B1349" t="str">
            <v>강관스리브</v>
          </cell>
          <cell r="C1349" t="str">
            <v>40Ø</v>
          </cell>
          <cell r="D1349" t="str">
            <v>개소</v>
          </cell>
          <cell r="E1349">
            <v>5837</v>
          </cell>
          <cell r="F1349">
            <v>688</v>
          </cell>
          <cell r="H1349">
            <v>0</v>
          </cell>
          <cell r="I1349">
            <v>5837</v>
          </cell>
          <cell r="J1349">
            <v>0</v>
          </cell>
          <cell r="L1349">
            <v>0</v>
          </cell>
        </row>
        <row r="1350">
          <cell r="A1350">
            <v>9186</v>
          </cell>
          <cell r="B1350" t="str">
            <v>강관스리브</v>
          </cell>
          <cell r="C1350" t="str">
            <v>32Ø</v>
          </cell>
          <cell r="D1350" t="str">
            <v>개소</v>
          </cell>
          <cell r="E1350">
            <v>2691</v>
          </cell>
          <cell r="F1350">
            <v>464</v>
          </cell>
          <cell r="H1350">
            <v>0</v>
          </cell>
          <cell r="I1350">
            <v>2691</v>
          </cell>
          <cell r="J1350">
            <v>0</v>
          </cell>
          <cell r="L1350">
            <v>0</v>
          </cell>
        </row>
        <row r="1351">
          <cell r="A1351">
            <v>9187</v>
          </cell>
          <cell r="B1351" t="str">
            <v>강관스리브</v>
          </cell>
          <cell r="C1351" t="str">
            <v>25Ø</v>
          </cell>
          <cell r="D1351" t="str">
            <v>개소</v>
          </cell>
          <cell r="E1351">
            <v>1808</v>
          </cell>
          <cell r="F1351">
            <v>464</v>
          </cell>
          <cell r="H1351">
            <v>0</v>
          </cell>
          <cell r="I1351">
            <v>1808</v>
          </cell>
          <cell r="J1351">
            <v>0</v>
          </cell>
          <cell r="L1351">
            <v>0</v>
          </cell>
        </row>
        <row r="1352">
          <cell r="A1352">
            <v>9188</v>
          </cell>
          <cell r="B1352" t="str">
            <v>강관스리브</v>
          </cell>
          <cell r="C1352" t="str">
            <v>20Ø</v>
          </cell>
          <cell r="D1352" t="str">
            <v>개소</v>
          </cell>
          <cell r="E1352">
            <v>1395</v>
          </cell>
          <cell r="F1352">
            <v>344</v>
          </cell>
          <cell r="H1352">
            <v>0</v>
          </cell>
          <cell r="I1352">
            <v>1395</v>
          </cell>
          <cell r="J1352">
            <v>0</v>
          </cell>
          <cell r="L1352">
            <v>0</v>
          </cell>
        </row>
        <row r="1353">
          <cell r="A1353">
            <v>9189</v>
          </cell>
          <cell r="B1353" t="str">
            <v>강관스리브</v>
          </cell>
          <cell r="C1353" t="str">
            <v>15Ø</v>
          </cell>
          <cell r="D1353" t="str">
            <v>개소</v>
          </cell>
          <cell r="E1353">
            <v>866</v>
          </cell>
          <cell r="F1353">
            <v>344</v>
          </cell>
          <cell r="H1353">
            <v>0</v>
          </cell>
          <cell r="I1353">
            <v>866</v>
          </cell>
          <cell r="J1353">
            <v>0</v>
          </cell>
          <cell r="L1353">
            <v>0</v>
          </cell>
        </row>
        <row r="1354">
          <cell r="A1354">
            <v>9201</v>
          </cell>
          <cell r="B1354" t="str">
            <v>아연철판덕트제작설치</v>
          </cell>
          <cell r="C1354" t="str">
            <v>0.5t</v>
          </cell>
          <cell r="D1354" t="str">
            <v>M²</v>
          </cell>
          <cell r="E1354">
            <v>8532</v>
          </cell>
          <cell r="F1354">
            <v>22097</v>
          </cell>
          <cell r="H1354">
            <v>0</v>
          </cell>
          <cell r="I1354">
            <v>8532</v>
          </cell>
          <cell r="J1354">
            <v>0</v>
          </cell>
          <cell r="L1354">
            <v>0</v>
          </cell>
        </row>
        <row r="1355">
          <cell r="A1355">
            <v>9202</v>
          </cell>
          <cell r="B1355" t="str">
            <v>SUS철판덕트제작설치</v>
          </cell>
          <cell r="C1355" t="str">
            <v>0.5t</v>
          </cell>
          <cell r="D1355" t="str">
            <v>M²</v>
          </cell>
          <cell r="E1355">
            <v>35059</v>
          </cell>
          <cell r="F1355">
            <v>29096</v>
          </cell>
          <cell r="H1355">
            <v>0</v>
          </cell>
          <cell r="I1355">
            <v>35059</v>
          </cell>
          <cell r="J1355">
            <v>0</v>
          </cell>
          <cell r="L1355">
            <v>0</v>
          </cell>
        </row>
        <row r="1356">
          <cell r="A1356">
            <v>9203</v>
          </cell>
          <cell r="B1356" t="str">
            <v>각형덕트보온(은박지)</v>
          </cell>
          <cell r="C1356" t="str">
            <v>30t</v>
          </cell>
          <cell r="D1356" t="str">
            <v>M²</v>
          </cell>
          <cell r="E1356">
            <v>8895</v>
          </cell>
          <cell r="F1356">
            <v>20360</v>
          </cell>
          <cell r="H1356">
            <v>0</v>
          </cell>
          <cell r="I1356">
            <v>8895</v>
          </cell>
          <cell r="J1356">
            <v>0</v>
          </cell>
          <cell r="L1356">
            <v>0</v>
          </cell>
        </row>
        <row r="1357">
          <cell r="A1357">
            <v>9204</v>
          </cell>
          <cell r="B1357" t="str">
            <v>배관커버(갈바륨강판)</v>
          </cell>
          <cell r="C1357" t="str">
            <v>200x400</v>
          </cell>
          <cell r="D1357" t="str">
            <v>M</v>
          </cell>
          <cell r="E1357">
            <v>57944</v>
          </cell>
          <cell r="F1357">
            <v>42464</v>
          </cell>
          <cell r="H1357">
            <v>0</v>
          </cell>
          <cell r="I1357">
            <v>57944</v>
          </cell>
          <cell r="J1357">
            <v>0</v>
          </cell>
          <cell r="L1357">
            <v>0</v>
          </cell>
        </row>
        <row r="1358">
          <cell r="A1358">
            <v>9901</v>
          </cell>
          <cell r="B1358" t="str">
            <v>잡자재비</v>
          </cell>
          <cell r="C1358" t="str">
            <v>주재료의 5%</v>
          </cell>
          <cell r="D1358" t="str">
            <v>식</v>
          </cell>
          <cell r="E1358">
            <v>0</v>
          </cell>
          <cell r="F1358">
            <v>0</v>
          </cell>
          <cell r="H1358">
            <v>0</v>
          </cell>
          <cell r="I1358">
            <v>0</v>
          </cell>
          <cell r="J1358">
            <v>0</v>
          </cell>
          <cell r="L1358">
            <v>0</v>
          </cell>
        </row>
        <row r="1359">
          <cell r="A1359">
            <v>9902</v>
          </cell>
          <cell r="B1359" t="str">
            <v>지지철물</v>
          </cell>
          <cell r="C1359" t="str">
            <v>주재료의 9%</v>
          </cell>
          <cell r="D1359" t="str">
            <v>식</v>
          </cell>
          <cell r="E1359">
            <v>0</v>
          </cell>
          <cell r="F1359">
            <v>0</v>
          </cell>
          <cell r="H1359">
            <v>0</v>
          </cell>
          <cell r="I1359">
            <v>0</v>
          </cell>
          <cell r="J1359">
            <v>0</v>
          </cell>
          <cell r="L1359">
            <v>0</v>
          </cell>
        </row>
        <row r="1360">
          <cell r="A1360">
            <v>9903</v>
          </cell>
          <cell r="B1360" t="str">
            <v>지지철물</v>
          </cell>
          <cell r="C1360" t="str">
            <v>주재료의 10%</v>
          </cell>
          <cell r="D1360" t="str">
            <v>식</v>
          </cell>
          <cell r="E1360">
            <v>0</v>
          </cell>
          <cell r="F1360">
            <v>0</v>
          </cell>
          <cell r="H1360">
            <v>0</v>
          </cell>
          <cell r="I1360">
            <v>0</v>
          </cell>
          <cell r="J1360">
            <v>0</v>
          </cell>
          <cell r="L1360">
            <v>0</v>
          </cell>
        </row>
        <row r="1361">
          <cell r="A1361">
            <v>9904</v>
          </cell>
          <cell r="B1361" t="str">
            <v>지지철물</v>
          </cell>
          <cell r="C1361" t="str">
            <v>주재료의 15%</v>
          </cell>
          <cell r="D1361" t="str">
            <v>식</v>
          </cell>
          <cell r="E1361">
            <v>0</v>
          </cell>
          <cell r="F1361">
            <v>0</v>
          </cell>
          <cell r="H1361">
            <v>0</v>
          </cell>
          <cell r="I1361">
            <v>0</v>
          </cell>
          <cell r="J1361">
            <v>0</v>
          </cell>
          <cell r="L1361">
            <v>0</v>
          </cell>
        </row>
        <row r="1362">
          <cell r="A1362">
            <v>9905</v>
          </cell>
          <cell r="B1362" t="str">
            <v>지지철물</v>
          </cell>
          <cell r="C1362" t="str">
            <v>주재료의 25%</v>
          </cell>
          <cell r="D1362" t="str">
            <v>식</v>
          </cell>
          <cell r="E1362">
            <v>0</v>
          </cell>
          <cell r="F1362">
            <v>0</v>
          </cell>
          <cell r="H1362">
            <v>0</v>
          </cell>
          <cell r="I1362">
            <v>0</v>
          </cell>
          <cell r="J1362">
            <v>0</v>
          </cell>
          <cell r="L1362">
            <v>0</v>
          </cell>
        </row>
        <row r="1363">
          <cell r="A1363">
            <v>9906</v>
          </cell>
          <cell r="B1363" t="str">
            <v>지지철물</v>
          </cell>
          <cell r="C1363" t="str">
            <v>주재료의 30%</v>
          </cell>
          <cell r="D1363" t="str">
            <v>식</v>
          </cell>
          <cell r="E1363">
            <v>0</v>
          </cell>
          <cell r="F1363">
            <v>0</v>
          </cell>
          <cell r="H1363">
            <v>0</v>
          </cell>
          <cell r="I1363">
            <v>0</v>
          </cell>
          <cell r="J1363">
            <v>0</v>
          </cell>
          <cell r="L1363">
            <v>0</v>
          </cell>
        </row>
        <row r="1364">
          <cell r="A1364">
            <v>9907</v>
          </cell>
          <cell r="B1364" t="str">
            <v>지지철물</v>
          </cell>
          <cell r="C1364" t="str">
            <v>주재료의 40%</v>
          </cell>
          <cell r="D1364" t="str">
            <v>식</v>
          </cell>
          <cell r="E1364">
            <v>0</v>
          </cell>
          <cell r="F1364">
            <v>0</v>
          </cell>
          <cell r="H1364">
            <v>0</v>
          </cell>
          <cell r="I1364">
            <v>0</v>
          </cell>
          <cell r="J1364">
            <v>0</v>
          </cell>
          <cell r="L1364">
            <v>0</v>
          </cell>
        </row>
        <row r="1365">
          <cell r="A1365">
            <v>9910</v>
          </cell>
          <cell r="B1365" t="str">
            <v>관부속</v>
          </cell>
          <cell r="C1365" t="str">
            <v>관의 30%</v>
          </cell>
          <cell r="D1365" t="str">
            <v>식</v>
          </cell>
          <cell r="E1365">
            <v>0</v>
          </cell>
          <cell r="F1365">
            <v>0</v>
          </cell>
          <cell r="H1365">
            <v>0</v>
          </cell>
          <cell r="I1365">
            <v>0</v>
          </cell>
          <cell r="J1365">
            <v>0</v>
          </cell>
          <cell r="L1365">
            <v>0</v>
          </cell>
        </row>
        <row r="1366">
          <cell r="A1366">
            <v>9911</v>
          </cell>
          <cell r="B1366" t="str">
            <v>관부속</v>
          </cell>
          <cell r="C1366" t="str">
            <v>관의 40%</v>
          </cell>
          <cell r="D1366" t="str">
            <v>식</v>
          </cell>
          <cell r="E1366">
            <v>0</v>
          </cell>
          <cell r="F1366">
            <v>0</v>
          </cell>
          <cell r="H1366">
            <v>0</v>
          </cell>
          <cell r="I1366">
            <v>0</v>
          </cell>
          <cell r="J1366">
            <v>0</v>
          </cell>
          <cell r="L1366">
            <v>0</v>
          </cell>
        </row>
        <row r="1367">
          <cell r="A1367">
            <v>9912</v>
          </cell>
          <cell r="B1367" t="str">
            <v>관부속</v>
          </cell>
          <cell r="C1367" t="str">
            <v>관의 45%</v>
          </cell>
          <cell r="D1367" t="str">
            <v>식</v>
          </cell>
          <cell r="E1367">
            <v>0</v>
          </cell>
          <cell r="F1367">
            <v>0</v>
          </cell>
          <cell r="H1367">
            <v>0</v>
          </cell>
          <cell r="I1367">
            <v>0</v>
          </cell>
          <cell r="J1367">
            <v>0</v>
          </cell>
          <cell r="L1367">
            <v>0</v>
          </cell>
        </row>
        <row r="1368">
          <cell r="A1368">
            <v>9913</v>
          </cell>
          <cell r="B1368" t="str">
            <v>관부속</v>
          </cell>
          <cell r="C1368" t="str">
            <v>관의 50%</v>
          </cell>
          <cell r="D1368" t="str">
            <v>식</v>
          </cell>
          <cell r="E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  <cell r="L1368">
            <v>0</v>
          </cell>
        </row>
        <row r="1369">
          <cell r="A1369">
            <v>9914</v>
          </cell>
          <cell r="B1369" t="str">
            <v>관부속</v>
          </cell>
          <cell r="C1369" t="str">
            <v>관의 55%</v>
          </cell>
          <cell r="D1369" t="str">
            <v>식</v>
          </cell>
          <cell r="E1369">
            <v>0</v>
          </cell>
          <cell r="F1369">
            <v>0</v>
          </cell>
          <cell r="H1369">
            <v>0</v>
          </cell>
          <cell r="I1369">
            <v>0</v>
          </cell>
          <cell r="J1369">
            <v>0</v>
          </cell>
          <cell r="L1369">
            <v>0</v>
          </cell>
        </row>
        <row r="1370">
          <cell r="A1370">
            <v>9915</v>
          </cell>
          <cell r="B1370" t="str">
            <v>관부속</v>
          </cell>
          <cell r="C1370" t="str">
            <v>관의 60%</v>
          </cell>
          <cell r="D1370" t="str">
            <v>식</v>
          </cell>
          <cell r="E1370">
            <v>0</v>
          </cell>
          <cell r="F1370">
            <v>0</v>
          </cell>
          <cell r="H1370">
            <v>0</v>
          </cell>
          <cell r="I1370">
            <v>0</v>
          </cell>
          <cell r="J1370">
            <v>0</v>
          </cell>
          <cell r="L1370">
            <v>0</v>
          </cell>
        </row>
        <row r="1371">
          <cell r="A1371">
            <v>9916</v>
          </cell>
          <cell r="B1371" t="str">
            <v>관부속</v>
          </cell>
          <cell r="C1371" t="str">
            <v>관의 65%</v>
          </cell>
          <cell r="D1371" t="str">
            <v>식</v>
          </cell>
          <cell r="E1371">
            <v>0</v>
          </cell>
          <cell r="F1371">
            <v>0</v>
          </cell>
          <cell r="H1371">
            <v>0</v>
          </cell>
          <cell r="I1371">
            <v>0</v>
          </cell>
          <cell r="J1371">
            <v>0</v>
          </cell>
          <cell r="L1371">
            <v>0</v>
          </cell>
        </row>
        <row r="1372">
          <cell r="A1372">
            <v>9917</v>
          </cell>
          <cell r="B1372" t="str">
            <v>관부속</v>
          </cell>
          <cell r="C1372" t="str">
            <v>관의 70%</v>
          </cell>
          <cell r="D1372" t="str">
            <v>식</v>
          </cell>
          <cell r="E1372">
            <v>0</v>
          </cell>
          <cell r="F1372">
            <v>0</v>
          </cell>
          <cell r="H1372">
            <v>0</v>
          </cell>
          <cell r="I1372">
            <v>0</v>
          </cell>
          <cell r="J1372">
            <v>0</v>
          </cell>
          <cell r="L1372">
            <v>0</v>
          </cell>
        </row>
        <row r="1373">
          <cell r="A1373">
            <v>9918</v>
          </cell>
          <cell r="B1373" t="str">
            <v>관부속</v>
          </cell>
          <cell r="C1373" t="str">
            <v>관의 75%</v>
          </cell>
          <cell r="D1373" t="str">
            <v>식</v>
          </cell>
          <cell r="E1373">
            <v>0</v>
          </cell>
          <cell r="F1373">
            <v>0</v>
          </cell>
          <cell r="H1373">
            <v>0</v>
          </cell>
          <cell r="I1373">
            <v>0</v>
          </cell>
          <cell r="J1373">
            <v>0</v>
          </cell>
          <cell r="L1373">
            <v>0</v>
          </cell>
        </row>
        <row r="1374">
          <cell r="A1374">
            <v>9920</v>
          </cell>
          <cell r="B1374" t="str">
            <v>공구손료</v>
          </cell>
          <cell r="C1374" t="str">
            <v>인건비의 3%</v>
          </cell>
          <cell r="D1374" t="str">
            <v>식</v>
          </cell>
          <cell r="E1374">
            <v>0</v>
          </cell>
          <cell r="F1374">
            <v>0</v>
          </cell>
          <cell r="H1374">
            <v>0</v>
          </cell>
          <cell r="I1374">
            <v>0</v>
          </cell>
          <cell r="J1374">
            <v>0</v>
          </cell>
          <cell r="L137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단가목록"/>
      <sheetName val="내역서"/>
      <sheetName val="PAC"/>
      <sheetName val="Mc1"/>
      <sheetName val="개거산출내역"/>
      <sheetName val="품셈"/>
      <sheetName val="Sheet3"/>
      <sheetName val="단가"/>
      <sheetName val="내역"/>
      <sheetName val="일람표"/>
      <sheetName val="관재료"/>
      <sheetName val="직노"/>
      <sheetName val="일위대가"/>
      <sheetName val="도로구조공사비"/>
      <sheetName val="재료집계"/>
      <sheetName val="일위_파일"/>
      <sheetName val="예총"/>
      <sheetName val="코드"/>
      <sheetName val="총(신설)"/>
      <sheetName val="배수관토공산출"/>
      <sheetName val="터파기및재료"/>
      <sheetName val="화해(함평)"/>
      <sheetName val="화해(장성)"/>
      <sheetName val="공종목록표"/>
      <sheetName val="단위수량"/>
      <sheetName val="단가산출"/>
      <sheetName val="기자재수량"/>
      <sheetName val="01AC"/>
      <sheetName val="목록"/>
      <sheetName val="COPING"/>
      <sheetName val="통합"/>
      <sheetName val="ABUT수량-A1"/>
      <sheetName val="Sheet1"/>
      <sheetName val="4차원가계산서"/>
      <sheetName val="집계"/>
      <sheetName val="건축공사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8.PILE  (돌출)"/>
      <sheetName val="단위중량"/>
      <sheetName val="재료비"/>
      <sheetName val="단위단가"/>
      <sheetName val="테이블"/>
      <sheetName val="옥외전력간선설비공사"/>
      <sheetName val="방송(체육관)"/>
      <sheetName val="교대(A1-A2)"/>
      <sheetName val="산출내역서집계표"/>
      <sheetName val="토적표"/>
      <sheetName val="소방사항"/>
      <sheetName val="인건-측정"/>
      <sheetName val="단가결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요자재집계표"/>
      <sheetName val="재료분리"/>
      <sheetName val="대창교"/>
      <sheetName val="대창(함평)"/>
      <sheetName val="대창(장성)"/>
      <sheetName val="총괄철근"/>
      <sheetName val="총괄토공"/>
      <sheetName val="총괄(1)"/>
      <sheetName val="총괄(2)"/>
      <sheetName val="라멘철근방향별"/>
      <sheetName val="방향별토공"/>
      <sheetName val="구체방향별집계(1)"/>
      <sheetName val="구체방향별집계(2)"/>
      <sheetName val="접슬방향별집계"/>
      <sheetName val="라멘함평 철근"/>
      <sheetName val="함평토공"/>
      <sheetName val="라멘함평방향(1)"/>
      <sheetName val="라멘함평방향(2)"/>
      <sheetName val="접슬함평방향"/>
      <sheetName val="라멘장성 철근"/>
      <sheetName val="장성토공"/>
      <sheetName val="라멘장성방향(1)"/>
      <sheetName val="라멘장성방향(2)"/>
      <sheetName val="접슬장성방향 "/>
      <sheetName val="보강토수량"/>
      <sheetName val="타공종이기"/>
      <sheetName val="화해(함평)"/>
      <sheetName val="화해(장성)"/>
      <sheetName val="일위대가표"/>
      <sheetName val="DATE"/>
      <sheetName val="단가목록"/>
      <sheetName val="수토공단위당"/>
      <sheetName val="일반수량총괄집계"/>
      <sheetName val="대창수량"/>
      <sheetName val="단가산출"/>
      <sheetName val="총집계표"/>
      <sheetName val="개거산출내역"/>
      <sheetName val="내역서 (2)"/>
      <sheetName val="설계내역"/>
      <sheetName val="집계"/>
      <sheetName val="식재가격"/>
      <sheetName val="식재총괄"/>
      <sheetName val="일위목록"/>
      <sheetName val="맨홀수량"/>
      <sheetName val="원가산출서"/>
      <sheetName val="시화점실행"/>
      <sheetName val="주beam"/>
      <sheetName val="송전재료비"/>
      <sheetName val="집계표"/>
      <sheetName val="내역서"/>
      <sheetName val="용산3(영광)"/>
      <sheetName val="자재"/>
      <sheetName val="현장관리비"/>
      <sheetName val="코드표"/>
      <sheetName val="노임단가"/>
      <sheetName val="수량산출"/>
      <sheetName val="일위대가목록"/>
      <sheetName val="진주방향"/>
      <sheetName val="마산방향"/>
      <sheetName val="12호기내역서(건축분)"/>
      <sheetName val="수자재단위당"/>
      <sheetName val="품셈"/>
      <sheetName val="콘_재료분리(1)"/>
      <sheetName val="공비대비"/>
      <sheetName val="단가"/>
      <sheetName val="자료입력"/>
      <sheetName val="와동수량"/>
      <sheetName val="#REF"/>
      <sheetName val="노임"/>
      <sheetName val="시설물일위"/>
      <sheetName val="날개수량1.5"/>
      <sheetName val="지장물조서"/>
      <sheetName val="Sheet1"/>
      <sheetName val=""/>
      <sheetName val="본부장"/>
      <sheetName val="xxxxx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표"/>
      <sheetName val="일위대가표 (2)"/>
      <sheetName val="총괄내역"/>
      <sheetName val="내역서"/>
      <sheetName val="공종별 집계표"/>
      <sheetName val="사급,관급자재대"/>
      <sheetName val="원가계산서"/>
      <sheetName val="도급내역서 표지"/>
      <sheetName val="공사구성비"/>
      <sheetName val="목차"/>
      <sheetName val="간지"/>
      <sheetName val="VXXXXX"/>
      <sheetName val="총괄표"/>
      <sheetName val="PMS"/>
      <sheetName val="조경식재"/>
      <sheetName val="조경시설공"/>
      <sheetName val="자재수량산출"/>
      <sheetName val="수량산출서"/>
      <sheetName val="일위대가"/>
      <sheetName val=""/>
      <sheetName val="보할"/>
      <sheetName val="기성총괄"/>
      <sheetName val="기성(단지내)"/>
      <sheetName val="기성(도시기반)"/>
      <sheetName val="기성내역"/>
      <sheetName val="12공구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단가"/>
      <sheetName val="데이타"/>
      <sheetName val="단가산출"/>
      <sheetName val="골조시행"/>
      <sheetName val="내역(~2"/>
      <sheetName val="토공사"/>
      <sheetName val="증감대비"/>
      <sheetName val="공사개요"/>
      <sheetName val="실행대비"/>
      <sheetName val="일위_파일"/>
      <sheetName val="BID"/>
      <sheetName val="집계표"/>
      <sheetName val="CON'C"/>
      <sheetName val="보증수수료산출"/>
      <sheetName val="기성"/>
      <sheetName val="북제주원가"/>
      <sheetName val="품셈TABLE"/>
      <sheetName val="Sheet1"/>
      <sheetName val="소비자가"/>
      <sheetName val="RING WALL"/>
      <sheetName val="설변공종별"/>
      <sheetName val="설변조정내역"/>
      <sheetName val="건기토원가"/>
      <sheetName val="건축원가"/>
      <sheetName val="토목원가"/>
      <sheetName val="기계원가"/>
      <sheetName val="기계내역"/>
      <sheetName val="표지"/>
      <sheetName val="재료"/>
      <sheetName val="실행"/>
      <sheetName val="내역"/>
      <sheetName val="단가표"/>
      <sheetName val="지질조사"/>
      <sheetName val="99년하반기"/>
      <sheetName val="공사비총괄표"/>
      <sheetName val="1,2공구원가계산서"/>
      <sheetName val="2공구산출내역"/>
      <sheetName val="1공구산출내역서"/>
      <sheetName val="우수받이"/>
      <sheetName val="표준건축비"/>
      <sheetName val="Sheet5"/>
      <sheetName val="식재인부"/>
      <sheetName val="기결의"/>
      <sheetName val="단"/>
      <sheetName val="실행(ALT1)"/>
      <sheetName val="경비"/>
      <sheetName val="2002하반기노임기준"/>
      <sheetName val="건축일위"/>
      <sheetName val="그라우팅일위"/>
      <sheetName val="조명시설"/>
      <sheetName val="청주(철골발주의뢰서)"/>
      <sheetName val="정부노임단가"/>
      <sheetName val="납부서"/>
      <sheetName val="노임단가"/>
      <sheetName val="식재가격"/>
      <sheetName val="식재총괄"/>
      <sheetName val="일위목록"/>
      <sheetName val="Y-WORK"/>
      <sheetName val="식재수량표"/>
      <sheetName val="자재단가"/>
      <sheetName val="계약내역(2)"/>
      <sheetName val="노무비단가"/>
      <sheetName val="단가비교표"/>
      <sheetName val="예산서"/>
      <sheetName val="건축2"/>
      <sheetName val="단가(자재)"/>
      <sheetName val="단가(노임)"/>
      <sheetName val="기초목록"/>
      <sheetName val="목록"/>
      <sheetName val="입력자료"/>
      <sheetName val="세부내역"/>
      <sheetName val="토사(PE)"/>
      <sheetName val="예산명세서"/>
      <sheetName val="설계명세서"/>
      <sheetName val="자료입력"/>
      <sheetName val="일위대가(건축)"/>
      <sheetName val="토목주소"/>
      <sheetName val="원가"/>
      <sheetName val="#REF"/>
      <sheetName val="䴝괄내역"/>
      <sheetName val="#3_일위대가목록"/>
      <sheetName val="상반기손익차2총괄"/>
      <sheetName val="단가비교표_공통1"/>
      <sheetName val="45,46"/>
      <sheetName val="상계견적"/>
      <sheetName val="원가계산"/>
      <sheetName val="COVER"/>
      <sheetName val="Sheet1 (2)"/>
      <sheetName val="Sheet6"/>
      <sheetName val="공조기"/>
      <sheetName val="노임"/>
      <sheetName val="구체"/>
      <sheetName val="좌측날개벽"/>
      <sheetName val="우측날개벽"/>
      <sheetName val="발주내역"/>
      <sheetName val="설명서 "/>
      <sheetName val="토목"/>
      <sheetName val="갑지"/>
      <sheetName val="수단"/>
      <sheetName val="기본단가표"/>
      <sheetName val="철거산출근거"/>
      <sheetName val="수목단가"/>
      <sheetName val="시설수량표"/>
      <sheetName val="중기"/>
      <sheetName val="자료"/>
      <sheetName val="4차원가계산서"/>
      <sheetName val="산출내역서집계표"/>
      <sheetName val="기자재수량"/>
      <sheetName val="DATA"/>
      <sheetName val="DATE"/>
      <sheetName val="산출근거#2-3"/>
      <sheetName val="일위대가목차"/>
      <sheetName val="전기"/>
      <sheetName val="부대내역"/>
      <sheetName val="마감LIST-1"/>
      <sheetName val="건축내역서"/>
      <sheetName val="설비내역서"/>
      <sheetName val="전기내역서"/>
      <sheetName val="2000,9월 일위"/>
      <sheetName val="터파기및재료"/>
      <sheetName val="의왕내역"/>
      <sheetName val="정산내역서"/>
      <sheetName val="해평견적"/>
      <sheetName val="신공항A-9(원가수정)"/>
      <sheetName val="수량산출"/>
      <sheetName val="판매시설"/>
      <sheetName val="01AC"/>
      <sheetName val="수량집계"/>
      <sheetName val="대창(함평)"/>
      <sheetName val="대창(장성)"/>
      <sheetName val="대창(함평)-창열"/>
      <sheetName val="총공사내역서"/>
      <sheetName val="mcc일위대가"/>
      <sheetName val="MOTOR"/>
      <sheetName val="단가조사"/>
      <sheetName val="원가계산서 "/>
      <sheetName val="WORK"/>
      <sheetName val="수목표준대가"/>
      <sheetName val="JUCKEYK"/>
      <sheetName val="소일위대가코드표"/>
      <sheetName val="준검 내역서"/>
      <sheetName val="분전반계산서(석관)"/>
      <sheetName val="일위대가(가설)"/>
      <sheetName val="단중표"/>
      <sheetName val="총 원가계산"/>
      <sheetName val="조명일위"/>
      <sheetName val="내역서1999.8최종"/>
      <sheetName val="공량산출서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Sheet2"/>
      <sheetName val="공사"/>
      <sheetName val="시설물일위"/>
      <sheetName val="실행기고및 투입현황(총괄)"/>
      <sheetName val="실행예산"/>
      <sheetName val="명세서"/>
      <sheetName val="기초일위"/>
      <sheetName val="시설일위"/>
      <sheetName val="식재일위"/>
      <sheetName val="이토변실(A3-LINE)"/>
      <sheetName val="견적공통"/>
      <sheetName val="6호기"/>
      <sheetName val="2000년1차"/>
      <sheetName val="내역서(전기)"/>
      <sheetName val="2000전체분"/>
      <sheetName val="연결임시"/>
      <sheetName val="H-PILE수량집계"/>
      <sheetName val="을지"/>
      <sheetName val="주beam"/>
      <sheetName val="아파트"/>
      <sheetName val="간접비계산"/>
      <sheetName val="COST"/>
      <sheetName val="인제내역"/>
      <sheetName val="대비2"/>
      <sheetName val="단가대비표"/>
      <sheetName val="별표 "/>
      <sheetName val="영창26"/>
      <sheetName val="자재"/>
      <sheetName val="맨홀수량"/>
      <sheetName val="오동"/>
      <sheetName val="대조"/>
      <sheetName val="나한"/>
      <sheetName val="DAN"/>
      <sheetName val="백호우계수"/>
      <sheetName val="철근량"/>
      <sheetName val="입찰안"/>
      <sheetName val="#2_일위대가목록"/>
      <sheetName val="조건"/>
      <sheetName val="시설물기초"/>
      <sheetName val="기안"/>
      <sheetName val="사리부설"/>
      <sheetName val="ES조서출력하기"/>
      <sheetName val="수량산출서-2"/>
      <sheetName val="개소별수량산출"/>
      <sheetName val="2단지내역서"/>
      <sheetName val="제경비"/>
      <sheetName val="확약서"/>
      <sheetName val="조명율표"/>
      <sheetName val="소방"/>
      <sheetName val="수량산출(음암)"/>
      <sheetName val="건축공사"/>
      <sheetName val="단가일람"/>
      <sheetName val="단가일람 (2)"/>
      <sheetName val="산출2-기기동력"/>
      <sheetName val="일반부표"/>
      <sheetName val="HVAC"/>
      <sheetName val="일위대가 "/>
      <sheetName val="48산출"/>
      <sheetName val="설계명세"/>
      <sheetName val="횡배수관집현황(2공구)"/>
      <sheetName val="바닥판"/>
      <sheetName val="입력DATA"/>
      <sheetName val="70%"/>
      <sheetName val="건축"/>
      <sheetName val="입찰보고"/>
      <sheetName val="노임,재료비"/>
      <sheetName val="단위단가"/>
      <sheetName val="시운전연료비"/>
      <sheetName val="정공공사"/>
      <sheetName val="Sheet4"/>
      <sheetName val="남대문빌딩"/>
      <sheetName val="주소록"/>
      <sheetName val="연동내역"/>
      <sheetName val="유림총괄"/>
      <sheetName val="재료비"/>
      <sheetName val="결재갑지"/>
      <sheetName val="수간보호"/>
      <sheetName val="금액"/>
      <sheetName val="물가시세"/>
      <sheetName val="00000"/>
      <sheetName val="해외(원화)"/>
      <sheetName val="구리토평1전기"/>
      <sheetName val="역T형교대(말뚝기초)"/>
      <sheetName val="공정표"/>
      <sheetName val="2.토목공사"/>
      <sheetName val="교통대책내역"/>
      <sheetName val="파일의이용"/>
      <sheetName val="Total"/>
      <sheetName val="거래처등록"/>
      <sheetName val="기초자료"/>
      <sheetName val="Customer Databas"/>
      <sheetName val="견적대비표"/>
      <sheetName val="22단가"/>
      <sheetName val="22산출"/>
      <sheetName val="유리"/>
      <sheetName val="unit 4"/>
      <sheetName val="설계내역"/>
      <sheetName val="D"/>
      <sheetName val="차수"/>
      <sheetName val="교각1"/>
      <sheetName val="카메라"/>
      <sheetName val="합의경상"/>
      <sheetName val="내역서 제출"/>
      <sheetName val="현장관리비"/>
      <sheetName val="단가대비표 (2)"/>
      <sheetName val="APT"/>
      <sheetName val="시중노임"/>
      <sheetName val="남양주댠가표"/>
      <sheetName val="제경비율"/>
      <sheetName val="단가대비표 (3)"/>
      <sheetName val="FB25JN"/>
      <sheetName val="도급"/>
      <sheetName val="1단계"/>
      <sheetName val="덕전리"/>
      <sheetName val="단가조사서"/>
      <sheetName val="101동"/>
      <sheetName val="방수"/>
      <sheetName val="2000노임기준"/>
      <sheetName val="코드"/>
      <sheetName val="원가집계"/>
      <sheetName val="기본입력"/>
      <sheetName val="원가계산서(남측)"/>
      <sheetName val="견적1"/>
      <sheetName val="복지관 풍화암-평면"/>
      <sheetName val="주공 갑지"/>
      <sheetName val="실행,원가 최종예상"/>
      <sheetName val="A2"/>
      <sheetName val="101동 "/>
      <sheetName val="구조"/>
      <sheetName val="총괄내역서(설계)"/>
      <sheetName val="49단가"/>
      <sheetName val="말뚝지지력산정"/>
      <sheetName val="재료값"/>
      <sheetName val="요율"/>
      <sheetName val="산근"/>
      <sheetName val="견적서"/>
      <sheetName val="산출내역서"/>
      <sheetName val="기흥하도용"/>
      <sheetName val="데리네이타현황"/>
      <sheetName val="철골,판넬"/>
      <sheetName val="대공종"/>
      <sheetName val="EACT10"/>
      <sheetName val="c_balju"/>
      <sheetName val="간접"/>
      <sheetName val="견적단가"/>
      <sheetName val="옥외부분합"/>
      <sheetName val="b_babun (2)"/>
      <sheetName val="s.v"/>
      <sheetName val="토목변경"/>
      <sheetName val="공사착공계"/>
      <sheetName val="내역서적용수량"/>
      <sheetName val="밸브설치"/>
      <sheetName val="AV시스템"/>
      <sheetName val="평가데이터"/>
      <sheetName val="단가(1)"/>
      <sheetName val="2총괄내역서"/>
      <sheetName val="직접경비호표"/>
      <sheetName val="9-1차이내역"/>
      <sheetName val="값"/>
      <sheetName val="토공(우물통,기타) "/>
      <sheetName val="입상내역"/>
      <sheetName val="설계기준"/>
      <sheetName val="내역1"/>
      <sheetName val="기본일위"/>
      <sheetName val="용수량(생활용수)"/>
      <sheetName val="대치판정"/>
      <sheetName val="집계"/>
      <sheetName val="인건비"/>
      <sheetName val="안전시설"/>
      <sheetName val="경상직원"/>
      <sheetName val="송전재료비"/>
      <sheetName val="프랜트면허"/>
      <sheetName val="중기 부표"/>
      <sheetName val="설계예산서"/>
      <sheetName val="예산내역서"/>
      <sheetName val="총계"/>
      <sheetName val="주배관TYPE현황"/>
      <sheetName val="일위대가표_(2)"/>
      <sheetName val="공종별_집계표"/>
      <sheetName val="도급내역서_표지"/>
      <sheetName val="RING_WALL"/>
      <sheetName val="적용기준"/>
      <sheetName val="변압기 및 발전기 용량"/>
      <sheetName val="변수값"/>
      <sheetName val="중기상차"/>
      <sheetName val="AS복구"/>
      <sheetName val="중기터파기"/>
      <sheetName val="노무비"/>
      <sheetName val="AS포장복구 "/>
      <sheetName val="원가서"/>
      <sheetName val="일반수량총괄집계"/>
      <sheetName val="매입세율"/>
      <sheetName val="2.대외공문"/>
      <sheetName val="직공비"/>
      <sheetName val="1차 내역서"/>
      <sheetName val="대비"/>
      <sheetName val="수주현황2월"/>
      <sheetName val="Sheet1_(2)"/>
      <sheetName val="설명서_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내역서1999_8최종"/>
      <sheetName val="실행기고및_투입현황(총괄)"/>
      <sheetName val="2000,9월_일위"/>
      <sheetName val="unit_4"/>
      <sheetName val="단가일람_(2)"/>
      <sheetName val="총_원가계산"/>
      <sheetName val="원가계산서_"/>
      <sheetName val="2_토목공사"/>
      <sheetName val="일위대가_"/>
      <sheetName val="별표_"/>
      <sheetName val="인수공규격"/>
      <sheetName val="1.설계조건"/>
      <sheetName val="을"/>
      <sheetName val="FORM-0"/>
      <sheetName val="약품공급2"/>
      <sheetName val="잡비계산"/>
      <sheetName val="기계경비(시간당)"/>
      <sheetName val="램머"/>
      <sheetName val="건축공사 집계표"/>
      <sheetName val="골조"/>
      <sheetName val="archi(본사)"/>
      <sheetName val="대목"/>
      <sheetName val="내역(원안-대안)"/>
      <sheetName val="사급자재"/>
      <sheetName val="직노"/>
      <sheetName val="공통단가"/>
      <sheetName val="운반비"/>
      <sheetName val="2000양배"/>
      <sheetName val="공사비산출내역"/>
      <sheetName val="건축설비"/>
      <sheetName val="변경내역서간지"/>
      <sheetName val="가정조건"/>
      <sheetName val="입력"/>
      <sheetName val="석축산출서"/>
      <sheetName val="4.전기"/>
      <sheetName val="I一般比"/>
      <sheetName val="PIPE(UG)내역"/>
      <sheetName val="코드표"/>
      <sheetName val="본실행경비"/>
      <sheetName val="노임이"/>
      <sheetName val="단가집"/>
      <sheetName val="전체내역"/>
      <sheetName val="차액보증"/>
      <sheetName val="시중노임단가"/>
      <sheetName val="소화배관"/>
      <sheetName val="공조배관"/>
      <sheetName val="갑  지"/>
      <sheetName val="설계가"/>
      <sheetName val="조건입력"/>
      <sheetName val="조건입력(2)"/>
      <sheetName val="장비선정"/>
      <sheetName val="AL공사(원)"/>
      <sheetName val="배수내역"/>
      <sheetName val="일위"/>
      <sheetName val="BSD (2)"/>
      <sheetName val="표지 (2)"/>
      <sheetName val="8.수량산출 (2)"/>
      <sheetName val="삭제금지단가"/>
      <sheetName val="단양 00 아파트-세부내역"/>
      <sheetName val="단가기준"/>
      <sheetName val="NEYOK"/>
      <sheetName val="냉천부속동"/>
      <sheetName val="토목수량(공정)"/>
      <sheetName val="상하차비용(기계상차)"/>
      <sheetName val="N賃率-職"/>
      <sheetName val="총 괄 표"/>
      <sheetName val="99총공사내역서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개산공사비"/>
      <sheetName val="9GNG운반"/>
      <sheetName val="예정(3)"/>
      <sheetName val="36단가"/>
      <sheetName val="토목내역서"/>
      <sheetName val="견"/>
      <sheetName val="보할공정"/>
      <sheetName val="21301동"/>
      <sheetName val="시험장S자로가로등공사"/>
      <sheetName val="골조공사"/>
      <sheetName val="견적조건"/>
      <sheetName val="옥내소화전계산서"/>
      <sheetName val="식재일위대가"/>
      <sheetName val="갑지(추정)"/>
      <sheetName val="설계서(동안동)"/>
      <sheetName val="Baby일위대가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운반공사"/>
      <sheetName val="수목일위"/>
      <sheetName val="설계"/>
      <sheetName val="BDATA"/>
      <sheetName val="PAINT"/>
      <sheetName val="48단가"/>
      <sheetName val="예총"/>
      <sheetName val="견적(100%)"/>
      <sheetName val="Xunit (단위환산)"/>
      <sheetName val="00노임기준"/>
      <sheetName val="일위대가목록"/>
      <sheetName val="진흥지역조서(구역밖)"/>
      <sheetName val="산출기초"/>
      <sheetName val="STAND98"/>
      <sheetName val="단위중량"/>
      <sheetName val="식재"/>
      <sheetName val="99노임기준"/>
      <sheetName val="시설물"/>
      <sheetName val="식재출력용"/>
      <sheetName val="유지관리"/>
      <sheetName val="공사수행방안"/>
      <sheetName val="조경"/>
      <sheetName val="CATV"/>
      <sheetName val="할증 "/>
      <sheetName val="분전함신설"/>
      <sheetName val="접지1종"/>
      <sheetName val="별표집계"/>
      <sheetName val="PROG"/>
      <sheetName val="간접1"/>
      <sheetName val="영업3"/>
      <sheetName val="영업2"/>
      <sheetName val="h-013211-2"/>
      <sheetName val="1-1"/>
      <sheetName val="노임단가 (2)"/>
      <sheetName val="공사비"/>
      <sheetName val="7.산출집계"/>
      <sheetName val="4.일위산출"/>
      <sheetName val="9.자재단가"/>
      <sheetName val="1회"/>
      <sheetName val="유림콘도"/>
      <sheetName val="원"/>
      <sheetName val="기존단가 (2)"/>
      <sheetName val="경산"/>
      <sheetName val="소야공정계획표"/>
      <sheetName val="단가조정"/>
      <sheetName val="일반"/>
      <sheetName val="재노경"/>
      <sheetName val="물량표"/>
      <sheetName val="노임단가표"/>
      <sheetName val="간접경상비"/>
      <sheetName val="실행철강하도"/>
      <sheetName val="조정율"/>
      <sheetName val="영신토건물가변동"/>
      <sheetName val="현관"/>
      <sheetName val="광주운남을"/>
      <sheetName val="자  재"/>
      <sheetName val="건축외주"/>
      <sheetName val="수원역(전체분)설계서"/>
      <sheetName val="내역_ver1.0"/>
      <sheetName val="수목데이타 "/>
      <sheetName val="참고자료"/>
      <sheetName val="은행코드"/>
      <sheetName val="파일구성"/>
      <sheetName val="건축원가계산서"/>
      <sheetName val="견적갑지"/>
      <sheetName val="산수배수"/>
      <sheetName val="2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2003상반기노임기준"/>
      <sheetName val="산출2-동력"/>
      <sheetName val="산출3-전등"/>
      <sheetName val="산출4-조명제어"/>
      <sheetName val="산출5-전열"/>
      <sheetName val="산출7-유도등"/>
      <sheetName val="품목"/>
      <sheetName val="공비대비"/>
      <sheetName val="설계예시"/>
      <sheetName val="거푸집물량"/>
      <sheetName val="인사자료총집계"/>
      <sheetName val="유기공정"/>
      <sheetName val="기초단가"/>
      <sheetName val="내역서1"/>
      <sheetName val="장비경비"/>
      <sheetName val="가설공사비"/>
      <sheetName val="금액내역서"/>
      <sheetName val="tggwan(mac)"/>
      <sheetName val="LD"/>
      <sheetName val="관급자재대"/>
      <sheetName val="정보"/>
      <sheetName val="매입세会"/>
      <sheetName val="SLAB&quot;1&quot;"/>
      <sheetName val="총경력기간"/>
      <sheetName val="점수표"/>
      <sheetName val="과거면접실시자"/>
      <sheetName val="학력사항"/>
      <sheetName val="b_balju_cho"/>
      <sheetName val="단가 "/>
      <sheetName val="수량"/>
      <sheetName val="총정리"/>
      <sheetName val="지급자재"/>
      <sheetName val="플랜트 설치"/>
      <sheetName val="공기압축기실"/>
      <sheetName val="계획금액"/>
      <sheetName val="설계서(본관)"/>
      <sheetName val="현황"/>
      <sheetName val="3.단가산출서"/>
      <sheetName val="직원자료입력"/>
      <sheetName val="직접인건비"/>
      <sheetName val="사회복지관"/>
      <sheetName val="표  지"/>
      <sheetName val="1련,2련"/>
      <sheetName val="변품8-37"/>
      <sheetName val="빌딩 안내"/>
      <sheetName val="COPING-1"/>
      <sheetName val="역T형교대-2수량"/>
      <sheetName val="현장관리비 산출내역"/>
      <sheetName val="102역사"/>
      <sheetName val="수량산출서집계"/>
      <sheetName val="물집"/>
      <sheetName val="LP-S"/>
      <sheetName val="분전반일위대가"/>
      <sheetName val="시화점실행"/>
      <sheetName val="6PILE  (돌출)"/>
      <sheetName val="시점교대"/>
      <sheetName val="ABUT수량-A1"/>
      <sheetName val="단가산출서 (2)"/>
      <sheetName val="단가산출서"/>
      <sheetName val="CLAUSE"/>
      <sheetName val="노무산출서"/>
      <sheetName val="소요자재"/>
      <sheetName val="MC내역(이설)"/>
      <sheetName val="각종단가"/>
      <sheetName val="세골재  T2 변경 현황"/>
      <sheetName val="장비집계"/>
      <sheetName val="입출재고현황 (2)"/>
      <sheetName val="제목"/>
      <sheetName val="200"/>
      <sheetName val="수량계산"/>
      <sheetName val="일위산출"/>
      <sheetName val="SUB일위대가(이음)"/>
      <sheetName val="기성내역1"/>
      <sheetName val="7단가"/>
      <sheetName val="단가대비표(건축)"/>
      <sheetName val="빗물받이(910-510-410)"/>
      <sheetName val="RE9604"/>
      <sheetName val="웅진교-S2"/>
      <sheetName val="DANGA"/>
      <sheetName val="Dae_Jiju"/>
      <sheetName val="기초도면제작"/>
      <sheetName val="주출입구조사"/>
      <sheetName val="SG"/>
      <sheetName val="비품"/>
      <sheetName val="시운전연료"/>
      <sheetName val="손료기준-공사부구두문의"/>
      <sheetName val="품셈집계표"/>
      <sheetName val="자재조사표"/>
      <sheetName val="플랜_x0000__x0000__x0000__x0000_"/>
      <sheetName val="집계표 "/>
      <sheetName val="노임(1차)"/>
      <sheetName val="실행내역(10.13)"/>
      <sheetName val="공사요율"/>
      <sheetName val="2.재료비"/>
      <sheetName val="1.인건비"/>
      <sheetName val="12.보오링"/>
      <sheetName val="18.공내수압탄성자연"/>
      <sheetName val="산출근거"/>
      <sheetName val="자재테이블"/>
      <sheetName val="유류대관리"/>
      <sheetName val="단위수량"/>
      <sheetName val="1."/>
      <sheetName val="설비"/>
      <sheetName val="수리보고서비"/>
      <sheetName val="예측단가간지"/>
      <sheetName val="측량노임단가"/>
      <sheetName val="노임단"/>
      <sheetName val="배수공"/>
      <sheetName val="부대공"/>
      <sheetName val="운반공"/>
      <sheetName val="자재단"/>
      <sheetName val="장비단"/>
      <sheetName val="횡배수관"/>
      <sheetName val="48일위"/>
      <sheetName val="gyun"/>
      <sheetName val="조경일람"/>
      <sheetName val="설계개요"/>
      <sheetName val="한강운반비"/>
      <sheetName val="A-4"/>
      <sheetName val="충주"/>
      <sheetName val="진주방향"/>
      <sheetName val="SIL98"/>
      <sheetName val="테이블"/>
      <sheetName val="유림골조"/>
      <sheetName val="견적을지"/>
      <sheetName val="기타사항"/>
      <sheetName val="&lt;양식23_CF&gt;"/>
      <sheetName val="JOIN(2span)"/>
      <sheetName val="주빔의 설계"/>
      <sheetName val="철근량산정및사용성검토"/>
      <sheetName val="부표"/>
      <sheetName val="노무단가"/>
      <sheetName val="단위수량산출"/>
      <sheetName val="자재단가비교표"/>
      <sheetName val="총괄"/>
      <sheetName val="계수시트"/>
      <sheetName val="단위골재량"/>
      <sheetName val="철거단가"/>
      <sheetName val="날개벽수량표"/>
      <sheetName val="(A)내역서"/>
      <sheetName val="기성고조서"/>
      <sheetName val="도급내역"/>
      <sheetName val="단가목록"/>
      <sheetName val="갑지1"/>
      <sheetName val="연부97-1"/>
      <sheetName val="직재"/>
      <sheetName val="재집"/>
      <sheetName val="실행간접비용"/>
      <sheetName val="건축명"/>
      <sheetName val="기계명"/>
      <sheetName val="전기명"/>
      <sheetName val="토목명"/>
      <sheetName val="01"/>
      <sheetName val="실행(1)"/>
      <sheetName val="지장물조서"/>
      <sheetName val="직접재료비데이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"/>
      <sheetName val="총괄내"/>
      <sheetName val="내역서"/>
      <sheetName val="일위식재"/>
      <sheetName val="일위시설"/>
      <sheetName val="단가"/>
      <sheetName val="수량1"/>
      <sheetName val="수량2"/>
      <sheetName val="별산1"/>
      <sheetName val="별산2"/>
      <sheetName val="중기"/>
      <sheetName val="부표"/>
      <sheetName val="수량3"/>
      <sheetName val="수량4"/>
      <sheetName val="코드표"/>
      <sheetName val="Cell목록"/>
      <sheetName val="표지"/>
      <sheetName val="본선"/>
      <sheetName val="교차로개선"/>
      <sheetName val="조경"/>
      <sheetName val="전기"/>
      <sheetName val="단가산출"/>
      <sheetName val="대창(장성)"/>
      <sheetName val="일위대가표"/>
      <sheetName val="0"/>
      <sheetName val="통보서"/>
      <sheetName val="청구서"/>
      <sheetName val="내역"/>
      <sheetName val="04 1"/>
      <sheetName val="집계표"/>
      <sheetName val="수자재단위당"/>
      <sheetName val="백호우계수"/>
      <sheetName val="#REF"/>
      <sheetName val="단위수량"/>
      <sheetName val="간지"/>
      <sheetName val="현황산출서"/>
      <sheetName val="단가산출서"/>
      <sheetName val="Sheet1"/>
      <sheetName val="DONGA3"/>
      <sheetName val="데리네이타현황"/>
      <sheetName val="노임"/>
      <sheetName val="마산방향"/>
      <sheetName val="진주방향"/>
      <sheetName val="BID"/>
      <sheetName val="총괄내역"/>
      <sheetName val="노임단가"/>
      <sheetName val="Sheet1 (2)"/>
      <sheetName val="토공유동표"/>
      <sheetName val="비탈면보호공수량산출"/>
      <sheetName val="실행내역 "/>
      <sheetName val="DAN"/>
      <sheetName val="노무비단가"/>
      <sheetName val="새공통"/>
      <sheetName val="현장관리비"/>
      <sheetName val="동원(3)"/>
      <sheetName val="수량산출"/>
      <sheetName val="인상효1"/>
      <sheetName val="일반수량총괄집계"/>
      <sheetName val="확약서"/>
      <sheetName val="맨홀수량"/>
      <sheetName val="원가계산서"/>
      <sheetName val="고창터널(고창방향)"/>
      <sheetName val="시설일위"/>
      <sheetName val="조명일위"/>
      <sheetName val="변화치수"/>
      <sheetName val="기초코드"/>
      <sheetName val="여과지동"/>
      <sheetName val="기초자료"/>
      <sheetName val="일위대가"/>
      <sheetName val="터파기및재료"/>
      <sheetName val="DATE"/>
      <sheetName val="토공정보"/>
      <sheetName val="총집계표"/>
      <sheetName val="기성명세서(직영분)"/>
      <sheetName val="직영공사"/>
      <sheetName val="6PILE  (돌출)"/>
      <sheetName val="기계경비(시간당)"/>
      <sheetName val="램머"/>
      <sheetName val="요율"/>
      <sheetName val="자재대"/>
      <sheetName val="공양식"/>
      <sheetName val="부대공사비"/>
      <sheetName val="설계산출표지"/>
      <sheetName val="을부담운반비"/>
      <sheetName val="본공사"/>
      <sheetName val="시운전연료"/>
      <sheetName val="표지 (2)"/>
      <sheetName val="AS포장복구 "/>
      <sheetName val="단가표"/>
      <sheetName val="45,46"/>
      <sheetName val="조명율표"/>
      <sheetName val="70%"/>
      <sheetName val="TYPE-A"/>
      <sheetName val="PAINT"/>
      <sheetName val="식재가격"/>
      <sheetName val="식재총괄"/>
      <sheetName val="일위목록"/>
      <sheetName val="설비"/>
      <sheetName val="총괄"/>
      <sheetName val="TOTAL3"/>
      <sheetName val="구조물토적"/>
      <sheetName val="사  업  비  수  지  예  산  서"/>
      <sheetName val="참조"/>
      <sheetName val="교통대책내역"/>
      <sheetName val="대로근거"/>
      <sheetName val="중로근거"/>
      <sheetName val="내역(중앙)"/>
      <sheetName val="수토공단위당"/>
      <sheetName val="Sheet2"/>
      <sheetName val="내부마감"/>
      <sheetName val="자재(원원+원대)"/>
      <sheetName val="관거공사비"/>
      <sheetName val="식재일위대가"/>
      <sheetName val="위치조서"/>
      <sheetName val="조명시설"/>
      <sheetName val="단위중량"/>
      <sheetName val="건축"/>
      <sheetName val="제품표준규격"/>
      <sheetName val="사용자정의"/>
      <sheetName val="내역표지"/>
      <sheetName val="기초단가"/>
      <sheetName val="기초공"/>
      <sheetName val="기둥(원형)"/>
      <sheetName val="심사물량"/>
      <sheetName val="단면 (2)"/>
      <sheetName val="CODE"/>
      <sheetName val="하중계산"/>
      <sheetName val="지장물조서"/>
      <sheetName val="일위대가(가설)"/>
      <sheetName val="자재단가"/>
      <sheetName val="수량집계"/>
      <sheetName val="투찰추정"/>
      <sheetName val="자재"/>
      <sheetName val="1,2공구원가계산서"/>
      <sheetName val="2공구산출내역"/>
      <sheetName val="1공구산출내역서"/>
      <sheetName val="전차선로 물량표"/>
      <sheetName val="한강운반비"/>
      <sheetName val="분양금할인"/>
      <sheetName val="3월내역"/>
      <sheetName val="자료"/>
      <sheetName val="가도공"/>
      <sheetName val="총괄내역서"/>
      <sheetName val="주차구획선수량"/>
      <sheetName val="플랜트 설치"/>
      <sheetName val="9GNG운반"/>
      <sheetName val="공사개요"/>
      <sheetName val="DB구축"/>
      <sheetName val="준검 내역서"/>
      <sheetName val="시점교대"/>
      <sheetName val="완도-군외"/>
      <sheetName val="경영상태"/>
      <sheetName val="노무비"/>
      <sheetName val="ABUT수량-A1"/>
      <sheetName val="공통자료"/>
      <sheetName val="산출근거"/>
      <sheetName val="장비가동"/>
      <sheetName val="입찰"/>
      <sheetName val="현경"/>
      <sheetName val="일위대가목차"/>
      <sheetName val="진천방향"/>
      <sheetName val="내역(창신)"/>
      <sheetName val="시설수량표"/>
      <sheetName val="4차원가계산서"/>
      <sheetName val="갑지"/>
      <sheetName val="산출내역서집계표"/>
      <sheetName val="유림총괄"/>
      <sheetName val="공통비(전체)"/>
      <sheetName val="밸브설치"/>
      <sheetName val="목차임시"/>
      <sheetName val="견적대비"/>
      <sheetName val="감시제어"/>
      <sheetName val="조직"/>
      <sheetName val="집1"/>
      <sheetName val="상하차비용(기계상차)"/>
      <sheetName val="수간보호"/>
      <sheetName val="운반비"/>
      <sheetName val="내역서 (2)"/>
      <sheetName val="Y-WORK"/>
      <sheetName val="배수관토공산출"/>
      <sheetName val="작업시작"/>
      <sheetName val="민감도"/>
      <sheetName val="MOKDONG(1)"/>
      <sheetName val="금액결정"/>
      <sheetName val="시중노임"/>
      <sheetName val="2. 종합시운전비"/>
      <sheetName val="설계기준"/>
      <sheetName val="내역1"/>
      <sheetName val="HVAC"/>
      <sheetName val="소비자가"/>
      <sheetName val="설계조건"/>
      <sheetName val="일반공사"/>
      <sheetName val="제잡비"/>
      <sheetName val="공비대비"/>
      <sheetName val="보완토적"/>
      <sheetName val="슬래브수량"/>
      <sheetName val="토적표"/>
      <sheetName val="앵커설치(590)"/>
      <sheetName val="상촌2교-일반수량집계"/>
      <sheetName val="설계예산서"/>
      <sheetName val="MYUN(MAC)"/>
      <sheetName val="종배수관"/>
      <sheetName val="수량산출서"/>
      <sheetName val="분전함신설"/>
      <sheetName val="접지1종"/>
      <sheetName val="갑지(추정)"/>
      <sheetName val="집계"/>
      <sheetName val="단가결정"/>
      <sheetName val="안정계산"/>
      <sheetName val="단면검토"/>
      <sheetName val="48평단가"/>
      <sheetName val="57단가"/>
      <sheetName val="54평단가"/>
      <sheetName val="66평단가"/>
      <sheetName val="61단가"/>
      <sheetName val="89평단가"/>
      <sheetName val="84평단가"/>
      <sheetName val="횡배수관"/>
      <sheetName val="변경내역서간지"/>
      <sheetName val="96노임기준"/>
      <sheetName val="DANGA"/>
      <sheetName val="b_balju_cho"/>
      <sheetName val="9811"/>
      <sheetName val="수량산출서-2"/>
      <sheetName val="Sheet4"/>
      <sheetName val="토사(PE)"/>
      <sheetName val="기계내역"/>
      <sheetName val="실행대비"/>
      <sheetName val="배수공 내역서 적용수량"/>
      <sheetName val="품셈"/>
      <sheetName val="BOX복구단위수량"/>
      <sheetName val="빗물받이(910-510-410)"/>
      <sheetName val="cp1"/>
      <sheetName val="ysn"/>
      <sheetName val="DATA"/>
      <sheetName val="덕전리"/>
      <sheetName val="자료입력"/>
      <sheetName val="수로관"/>
      <sheetName val="인건비"/>
      <sheetName val="교각1"/>
      <sheetName val="전체분2회변경"/>
      <sheetName val="지하발전소수량집계"/>
      <sheetName val="기초일위"/>
      <sheetName val="단가조사"/>
      <sheetName val="공제량"/>
      <sheetName val="출력표-본사"/>
      <sheetName val="조건"/>
      <sheetName val="1차3회-개소별명세서-빨간색-인쇄용(21873)"/>
      <sheetName val="회사정보"/>
      <sheetName val="실행갑지"/>
      <sheetName val="설계예산서(2_소천우회토목)"/>
      <sheetName val="토공수량산출"/>
      <sheetName val="토적계산서"/>
      <sheetName val="FAB별"/>
      <sheetName val="일위_파일"/>
      <sheetName val="설비내역"/>
      <sheetName val="매매"/>
      <sheetName val="적현로"/>
      <sheetName val="수목단가"/>
      <sheetName val="식재수량표"/>
      <sheetName val="식대_내역"/>
      <sheetName val="자재비"/>
      <sheetName val="품셈TABLE"/>
      <sheetName val="SLAB&quot;1&quot;"/>
      <sheetName val="시중노임단가"/>
      <sheetName val="woo(mac)"/>
      <sheetName val="예측단가간지"/>
      <sheetName val="조건표 (2)"/>
      <sheetName val="관급"/>
      <sheetName val="설비비4"/>
      <sheetName val="건축내역"/>
      <sheetName val="대비"/>
      <sheetName val="자재단가 "/>
      <sheetName val="단위단가"/>
      <sheetName val="공통(20-91)"/>
      <sheetName val="토공산근"/>
      <sheetName val="근로자자료입력"/>
      <sheetName val="참고자료"/>
      <sheetName val="목록"/>
      <sheetName val="보도포장연장조서-표준차도부"/>
      <sheetName val="표준차도부연장조서-ASP"/>
      <sheetName val="1"/>
      <sheetName val="본부장"/>
      <sheetName val="설-원가"/>
      <sheetName val="설치자재"/>
      <sheetName val="단중"/>
      <sheetName val="맨홀수량산출"/>
      <sheetName val="가계부"/>
      <sheetName val="제품목록"/>
      <sheetName val="매입매출관리"/>
      <sheetName val="가시설흙막이"/>
      <sheetName val="1995년 섹터별 매출"/>
      <sheetName val="세부내역"/>
      <sheetName val="7+160암거변경"/>
      <sheetName val="포장공수량집계표"/>
      <sheetName val="8.수량산출 (2)"/>
      <sheetName val="12호기내역서(건축분)"/>
      <sheetName val="대창(함평)-창열"/>
      <sheetName val="공사기본내용입력"/>
      <sheetName val="04_1"/>
      <sheetName val="Sheet1_(2)"/>
      <sheetName val="가격조사서"/>
      <sheetName val="1.설계조건"/>
      <sheetName val="제출내역 (2)"/>
      <sheetName val="Sheet6"/>
      <sheetName val="실행"/>
      <sheetName val="Total"/>
      <sheetName val="이토변실(A3-LINE)"/>
      <sheetName val="계수시트"/>
      <sheetName val="교대(A1-A2)"/>
      <sheetName val="시멘트,모래산출표"/>
      <sheetName val="1.3.1절점좌표"/>
      <sheetName val="1.1설계기준"/>
      <sheetName val="포장수량집계표"/>
      <sheetName val="교대시점"/>
      <sheetName val="설계"/>
      <sheetName val="전국현황"/>
      <sheetName val="수주현황2월"/>
      <sheetName val="수량인공"/>
      <sheetName val="건축공사"/>
      <sheetName val="WORK"/>
      <sheetName val="공사요율"/>
      <sheetName val="L_RPTA05_목록"/>
      <sheetName val="일위대가목록"/>
      <sheetName val="당초계약"/>
      <sheetName val="C.배수관공"/>
      <sheetName val="BOX(1.5X1.5)"/>
      <sheetName val="날개벽수량표"/>
      <sheetName val="시멘,골재"/>
      <sheetName val="콘크집계"/>
      <sheetName val="낙차공"/>
      <sheetName val="자재집계1"/>
      <sheetName val="측구날개벽"/>
      <sheetName val="표층포설및다짐"/>
      <sheetName val="N賃率-職"/>
      <sheetName val="파일의이용"/>
      <sheetName val="SLAB"/>
      <sheetName val="JUCKEYK"/>
      <sheetName val="냉천부속동"/>
      <sheetName val="중기손료"/>
      <sheetName val="차액보증"/>
      <sheetName val="XL4Poppy"/>
      <sheetName val="GT 1050x650"/>
      <sheetName val="인수공"/>
      <sheetName val="지급자재"/>
      <sheetName val="관로토공"/>
      <sheetName val="CT "/>
      <sheetName val="수목표준대가"/>
      <sheetName val="평가데이터"/>
      <sheetName val="Macro(차단기)"/>
      <sheetName val="골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봉동한진 (2)"/>
      <sheetName val="기성양식"/>
      <sheetName val="개봉동한진"/>
      <sheetName val="코드표"/>
      <sheetName val="대창(장성)"/>
      <sheetName val="실행철강하도"/>
      <sheetName val="일위대가(가설)"/>
      <sheetName val="실행내역서 "/>
      <sheetName val="노임"/>
      <sheetName val="신축이음"/>
      <sheetName val="0"/>
      <sheetName val="내역"/>
      <sheetName val="기초일위"/>
      <sheetName val="일위대가표"/>
      <sheetName val="개봉동한진_(2)"/>
      <sheetName val="시설수량표"/>
      <sheetName val="실행내역(현대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단가목록"/>
      <sheetName val="내역서 갑지"/>
      <sheetName val="총괄표"/>
      <sheetName val="1. 위생기구 설치공사"/>
      <sheetName val="2. 급수, 급탕 배관공사"/>
      <sheetName val="3. 오, 배수 배관공사"/>
      <sheetName val="4. 가스 배관공사"/>
      <sheetName val="5. 옥외 배관공사"/>
      <sheetName val="대창(장성)"/>
      <sheetName val="98수문일위"/>
      <sheetName val="일위대가표"/>
      <sheetName val="코드표"/>
      <sheetName val="DATE"/>
      <sheetName val="인건비"/>
      <sheetName val="신축이음"/>
      <sheetName val="2.건축"/>
      <sheetName val="터파기및재료"/>
      <sheetName val="간접"/>
      <sheetName val="집계표"/>
      <sheetName val="하조서"/>
      <sheetName val="조명시설"/>
      <sheetName val="수량산출"/>
      <sheetName val="총집계표"/>
      <sheetName val="#REF"/>
      <sheetName val="실행철강하도"/>
      <sheetName val="데리네이타현황"/>
      <sheetName val="Sheet1 (2)"/>
      <sheetName val="자재"/>
      <sheetName val="6PILE  (돌출)"/>
      <sheetName val="구조물철거타공정이월"/>
      <sheetName val="단가산출"/>
      <sheetName val="별첨4_전담운영PM(1)"/>
      <sheetName val="수토공단위당"/>
      <sheetName val="내역"/>
      <sheetName val="wall"/>
      <sheetName val="s"/>
      <sheetName val="단위수량"/>
      <sheetName val="자료입력"/>
      <sheetName val="예산명세서"/>
      <sheetName val="단가표"/>
      <sheetName val="노무비(제조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단가목록"/>
      <sheetName val="내역서 갑지"/>
      <sheetName val="총괄표"/>
      <sheetName val="1. 위생기구 설치공사"/>
      <sheetName val="2. 급수, 급탕 배관공사"/>
      <sheetName val="3. 오, 배수 배관공사"/>
      <sheetName val="4. 가스 배관공사"/>
      <sheetName val="5. 옥외 배관공사"/>
      <sheetName val="자료입력"/>
      <sheetName val="예산명세서"/>
    </sheetNames>
    <sheetDataSet>
      <sheetData sheetId="0" refreshError="1"/>
      <sheetData sheetId="1">
        <row r="1">
          <cell r="A1" t="str">
            <v>코드</v>
          </cell>
          <cell r="B1" t="str">
            <v>명  칭</v>
          </cell>
          <cell r="C1" t="str">
            <v>규격</v>
          </cell>
          <cell r="D1" t="str">
            <v>단위</v>
          </cell>
          <cell r="E1" t="str">
            <v>재료비</v>
          </cell>
          <cell r="F1" t="str">
            <v>노무비</v>
          </cell>
          <cell r="G1" t="str">
            <v>물가재료</v>
          </cell>
          <cell r="I1" t="str">
            <v>물가정보</v>
          </cell>
          <cell r="K1" t="str">
            <v>유통물가</v>
          </cell>
        </row>
        <row r="2">
          <cell r="G2" t="str">
            <v>단가</v>
          </cell>
          <cell r="H2" t="str">
            <v>쪽</v>
          </cell>
          <cell r="I2" t="str">
            <v>단가</v>
          </cell>
          <cell r="J2" t="str">
            <v>쪽</v>
          </cell>
          <cell r="K2" t="str">
            <v>단가</v>
          </cell>
          <cell r="L2" t="str">
            <v>쪽</v>
          </cell>
        </row>
        <row r="3">
          <cell r="A3">
            <v>0</v>
          </cell>
          <cell r="E3">
            <v>0</v>
          </cell>
          <cell r="F3">
            <v>0</v>
          </cell>
          <cell r="H3">
            <v>0</v>
          </cell>
          <cell r="I3">
            <v>0</v>
          </cell>
          <cell r="J3">
            <v>0</v>
          </cell>
          <cell r="L3">
            <v>0</v>
          </cell>
        </row>
        <row r="4">
          <cell r="A4">
            <v>1011</v>
          </cell>
          <cell r="B4" t="str">
            <v>양변기(로우탱크)</v>
          </cell>
          <cell r="C4" t="str">
            <v>KSVC-1410</v>
          </cell>
          <cell r="D4" t="str">
            <v>조</v>
          </cell>
          <cell r="E4">
            <v>102000</v>
          </cell>
          <cell r="F4">
            <v>0</v>
          </cell>
          <cell r="G4">
            <v>102000</v>
          </cell>
          <cell r="H4">
            <v>627</v>
          </cell>
          <cell r="I4">
            <v>126500</v>
          </cell>
          <cell r="J4">
            <v>565</v>
          </cell>
          <cell r="K4">
            <v>126500</v>
          </cell>
          <cell r="L4">
            <v>538</v>
          </cell>
        </row>
        <row r="5">
          <cell r="A5">
            <v>1012</v>
          </cell>
          <cell r="B5" t="str">
            <v>양변기(후레쉬밸브)</v>
          </cell>
          <cell r="C5" t="str">
            <v>KSVC-1110</v>
          </cell>
          <cell r="D5" t="str">
            <v>조</v>
          </cell>
          <cell r="E5">
            <v>108300</v>
          </cell>
          <cell r="F5">
            <v>0</v>
          </cell>
          <cell r="G5">
            <v>108300</v>
          </cell>
          <cell r="H5">
            <v>627</v>
          </cell>
          <cell r="I5">
            <v>108300</v>
          </cell>
          <cell r="J5">
            <v>565</v>
          </cell>
          <cell r="K5">
            <v>108300</v>
          </cell>
          <cell r="L5">
            <v>538</v>
          </cell>
        </row>
        <row r="6">
          <cell r="A6">
            <v>1013</v>
          </cell>
          <cell r="B6" t="str">
            <v>화변기(후레쉬밸브)</v>
          </cell>
          <cell r="C6" t="str">
            <v>KSVC- 310</v>
          </cell>
          <cell r="D6" t="str">
            <v>조</v>
          </cell>
          <cell r="E6">
            <v>71300</v>
          </cell>
          <cell r="F6">
            <v>0</v>
          </cell>
          <cell r="G6">
            <v>71300</v>
          </cell>
          <cell r="H6">
            <v>627</v>
          </cell>
          <cell r="I6">
            <v>71300</v>
          </cell>
          <cell r="J6">
            <v>565</v>
          </cell>
          <cell r="K6">
            <v>71300</v>
          </cell>
          <cell r="L6">
            <v>538</v>
          </cell>
        </row>
        <row r="7">
          <cell r="A7">
            <v>1014</v>
          </cell>
          <cell r="B7" t="str">
            <v>유아용양변기</v>
          </cell>
          <cell r="C7" t="str">
            <v>KSVC- 760</v>
          </cell>
          <cell r="D7" t="str">
            <v>조</v>
          </cell>
          <cell r="E7">
            <v>86900</v>
          </cell>
          <cell r="F7">
            <v>0</v>
          </cell>
          <cell r="H7">
            <v>0</v>
          </cell>
          <cell r="I7">
            <v>86900</v>
          </cell>
          <cell r="J7">
            <v>565</v>
          </cell>
          <cell r="L7" t="str">
            <v>-</v>
          </cell>
        </row>
        <row r="8">
          <cell r="A8">
            <v>1015</v>
          </cell>
          <cell r="B8" t="str">
            <v>장애자용양변기</v>
          </cell>
          <cell r="C8" t="str">
            <v>RCP - 1</v>
          </cell>
          <cell r="D8" t="str">
            <v>조</v>
          </cell>
          <cell r="E8">
            <v>213000</v>
          </cell>
          <cell r="F8">
            <v>0</v>
          </cell>
          <cell r="H8">
            <v>0</v>
          </cell>
          <cell r="I8">
            <v>213000</v>
          </cell>
          <cell r="J8">
            <v>565</v>
          </cell>
          <cell r="L8" t="str">
            <v>-</v>
          </cell>
        </row>
        <row r="9">
          <cell r="A9">
            <v>1016</v>
          </cell>
          <cell r="B9" t="str">
            <v>장애자용양변기(가동식)</v>
          </cell>
          <cell r="C9" t="str">
            <v>RCP - 2R</v>
          </cell>
          <cell r="D9" t="str">
            <v>조</v>
          </cell>
          <cell r="E9">
            <v>324000</v>
          </cell>
          <cell r="F9">
            <v>0</v>
          </cell>
          <cell r="H9">
            <v>0</v>
          </cell>
          <cell r="I9">
            <v>324000</v>
          </cell>
          <cell r="J9">
            <v>565</v>
          </cell>
          <cell r="L9" t="str">
            <v>-</v>
          </cell>
        </row>
        <row r="10">
          <cell r="A10">
            <v>1017</v>
          </cell>
          <cell r="B10" t="str">
            <v>장애자용양변기(고정식)</v>
          </cell>
          <cell r="C10" t="str">
            <v>RCP - 3R</v>
          </cell>
          <cell r="D10" t="str">
            <v>조</v>
          </cell>
          <cell r="E10">
            <v>201000</v>
          </cell>
          <cell r="F10">
            <v>0</v>
          </cell>
          <cell r="H10">
            <v>0</v>
          </cell>
          <cell r="I10">
            <v>201000</v>
          </cell>
          <cell r="J10">
            <v>565</v>
          </cell>
          <cell r="L10" t="str">
            <v>-</v>
          </cell>
        </row>
        <row r="12">
          <cell r="A12">
            <v>1021</v>
          </cell>
          <cell r="B12" t="str">
            <v>중형스톨소변기</v>
          </cell>
          <cell r="C12" t="str">
            <v>KSVU- 320</v>
          </cell>
          <cell r="D12" t="str">
            <v>조</v>
          </cell>
          <cell r="E12">
            <v>94000</v>
          </cell>
          <cell r="F12">
            <v>0</v>
          </cell>
          <cell r="G12">
            <v>94000</v>
          </cell>
          <cell r="H12">
            <v>627</v>
          </cell>
          <cell r="I12">
            <v>94000</v>
          </cell>
          <cell r="J12">
            <v>565</v>
          </cell>
          <cell r="K12">
            <v>94000</v>
          </cell>
          <cell r="L12">
            <v>538</v>
          </cell>
        </row>
        <row r="13">
          <cell r="A13">
            <v>1022</v>
          </cell>
          <cell r="B13" t="str">
            <v>소형스톨소변기</v>
          </cell>
          <cell r="C13" t="str">
            <v>KSVU- 330</v>
          </cell>
          <cell r="D13" t="str">
            <v>조</v>
          </cell>
          <cell r="E13">
            <v>71000</v>
          </cell>
          <cell r="F13">
            <v>0</v>
          </cell>
          <cell r="G13">
            <v>71000</v>
          </cell>
          <cell r="H13">
            <v>627</v>
          </cell>
          <cell r="I13">
            <v>72900</v>
          </cell>
          <cell r="J13">
            <v>565</v>
          </cell>
          <cell r="K13">
            <v>71000</v>
          </cell>
          <cell r="L13">
            <v>538</v>
          </cell>
        </row>
        <row r="14">
          <cell r="A14">
            <v>1023</v>
          </cell>
          <cell r="B14" t="str">
            <v>대형벽걸이소변기</v>
          </cell>
          <cell r="C14" t="str">
            <v>KSVU- 410</v>
          </cell>
          <cell r="D14" t="str">
            <v>조</v>
          </cell>
          <cell r="E14">
            <v>100500</v>
          </cell>
          <cell r="F14">
            <v>0</v>
          </cell>
          <cell r="G14">
            <v>102000</v>
          </cell>
          <cell r="H14">
            <v>627</v>
          </cell>
          <cell r="I14">
            <v>102000</v>
          </cell>
          <cell r="J14">
            <v>565</v>
          </cell>
          <cell r="K14">
            <v>100500</v>
          </cell>
          <cell r="L14">
            <v>538</v>
          </cell>
        </row>
        <row r="15">
          <cell r="A15">
            <v>1024</v>
          </cell>
          <cell r="B15" t="str">
            <v>소형벽걸이소변기</v>
          </cell>
          <cell r="C15" t="str">
            <v>KSVU- 420</v>
          </cell>
          <cell r="D15" t="str">
            <v>조</v>
          </cell>
          <cell r="E15">
            <v>70000</v>
          </cell>
          <cell r="F15">
            <v>0</v>
          </cell>
          <cell r="G15">
            <v>70000</v>
          </cell>
          <cell r="H15">
            <v>627</v>
          </cell>
          <cell r="I15">
            <v>70000</v>
          </cell>
          <cell r="J15">
            <v>565</v>
          </cell>
          <cell r="L15" t="str">
            <v>-</v>
          </cell>
        </row>
        <row r="16">
          <cell r="A16">
            <v>1025</v>
          </cell>
          <cell r="B16" t="str">
            <v>장애자용소변기</v>
          </cell>
          <cell r="C16" t="str">
            <v>RUP - 1</v>
          </cell>
          <cell r="D16" t="str">
            <v>조</v>
          </cell>
          <cell r="E16">
            <v>210000</v>
          </cell>
          <cell r="F16">
            <v>0</v>
          </cell>
          <cell r="G16">
            <v>210000</v>
          </cell>
          <cell r="H16">
            <v>627</v>
          </cell>
          <cell r="I16">
            <v>210000</v>
          </cell>
          <cell r="J16">
            <v>565</v>
          </cell>
          <cell r="K16">
            <v>210000</v>
          </cell>
          <cell r="L16">
            <v>538</v>
          </cell>
        </row>
        <row r="17">
          <cell r="A17">
            <v>1026</v>
          </cell>
          <cell r="B17" t="str">
            <v>장애자용소변기(노출)</v>
          </cell>
          <cell r="C17" t="str">
            <v>RUP - 2</v>
          </cell>
          <cell r="D17" t="str">
            <v>조</v>
          </cell>
          <cell r="E17">
            <v>294000</v>
          </cell>
          <cell r="F17">
            <v>0</v>
          </cell>
          <cell r="G17">
            <v>294000</v>
          </cell>
          <cell r="H17">
            <v>627</v>
          </cell>
          <cell r="I17">
            <v>294000</v>
          </cell>
          <cell r="J17">
            <v>565</v>
          </cell>
          <cell r="K17">
            <v>294000</v>
          </cell>
          <cell r="L17">
            <v>538</v>
          </cell>
        </row>
        <row r="18">
          <cell r="A18">
            <v>1027</v>
          </cell>
          <cell r="B18" t="str">
            <v>장애자용소변기(매립)</v>
          </cell>
          <cell r="C18" t="str">
            <v>RUP - 3</v>
          </cell>
          <cell r="D18" t="str">
            <v>조</v>
          </cell>
          <cell r="E18">
            <v>236000</v>
          </cell>
          <cell r="F18">
            <v>0</v>
          </cell>
          <cell r="I18">
            <v>236000</v>
          </cell>
          <cell r="J18">
            <v>565</v>
          </cell>
          <cell r="L18" t="str">
            <v>-</v>
          </cell>
        </row>
        <row r="20">
          <cell r="A20">
            <v>1031</v>
          </cell>
          <cell r="B20" t="str">
            <v>세면기(싱글레버포함)</v>
          </cell>
          <cell r="C20" t="str">
            <v>KSVL-1040</v>
          </cell>
          <cell r="D20" t="str">
            <v>조</v>
          </cell>
          <cell r="E20">
            <v>128600</v>
          </cell>
          <cell r="F20">
            <v>0</v>
          </cell>
          <cell r="G20">
            <v>128600</v>
          </cell>
          <cell r="I20">
            <v>128600</v>
          </cell>
          <cell r="J20">
            <v>565</v>
          </cell>
          <cell r="L20">
            <v>0</v>
          </cell>
        </row>
        <row r="21">
          <cell r="A21">
            <v>1032</v>
          </cell>
          <cell r="B21" t="str">
            <v>세면기(싱글레버포함)</v>
          </cell>
          <cell r="C21" t="str">
            <v>KSVL- 610</v>
          </cell>
          <cell r="D21" t="str">
            <v>조</v>
          </cell>
          <cell r="E21">
            <v>102600</v>
          </cell>
          <cell r="F21">
            <v>0</v>
          </cell>
          <cell r="G21">
            <v>102600</v>
          </cell>
          <cell r="I21">
            <v>102600</v>
          </cell>
          <cell r="J21">
            <v>565</v>
          </cell>
          <cell r="L21" t="str">
            <v>-</v>
          </cell>
        </row>
        <row r="22">
          <cell r="A22">
            <v>1033</v>
          </cell>
          <cell r="B22" t="str">
            <v>세면기(싱글레버포함)</v>
          </cell>
          <cell r="C22" t="str">
            <v>KSVL-1050</v>
          </cell>
          <cell r="D22" t="str">
            <v>조</v>
          </cell>
          <cell r="E22">
            <v>200600</v>
          </cell>
          <cell r="F22">
            <v>0</v>
          </cell>
          <cell r="G22">
            <v>200600</v>
          </cell>
          <cell r="H22">
            <v>631</v>
          </cell>
          <cell r="I22">
            <v>200600</v>
          </cell>
          <cell r="J22">
            <v>565</v>
          </cell>
          <cell r="K22">
            <v>200600</v>
          </cell>
          <cell r="L22">
            <v>540</v>
          </cell>
        </row>
        <row r="23">
          <cell r="A23">
            <v>1034</v>
          </cell>
          <cell r="B23" t="str">
            <v>장애자용세면기(폽업)</v>
          </cell>
          <cell r="C23" t="str">
            <v>RLP - 1</v>
          </cell>
          <cell r="D23" t="str">
            <v>조</v>
          </cell>
          <cell r="E23">
            <v>189000</v>
          </cell>
          <cell r="F23">
            <v>0</v>
          </cell>
          <cell r="G23">
            <v>189000</v>
          </cell>
          <cell r="I23">
            <v>189000</v>
          </cell>
          <cell r="J23">
            <v>565</v>
          </cell>
          <cell r="K23">
            <v>189000</v>
          </cell>
          <cell r="L23">
            <v>538</v>
          </cell>
        </row>
        <row r="24">
          <cell r="A24">
            <v>1035</v>
          </cell>
          <cell r="B24" t="str">
            <v>장애자용세면기(배수구)</v>
          </cell>
          <cell r="C24" t="str">
            <v>RLP - 2</v>
          </cell>
          <cell r="D24" t="str">
            <v>조</v>
          </cell>
          <cell r="E24">
            <v>420000</v>
          </cell>
          <cell r="F24">
            <v>0</v>
          </cell>
          <cell r="G24">
            <v>420000</v>
          </cell>
          <cell r="I24">
            <v>420000</v>
          </cell>
          <cell r="J24">
            <v>565</v>
          </cell>
          <cell r="K24">
            <v>420000</v>
          </cell>
          <cell r="L24">
            <v>538</v>
          </cell>
        </row>
        <row r="26">
          <cell r="A26">
            <v>1041</v>
          </cell>
          <cell r="B26" t="str">
            <v>청소씽크(1구)</v>
          </cell>
          <cell r="C26" t="str">
            <v>KSVS- 210</v>
          </cell>
          <cell r="D26" t="str">
            <v>조</v>
          </cell>
          <cell r="E26">
            <v>147000</v>
          </cell>
          <cell r="F26">
            <v>0</v>
          </cell>
          <cell r="G26">
            <v>147000</v>
          </cell>
          <cell r="H26">
            <v>627</v>
          </cell>
          <cell r="I26">
            <v>147000</v>
          </cell>
          <cell r="J26">
            <v>565</v>
          </cell>
          <cell r="L26" t="str">
            <v>-</v>
          </cell>
        </row>
        <row r="27">
          <cell r="A27">
            <v>1042</v>
          </cell>
          <cell r="B27" t="str">
            <v>청소씽크(2구)</v>
          </cell>
          <cell r="C27" t="str">
            <v>KSVS- 210</v>
          </cell>
          <cell r="D27" t="str">
            <v>조</v>
          </cell>
          <cell r="E27">
            <v>147000</v>
          </cell>
          <cell r="F27">
            <v>0</v>
          </cell>
          <cell r="G27">
            <v>147000</v>
          </cell>
          <cell r="H27">
            <v>627</v>
          </cell>
          <cell r="I27">
            <v>147000</v>
          </cell>
          <cell r="J27">
            <v>565</v>
          </cell>
          <cell r="L27" t="str">
            <v>-</v>
          </cell>
        </row>
        <row r="29">
          <cell r="A29">
            <v>1045</v>
          </cell>
          <cell r="B29" t="str">
            <v>샤워(PVC호스형)</v>
          </cell>
          <cell r="C29" t="str">
            <v>RBS-100AG1</v>
          </cell>
          <cell r="D29" t="str">
            <v>개</v>
          </cell>
          <cell r="E29">
            <v>57300</v>
          </cell>
          <cell r="F29">
            <v>0</v>
          </cell>
          <cell r="H29">
            <v>569</v>
          </cell>
          <cell r="I29">
            <v>57300</v>
          </cell>
          <cell r="J29">
            <v>570</v>
          </cell>
          <cell r="L29" t="str">
            <v>-</v>
          </cell>
        </row>
        <row r="30">
          <cell r="A30">
            <v>1046</v>
          </cell>
          <cell r="B30" t="str">
            <v>샤워(메탈호스형)</v>
          </cell>
          <cell r="C30" t="str">
            <v>RBS-100AG1</v>
          </cell>
          <cell r="D30" t="str">
            <v>개</v>
          </cell>
          <cell r="E30">
            <v>61900</v>
          </cell>
          <cell r="F30">
            <v>0</v>
          </cell>
          <cell r="H30">
            <v>569</v>
          </cell>
          <cell r="I30">
            <v>61900</v>
          </cell>
          <cell r="J30">
            <v>570</v>
          </cell>
          <cell r="L30" t="str">
            <v>-</v>
          </cell>
        </row>
        <row r="31">
          <cell r="A31">
            <v>1047</v>
          </cell>
          <cell r="B31" t="str">
            <v>샤워(자폐식PVC형)</v>
          </cell>
          <cell r="C31" t="str">
            <v>RBT-101A</v>
          </cell>
          <cell r="D31" t="str">
            <v>개</v>
          </cell>
          <cell r="E31">
            <v>125300</v>
          </cell>
          <cell r="F31">
            <v>0</v>
          </cell>
          <cell r="H31">
            <v>569</v>
          </cell>
          <cell r="I31">
            <v>125300</v>
          </cell>
          <cell r="J31">
            <v>570</v>
          </cell>
          <cell r="L31" t="str">
            <v>-</v>
          </cell>
        </row>
        <row r="32">
          <cell r="A32">
            <v>1048</v>
          </cell>
          <cell r="B32" t="str">
            <v>샤워(자폐식메탈형)</v>
          </cell>
          <cell r="C32" t="str">
            <v>RBT-201A</v>
          </cell>
          <cell r="D32" t="str">
            <v>개</v>
          </cell>
          <cell r="E32">
            <v>130300</v>
          </cell>
          <cell r="F32">
            <v>0</v>
          </cell>
          <cell r="H32">
            <v>569</v>
          </cell>
          <cell r="I32">
            <v>130300</v>
          </cell>
          <cell r="J32">
            <v>570</v>
          </cell>
          <cell r="L32" t="str">
            <v>-</v>
          </cell>
        </row>
        <row r="33">
          <cell r="A33">
            <v>1049</v>
          </cell>
          <cell r="B33" t="str">
            <v>샤워(매립서머스타트식)</v>
          </cell>
          <cell r="C33" t="str">
            <v>RBT-500A</v>
          </cell>
          <cell r="D33" t="str">
            <v>개</v>
          </cell>
          <cell r="E33">
            <v>169300</v>
          </cell>
          <cell r="F33">
            <v>0</v>
          </cell>
          <cell r="H33">
            <v>569</v>
          </cell>
          <cell r="I33">
            <v>169300</v>
          </cell>
          <cell r="J33">
            <v>570</v>
          </cell>
          <cell r="L33" t="str">
            <v>-</v>
          </cell>
        </row>
        <row r="35">
          <cell r="A35">
            <v>1051</v>
          </cell>
          <cell r="B35" t="str">
            <v>씽크수전(고정식대붙이)</v>
          </cell>
          <cell r="C35" t="str">
            <v>RKS-110CLO</v>
          </cell>
          <cell r="D35" t="str">
            <v>개</v>
          </cell>
          <cell r="E35">
            <v>55700</v>
          </cell>
          <cell r="F35">
            <v>0</v>
          </cell>
          <cell r="H35">
            <v>570</v>
          </cell>
          <cell r="I35">
            <v>55700</v>
          </cell>
          <cell r="J35">
            <v>571</v>
          </cell>
          <cell r="L35" t="str">
            <v>-</v>
          </cell>
        </row>
        <row r="36">
          <cell r="A36">
            <v>1052</v>
          </cell>
          <cell r="B36" t="str">
            <v>씽크수전(착탈식대붙이)</v>
          </cell>
          <cell r="C36" t="str">
            <v>RKS-420CM2</v>
          </cell>
          <cell r="D36" t="str">
            <v>개</v>
          </cell>
          <cell r="E36">
            <v>81700</v>
          </cell>
          <cell r="F36">
            <v>0</v>
          </cell>
          <cell r="H36">
            <v>570</v>
          </cell>
          <cell r="I36">
            <v>81700</v>
          </cell>
          <cell r="J36">
            <v>571</v>
          </cell>
          <cell r="L36" t="str">
            <v>-</v>
          </cell>
        </row>
        <row r="37">
          <cell r="A37">
            <v>1053</v>
          </cell>
          <cell r="B37" t="str">
            <v>씽크수전(고정식벽붙이)</v>
          </cell>
          <cell r="C37" t="str">
            <v>RKS-400CM3</v>
          </cell>
          <cell r="D37" t="str">
            <v>개</v>
          </cell>
          <cell r="E37">
            <v>56400</v>
          </cell>
          <cell r="F37">
            <v>0</v>
          </cell>
          <cell r="H37">
            <v>570</v>
          </cell>
          <cell r="I37">
            <v>56400</v>
          </cell>
          <cell r="J37">
            <v>571</v>
          </cell>
          <cell r="L37" t="str">
            <v>-</v>
          </cell>
        </row>
        <row r="38">
          <cell r="A38">
            <v>1054</v>
          </cell>
          <cell r="B38" t="str">
            <v>씽크수전(착탈식벽붙이)</v>
          </cell>
          <cell r="C38" t="str">
            <v>RKS-300AL9</v>
          </cell>
          <cell r="D38" t="str">
            <v>개</v>
          </cell>
          <cell r="E38">
            <v>63900</v>
          </cell>
          <cell r="F38">
            <v>0</v>
          </cell>
          <cell r="H38">
            <v>570</v>
          </cell>
          <cell r="I38">
            <v>63900</v>
          </cell>
          <cell r="J38">
            <v>571</v>
          </cell>
          <cell r="L38" t="str">
            <v>-</v>
          </cell>
        </row>
        <row r="40">
          <cell r="A40">
            <v>1055</v>
          </cell>
          <cell r="B40" t="str">
            <v>일반수전(15Ø)</v>
          </cell>
          <cell r="C40" t="str">
            <v>R - 102A</v>
          </cell>
          <cell r="D40" t="str">
            <v>개</v>
          </cell>
          <cell r="E40">
            <v>3450</v>
          </cell>
          <cell r="F40">
            <v>0</v>
          </cell>
          <cell r="H40">
            <v>0</v>
          </cell>
          <cell r="I40">
            <v>3450</v>
          </cell>
          <cell r="J40">
            <v>0</v>
          </cell>
          <cell r="K40">
            <v>3850</v>
          </cell>
          <cell r="L40">
            <v>544</v>
          </cell>
        </row>
        <row r="41">
          <cell r="A41">
            <v>1056</v>
          </cell>
          <cell r="B41" t="str">
            <v>일반수전(20Ø)</v>
          </cell>
          <cell r="C41" t="str">
            <v>R - 102D</v>
          </cell>
          <cell r="D41" t="str">
            <v>개</v>
          </cell>
          <cell r="E41">
            <v>6900</v>
          </cell>
          <cell r="F41">
            <v>0</v>
          </cell>
          <cell r="H41">
            <v>0</v>
          </cell>
          <cell r="I41">
            <v>6900</v>
          </cell>
          <cell r="J41">
            <v>0</v>
          </cell>
          <cell r="K41">
            <v>6930</v>
          </cell>
          <cell r="L41">
            <v>544</v>
          </cell>
        </row>
        <row r="42">
          <cell r="A42">
            <v>1057</v>
          </cell>
          <cell r="B42" t="str">
            <v>세탁수전(15Ø)</v>
          </cell>
          <cell r="C42" t="str">
            <v>R - 103A</v>
          </cell>
          <cell r="D42" t="str">
            <v>개</v>
          </cell>
          <cell r="E42">
            <v>4620</v>
          </cell>
          <cell r="F42">
            <v>0</v>
          </cell>
          <cell r="H42">
            <v>0</v>
          </cell>
          <cell r="I42">
            <v>6900</v>
          </cell>
          <cell r="J42">
            <v>0</v>
          </cell>
          <cell r="K42">
            <v>4620</v>
          </cell>
          <cell r="L42">
            <v>544</v>
          </cell>
        </row>
        <row r="44">
          <cell r="A44">
            <v>1060</v>
          </cell>
          <cell r="B44" t="str">
            <v>마블욕조</v>
          </cell>
          <cell r="C44" t="str">
            <v>1,200x700</v>
          </cell>
          <cell r="D44" t="str">
            <v>개</v>
          </cell>
          <cell r="E44">
            <v>110000</v>
          </cell>
          <cell r="F44">
            <v>0</v>
          </cell>
          <cell r="H44">
            <v>566</v>
          </cell>
          <cell r="I44">
            <v>110000</v>
          </cell>
          <cell r="J44">
            <v>566</v>
          </cell>
          <cell r="L44" t="str">
            <v>-</v>
          </cell>
        </row>
        <row r="45">
          <cell r="A45">
            <v>1061</v>
          </cell>
          <cell r="B45" t="str">
            <v>마블욕조</v>
          </cell>
          <cell r="C45" t="str">
            <v>1,300x750</v>
          </cell>
          <cell r="D45" t="str">
            <v>개</v>
          </cell>
          <cell r="E45">
            <v>115000</v>
          </cell>
          <cell r="F45">
            <v>0</v>
          </cell>
          <cell r="H45">
            <v>566</v>
          </cell>
          <cell r="I45">
            <v>115000</v>
          </cell>
          <cell r="J45">
            <v>566</v>
          </cell>
          <cell r="L45" t="str">
            <v>-</v>
          </cell>
        </row>
        <row r="46">
          <cell r="A46">
            <v>1062</v>
          </cell>
          <cell r="B46" t="str">
            <v>마블욕조</v>
          </cell>
          <cell r="C46" t="str">
            <v>1,400x750</v>
          </cell>
          <cell r="D46" t="str">
            <v>개</v>
          </cell>
          <cell r="E46">
            <v>120000</v>
          </cell>
          <cell r="F46">
            <v>0</v>
          </cell>
          <cell r="H46">
            <v>566</v>
          </cell>
          <cell r="I46">
            <v>120000</v>
          </cell>
          <cell r="J46">
            <v>566</v>
          </cell>
          <cell r="K46">
            <v>140000</v>
          </cell>
          <cell r="L46">
            <v>540</v>
          </cell>
        </row>
        <row r="47">
          <cell r="A47">
            <v>1063</v>
          </cell>
          <cell r="B47" t="str">
            <v>마블욕조</v>
          </cell>
          <cell r="C47" t="str">
            <v>1,500x700</v>
          </cell>
          <cell r="D47" t="str">
            <v>개</v>
          </cell>
          <cell r="E47">
            <v>125000</v>
          </cell>
          <cell r="F47">
            <v>0</v>
          </cell>
          <cell r="H47">
            <v>566</v>
          </cell>
          <cell r="I47">
            <v>125000</v>
          </cell>
          <cell r="J47">
            <v>566</v>
          </cell>
          <cell r="K47">
            <v>142000</v>
          </cell>
          <cell r="L47">
            <v>540</v>
          </cell>
        </row>
        <row r="48">
          <cell r="A48">
            <v>1064</v>
          </cell>
          <cell r="B48" t="str">
            <v>마블욕조</v>
          </cell>
          <cell r="C48" t="str">
            <v>1,600x750</v>
          </cell>
          <cell r="D48" t="str">
            <v>개</v>
          </cell>
          <cell r="E48">
            <v>130000</v>
          </cell>
          <cell r="F48">
            <v>0</v>
          </cell>
          <cell r="H48">
            <v>566</v>
          </cell>
          <cell r="I48">
            <v>130000</v>
          </cell>
          <cell r="J48">
            <v>566</v>
          </cell>
          <cell r="K48">
            <v>142000</v>
          </cell>
          <cell r="L48">
            <v>540</v>
          </cell>
        </row>
        <row r="49">
          <cell r="A49">
            <v>1065</v>
          </cell>
          <cell r="B49" t="str">
            <v>마블욕조</v>
          </cell>
          <cell r="C49" t="str">
            <v>1,700x750</v>
          </cell>
          <cell r="D49" t="str">
            <v>개</v>
          </cell>
          <cell r="E49">
            <v>135000</v>
          </cell>
          <cell r="F49">
            <v>0</v>
          </cell>
          <cell r="H49">
            <v>566</v>
          </cell>
          <cell r="I49">
            <v>135000</v>
          </cell>
          <cell r="J49">
            <v>566</v>
          </cell>
          <cell r="K49">
            <v>145000</v>
          </cell>
          <cell r="L49">
            <v>540</v>
          </cell>
        </row>
        <row r="52">
          <cell r="A52">
            <v>1066</v>
          </cell>
          <cell r="B52" t="str">
            <v>마블세면대</v>
          </cell>
          <cell r="C52" t="str">
            <v>800x600</v>
          </cell>
          <cell r="D52" t="str">
            <v>개</v>
          </cell>
          <cell r="E52">
            <v>80000</v>
          </cell>
          <cell r="F52">
            <v>0</v>
          </cell>
          <cell r="H52">
            <v>0</v>
          </cell>
          <cell r="I52">
            <v>80000</v>
          </cell>
          <cell r="J52">
            <v>0</v>
          </cell>
          <cell r="L52">
            <v>0</v>
          </cell>
        </row>
        <row r="53">
          <cell r="A53">
            <v>1067</v>
          </cell>
          <cell r="B53" t="str">
            <v>마블세면대</v>
          </cell>
          <cell r="C53" t="str">
            <v>1,000x600</v>
          </cell>
          <cell r="D53" t="str">
            <v>개</v>
          </cell>
          <cell r="E53">
            <v>90000</v>
          </cell>
          <cell r="F53">
            <v>0</v>
          </cell>
          <cell r="H53">
            <v>631</v>
          </cell>
          <cell r="I53">
            <v>90000</v>
          </cell>
          <cell r="J53">
            <v>565</v>
          </cell>
          <cell r="L53">
            <v>540</v>
          </cell>
        </row>
        <row r="54">
          <cell r="A54">
            <v>1068</v>
          </cell>
          <cell r="B54" t="str">
            <v>마블세면대</v>
          </cell>
          <cell r="C54" t="str">
            <v>1,500x600</v>
          </cell>
          <cell r="D54" t="str">
            <v>개</v>
          </cell>
          <cell r="E54">
            <v>124000</v>
          </cell>
          <cell r="F54">
            <v>0</v>
          </cell>
          <cell r="H54">
            <v>631</v>
          </cell>
          <cell r="I54">
            <v>150000</v>
          </cell>
          <cell r="J54">
            <v>565</v>
          </cell>
          <cell r="L54" t="str">
            <v>-</v>
          </cell>
        </row>
        <row r="55">
          <cell r="A55">
            <v>1069</v>
          </cell>
          <cell r="B55" t="str">
            <v>마블세면대</v>
          </cell>
          <cell r="C55" t="str">
            <v>2,000x600</v>
          </cell>
          <cell r="D55" t="str">
            <v>개</v>
          </cell>
          <cell r="E55">
            <v>180000</v>
          </cell>
          <cell r="F55">
            <v>0</v>
          </cell>
          <cell r="H55">
            <v>631</v>
          </cell>
          <cell r="I55">
            <v>180000</v>
          </cell>
          <cell r="J55">
            <v>565</v>
          </cell>
          <cell r="L55" t="str">
            <v>-</v>
          </cell>
        </row>
        <row r="57">
          <cell r="A57">
            <v>1070</v>
          </cell>
          <cell r="B57" t="str">
            <v>화장경</v>
          </cell>
          <cell r="C57" t="str">
            <v>600x900x5t</v>
          </cell>
          <cell r="D57" t="str">
            <v>매</v>
          </cell>
          <cell r="E57">
            <v>15000</v>
          </cell>
          <cell r="F57">
            <v>0</v>
          </cell>
          <cell r="H57">
            <v>0</v>
          </cell>
          <cell r="I57">
            <v>15000</v>
          </cell>
          <cell r="J57">
            <v>0</v>
          </cell>
          <cell r="K57">
            <v>9500</v>
          </cell>
          <cell r="L57">
            <v>548</v>
          </cell>
        </row>
        <row r="58">
          <cell r="A58">
            <v>1071</v>
          </cell>
          <cell r="B58" t="str">
            <v>화장경</v>
          </cell>
          <cell r="C58" t="str">
            <v>1,000x900x5t</v>
          </cell>
          <cell r="D58" t="str">
            <v>매</v>
          </cell>
          <cell r="E58">
            <v>21840</v>
          </cell>
          <cell r="F58">
            <v>0</v>
          </cell>
          <cell r="H58">
            <v>0</v>
          </cell>
          <cell r="J58">
            <v>0</v>
          </cell>
          <cell r="K58">
            <v>21840</v>
          </cell>
          <cell r="L58">
            <v>548</v>
          </cell>
        </row>
        <row r="59">
          <cell r="A59">
            <v>1072</v>
          </cell>
          <cell r="B59" t="str">
            <v>화장경</v>
          </cell>
          <cell r="C59" t="str">
            <v>1,500x900x5t</v>
          </cell>
          <cell r="D59" t="str">
            <v>매</v>
          </cell>
          <cell r="E59">
            <v>26730</v>
          </cell>
          <cell r="F59">
            <v>0</v>
          </cell>
          <cell r="H59">
            <v>0</v>
          </cell>
          <cell r="I59">
            <v>37500</v>
          </cell>
          <cell r="J59">
            <v>0</v>
          </cell>
          <cell r="L59">
            <v>0</v>
          </cell>
        </row>
        <row r="60">
          <cell r="A60">
            <v>1073</v>
          </cell>
          <cell r="B60" t="str">
            <v>화장경</v>
          </cell>
          <cell r="C60" t="str">
            <v>2,000x900x5t</v>
          </cell>
          <cell r="D60" t="str">
            <v>매</v>
          </cell>
          <cell r="E60">
            <v>50000</v>
          </cell>
          <cell r="F60">
            <v>0</v>
          </cell>
          <cell r="H60">
            <v>0</v>
          </cell>
          <cell r="I60">
            <v>50000</v>
          </cell>
          <cell r="J60">
            <v>0</v>
          </cell>
          <cell r="L60">
            <v>0</v>
          </cell>
        </row>
        <row r="62">
          <cell r="A62">
            <v>1074</v>
          </cell>
          <cell r="B62" t="str">
            <v>화장선반</v>
          </cell>
          <cell r="C62" t="str">
            <v>STS-304</v>
          </cell>
          <cell r="D62" t="str">
            <v>개</v>
          </cell>
          <cell r="E62">
            <v>8700</v>
          </cell>
          <cell r="F62">
            <v>0</v>
          </cell>
          <cell r="H62">
            <v>0</v>
          </cell>
          <cell r="J62">
            <v>0</v>
          </cell>
          <cell r="K62">
            <v>8700</v>
          </cell>
          <cell r="L62">
            <v>0</v>
          </cell>
        </row>
        <row r="63">
          <cell r="A63">
            <v>1075</v>
          </cell>
          <cell r="B63" t="str">
            <v>수건걸이</v>
          </cell>
          <cell r="C63" t="str">
            <v>STS-304</v>
          </cell>
          <cell r="D63" t="str">
            <v>개</v>
          </cell>
          <cell r="E63">
            <v>5640</v>
          </cell>
          <cell r="F63">
            <v>0</v>
          </cell>
          <cell r="H63">
            <v>0</v>
          </cell>
          <cell r="J63">
            <v>0</v>
          </cell>
          <cell r="K63">
            <v>3750</v>
          </cell>
          <cell r="L63">
            <v>0</v>
          </cell>
        </row>
        <row r="64">
          <cell r="A64">
            <v>1076</v>
          </cell>
          <cell r="B64" t="str">
            <v>휴지걸이</v>
          </cell>
          <cell r="C64" t="str">
            <v>RA 110</v>
          </cell>
          <cell r="D64" t="str">
            <v>개</v>
          </cell>
          <cell r="E64">
            <v>5640</v>
          </cell>
          <cell r="F64">
            <v>0</v>
          </cell>
          <cell r="H64">
            <v>0</v>
          </cell>
          <cell r="J64">
            <v>0</v>
          </cell>
          <cell r="K64">
            <v>3200</v>
          </cell>
          <cell r="L64">
            <v>0</v>
          </cell>
        </row>
        <row r="65">
          <cell r="A65">
            <v>1081</v>
          </cell>
          <cell r="B65" t="str">
            <v>주방기구(유로6001)</v>
          </cell>
          <cell r="C65" t="str">
            <v>1500 L</v>
          </cell>
          <cell r="D65" t="str">
            <v>조</v>
          </cell>
          <cell r="E65">
            <v>0</v>
          </cell>
          <cell r="F65">
            <v>0</v>
          </cell>
          <cell r="H65">
            <v>0</v>
          </cell>
          <cell r="J65">
            <v>0</v>
          </cell>
          <cell r="L65">
            <v>0</v>
          </cell>
        </row>
        <row r="66">
          <cell r="A66">
            <v>1082</v>
          </cell>
          <cell r="B66" t="str">
            <v>주방기구(유로6001)</v>
          </cell>
          <cell r="C66" t="str">
            <v>1800 L</v>
          </cell>
          <cell r="D66" t="str">
            <v>조</v>
          </cell>
          <cell r="E66">
            <v>0</v>
          </cell>
          <cell r="H66">
            <v>0</v>
          </cell>
          <cell r="J66">
            <v>0</v>
          </cell>
          <cell r="L66">
            <v>0</v>
          </cell>
        </row>
        <row r="67">
          <cell r="E67">
            <v>0</v>
          </cell>
        </row>
        <row r="68">
          <cell r="A68">
            <v>1091</v>
          </cell>
          <cell r="B68" t="str">
            <v>심야전기온수기</v>
          </cell>
          <cell r="C68" t="str">
            <v>150Lit</v>
          </cell>
          <cell r="D68" t="str">
            <v>대</v>
          </cell>
          <cell r="E68">
            <v>612000</v>
          </cell>
          <cell r="F68">
            <v>0</v>
          </cell>
          <cell r="H68">
            <v>586</v>
          </cell>
          <cell r="I68">
            <v>612000</v>
          </cell>
          <cell r="J68">
            <v>586</v>
          </cell>
          <cell r="L68">
            <v>586</v>
          </cell>
        </row>
        <row r="69">
          <cell r="A69">
            <v>1092</v>
          </cell>
          <cell r="B69" t="str">
            <v>심야전기온수기</v>
          </cell>
          <cell r="C69" t="str">
            <v>250Lit</v>
          </cell>
          <cell r="D69" t="str">
            <v>대</v>
          </cell>
          <cell r="E69">
            <v>800000</v>
          </cell>
          <cell r="F69">
            <v>0</v>
          </cell>
          <cell r="H69">
            <v>586</v>
          </cell>
          <cell r="I69">
            <v>800000</v>
          </cell>
          <cell r="J69">
            <v>586</v>
          </cell>
          <cell r="L69">
            <v>586</v>
          </cell>
        </row>
        <row r="70">
          <cell r="A70">
            <v>1093</v>
          </cell>
          <cell r="B70" t="str">
            <v>심야전기온수기</v>
          </cell>
          <cell r="C70" t="str">
            <v>300Lit</v>
          </cell>
          <cell r="D70" t="str">
            <v>대</v>
          </cell>
          <cell r="E70">
            <v>850000</v>
          </cell>
          <cell r="F70">
            <v>0</v>
          </cell>
          <cell r="H70">
            <v>586</v>
          </cell>
          <cell r="I70">
            <v>850000</v>
          </cell>
          <cell r="J70">
            <v>586</v>
          </cell>
          <cell r="L70">
            <v>586</v>
          </cell>
        </row>
        <row r="71">
          <cell r="A71">
            <v>1094</v>
          </cell>
          <cell r="B71" t="str">
            <v>심야전기온수기</v>
          </cell>
          <cell r="C71" t="str">
            <v>400Lit</v>
          </cell>
          <cell r="D71" t="str">
            <v>대</v>
          </cell>
          <cell r="E71">
            <v>943000</v>
          </cell>
          <cell r="F71">
            <v>0</v>
          </cell>
          <cell r="H71">
            <v>586</v>
          </cell>
          <cell r="I71">
            <v>943000</v>
          </cell>
          <cell r="J71">
            <v>586</v>
          </cell>
          <cell r="L71">
            <v>586</v>
          </cell>
        </row>
        <row r="72">
          <cell r="A72">
            <v>1095</v>
          </cell>
          <cell r="B72" t="str">
            <v>심야전기온수기</v>
          </cell>
          <cell r="C72" t="str">
            <v>450Lit</v>
          </cell>
          <cell r="D72" t="str">
            <v>대</v>
          </cell>
          <cell r="E72">
            <v>1164000</v>
          </cell>
          <cell r="F72">
            <v>0</v>
          </cell>
          <cell r="H72">
            <v>586</v>
          </cell>
          <cell r="I72">
            <v>1164000</v>
          </cell>
          <cell r="J72">
            <v>586</v>
          </cell>
          <cell r="L72">
            <v>586</v>
          </cell>
        </row>
        <row r="73">
          <cell r="E73">
            <v>0</v>
          </cell>
        </row>
        <row r="74">
          <cell r="A74">
            <v>2011</v>
          </cell>
          <cell r="B74" t="str">
            <v>SMC보온물탱크</v>
          </cell>
          <cell r="C74" t="str">
            <v>4,000 Lit</v>
          </cell>
          <cell r="D74" t="str">
            <v>대</v>
          </cell>
          <cell r="E74">
            <v>2710000</v>
          </cell>
          <cell r="F74">
            <v>0</v>
          </cell>
          <cell r="H74">
            <v>577</v>
          </cell>
          <cell r="I74">
            <v>2710000</v>
          </cell>
          <cell r="J74">
            <v>577</v>
          </cell>
          <cell r="L74">
            <v>577</v>
          </cell>
        </row>
        <row r="75">
          <cell r="A75">
            <v>2012</v>
          </cell>
          <cell r="B75" t="str">
            <v>SMC보온물탱크</v>
          </cell>
          <cell r="C75" t="str">
            <v>8,000 Lit</v>
          </cell>
          <cell r="D75" t="str">
            <v>대</v>
          </cell>
          <cell r="E75">
            <v>3610000</v>
          </cell>
          <cell r="F75">
            <v>0</v>
          </cell>
          <cell r="H75">
            <v>577</v>
          </cell>
          <cell r="I75">
            <v>3610000</v>
          </cell>
          <cell r="J75">
            <v>577</v>
          </cell>
          <cell r="L75">
            <v>577</v>
          </cell>
        </row>
        <row r="76">
          <cell r="A76">
            <v>2013</v>
          </cell>
          <cell r="B76" t="str">
            <v>SMC보온물탱크</v>
          </cell>
          <cell r="C76" t="str">
            <v>10,000 Lit</v>
          </cell>
          <cell r="D76" t="str">
            <v>대</v>
          </cell>
          <cell r="E76">
            <v>5310000</v>
          </cell>
          <cell r="F76">
            <v>0</v>
          </cell>
          <cell r="H76">
            <v>577</v>
          </cell>
          <cell r="I76">
            <v>5310000</v>
          </cell>
          <cell r="J76">
            <v>577</v>
          </cell>
          <cell r="L76">
            <v>577</v>
          </cell>
        </row>
        <row r="77">
          <cell r="A77">
            <v>2014</v>
          </cell>
          <cell r="B77" t="str">
            <v>SMC보온물탱크</v>
          </cell>
          <cell r="C77" t="str">
            <v>12,000 Lit</v>
          </cell>
          <cell r="D77" t="str">
            <v>대</v>
          </cell>
          <cell r="E77">
            <v>5990000</v>
          </cell>
          <cell r="F77">
            <v>0</v>
          </cell>
          <cell r="H77">
            <v>577</v>
          </cell>
          <cell r="I77">
            <v>5990000</v>
          </cell>
          <cell r="J77">
            <v>577</v>
          </cell>
          <cell r="L77">
            <v>577</v>
          </cell>
        </row>
        <row r="78">
          <cell r="A78">
            <v>2015</v>
          </cell>
          <cell r="B78" t="str">
            <v>SMC보온물탱크</v>
          </cell>
          <cell r="C78" t="str">
            <v>16,000 Lit</v>
          </cell>
          <cell r="D78" t="str">
            <v>대</v>
          </cell>
          <cell r="E78">
            <v>7030000</v>
          </cell>
          <cell r="F78">
            <v>0</v>
          </cell>
          <cell r="H78">
            <v>577</v>
          </cell>
          <cell r="I78">
            <v>7030000</v>
          </cell>
          <cell r="J78">
            <v>577</v>
          </cell>
          <cell r="L78">
            <v>577</v>
          </cell>
        </row>
        <row r="79">
          <cell r="A79">
            <v>2016</v>
          </cell>
          <cell r="B79" t="str">
            <v>SMC보온물탱크</v>
          </cell>
          <cell r="C79" t="str">
            <v>20,000 Lit</v>
          </cell>
          <cell r="D79" t="str">
            <v>대</v>
          </cell>
          <cell r="E79">
            <v>8740000</v>
          </cell>
          <cell r="F79">
            <v>0</v>
          </cell>
          <cell r="H79">
            <v>577</v>
          </cell>
          <cell r="I79">
            <v>8740000</v>
          </cell>
          <cell r="J79">
            <v>577</v>
          </cell>
          <cell r="L79">
            <v>577</v>
          </cell>
        </row>
        <row r="80">
          <cell r="A80">
            <v>2017</v>
          </cell>
          <cell r="B80" t="str">
            <v>SMC보온물탱크</v>
          </cell>
          <cell r="C80" t="str">
            <v>24,000 Lit</v>
          </cell>
          <cell r="D80" t="str">
            <v>대</v>
          </cell>
          <cell r="E80">
            <v>9930000</v>
          </cell>
          <cell r="F80">
            <v>0</v>
          </cell>
          <cell r="H80">
            <v>577</v>
          </cell>
          <cell r="I80">
            <v>9930000</v>
          </cell>
          <cell r="J80">
            <v>577</v>
          </cell>
          <cell r="L80">
            <v>577</v>
          </cell>
        </row>
        <row r="81">
          <cell r="A81">
            <v>2018</v>
          </cell>
          <cell r="B81" t="str">
            <v>SMC보온물탱크</v>
          </cell>
          <cell r="C81" t="str">
            <v>30,000 Lit</v>
          </cell>
          <cell r="D81" t="str">
            <v>대</v>
          </cell>
          <cell r="E81">
            <v>12450000</v>
          </cell>
          <cell r="F81">
            <v>0</v>
          </cell>
          <cell r="H81">
            <v>577</v>
          </cell>
          <cell r="I81">
            <v>12450000</v>
          </cell>
          <cell r="J81">
            <v>577</v>
          </cell>
          <cell r="L81">
            <v>577</v>
          </cell>
        </row>
        <row r="82">
          <cell r="A82">
            <v>2019</v>
          </cell>
          <cell r="B82" t="str">
            <v>SMC보온물탱크</v>
          </cell>
          <cell r="C82" t="str">
            <v>40,000 Lit</v>
          </cell>
          <cell r="D82" t="str">
            <v>대</v>
          </cell>
          <cell r="E82">
            <v>14250000</v>
          </cell>
          <cell r="F82">
            <v>0</v>
          </cell>
          <cell r="H82">
            <v>577</v>
          </cell>
          <cell r="I82">
            <v>14250000</v>
          </cell>
          <cell r="J82">
            <v>577</v>
          </cell>
          <cell r="L82">
            <v>577</v>
          </cell>
        </row>
        <row r="83">
          <cell r="A83">
            <v>2111</v>
          </cell>
          <cell r="B83" t="str">
            <v>STS보온물탱크</v>
          </cell>
          <cell r="C83" t="str">
            <v>3,000 Lit</v>
          </cell>
          <cell r="D83" t="str">
            <v>대</v>
          </cell>
          <cell r="E83">
            <v>2100000</v>
          </cell>
          <cell r="F83">
            <v>0</v>
          </cell>
          <cell r="H83">
            <v>570</v>
          </cell>
          <cell r="I83">
            <v>2100000</v>
          </cell>
          <cell r="J83">
            <v>570</v>
          </cell>
          <cell r="L83">
            <v>570</v>
          </cell>
        </row>
        <row r="84">
          <cell r="A84">
            <v>2112</v>
          </cell>
          <cell r="B84" t="str">
            <v>STS보온물탱크</v>
          </cell>
          <cell r="C84" t="str">
            <v>5,000 Lit</v>
          </cell>
          <cell r="D84" t="str">
            <v>대</v>
          </cell>
          <cell r="E84">
            <v>2900000</v>
          </cell>
          <cell r="F84">
            <v>0</v>
          </cell>
          <cell r="H84">
            <v>570</v>
          </cell>
          <cell r="I84">
            <v>2900000</v>
          </cell>
          <cell r="J84">
            <v>570</v>
          </cell>
          <cell r="L84">
            <v>570</v>
          </cell>
        </row>
        <row r="85">
          <cell r="A85">
            <v>2113</v>
          </cell>
          <cell r="B85" t="str">
            <v>STS보온물탱크</v>
          </cell>
          <cell r="C85" t="str">
            <v>6,800 Lit</v>
          </cell>
          <cell r="D85" t="str">
            <v>대</v>
          </cell>
          <cell r="E85">
            <v>3750000</v>
          </cell>
          <cell r="F85">
            <v>0</v>
          </cell>
          <cell r="G85">
            <v>3750000</v>
          </cell>
          <cell r="H85">
            <v>636</v>
          </cell>
          <cell r="I85">
            <v>3750000</v>
          </cell>
          <cell r="J85">
            <v>570</v>
          </cell>
          <cell r="L85">
            <v>570</v>
          </cell>
        </row>
        <row r="86">
          <cell r="A86">
            <v>2114</v>
          </cell>
          <cell r="B86" t="str">
            <v>STS보온물탱크</v>
          </cell>
          <cell r="C86" t="str">
            <v>10,000 Lit</v>
          </cell>
          <cell r="D86" t="str">
            <v>대</v>
          </cell>
          <cell r="E86">
            <v>5000000</v>
          </cell>
          <cell r="F86">
            <v>0</v>
          </cell>
          <cell r="G86">
            <v>5000000</v>
          </cell>
          <cell r="H86">
            <v>636</v>
          </cell>
          <cell r="I86">
            <v>5000000</v>
          </cell>
          <cell r="J86">
            <v>570</v>
          </cell>
          <cell r="L86">
            <v>570</v>
          </cell>
        </row>
        <row r="87">
          <cell r="A87">
            <v>2115</v>
          </cell>
          <cell r="B87" t="str">
            <v>STS보온물탱크</v>
          </cell>
          <cell r="C87" t="str">
            <v>13,000 Lit</v>
          </cell>
          <cell r="D87" t="str">
            <v>대</v>
          </cell>
          <cell r="E87">
            <v>5600000</v>
          </cell>
          <cell r="F87">
            <v>0</v>
          </cell>
          <cell r="G87">
            <v>5600000</v>
          </cell>
          <cell r="H87">
            <v>636</v>
          </cell>
          <cell r="I87">
            <v>5600000</v>
          </cell>
          <cell r="J87">
            <v>570</v>
          </cell>
          <cell r="L87">
            <v>570</v>
          </cell>
        </row>
        <row r="88">
          <cell r="A88">
            <v>2116</v>
          </cell>
          <cell r="B88" t="str">
            <v>STS보온물탱크</v>
          </cell>
          <cell r="C88" t="str">
            <v>15,000 Lit</v>
          </cell>
          <cell r="D88" t="str">
            <v>대</v>
          </cell>
          <cell r="E88">
            <v>6700000</v>
          </cell>
          <cell r="F88">
            <v>0</v>
          </cell>
          <cell r="G88">
            <v>6700000</v>
          </cell>
          <cell r="H88">
            <v>636</v>
          </cell>
          <cell r="I88">
            <v>6700000</v>
          </cell>
          <cell r="J88">
            <v>570</v>
          </cell>
          <cell r="L88">
            <v>570</v>
          </cell>
        </row>
        <row r="89">
          <cell r="A89">
            <v>2117</v>
          </cell>
          <cell r="B89" t="str">
            <v>STS보온물탱크</v>
          </cell>
          <cell r="C89" t="str">
            <v>20,000 Lit</v>
          </cell>
          <cell r="D89" t="str">
            <v>대</v>
          </cell>
          <cell r="E89">
            <v>8150000</v>
          </cell>
          <cell r="F89">
            <v>0</v>
          </cell>
          <cell r="G89">
            <v>8150000</v>
          </cell>
          <cell r="H89">
            <v>636</v>
          </cell>
          <cell r="I89">
            <v>8150000</v>
          </cell>
          <cell r="J89">
            <v>570</v>
          </cell>
          <cell r="L89">
            <v>570</v>
          </cell>
        </row>
        <row r="90">
          <cell r="A90">
            <v>2118</v>
          </cell>
          <cell r="B90" t="str">
            <v>STS보온물탱크</v>
          </cell>
          <cell r="C90" t="str">
            <v>23,000 Lit</v>
          </cell>
          <cell r="D90" t="str">
            <v>대</v>
          </cell>
          <cell r="E90">
            <v>10200000</v>
          </cell>
          <cell r="F90">
            <v>0</v>
          </cell>
          <cell r="G90">
            <v>10200000</v>
          </cell>
          <cell r="H90">
            <v>636</v>
          </cell>
          <cell r="I90">
            <v>10200000</v>
          </cell>
          <cell r="J90">
            <v>570</v>
          </cell>
          <cell r="L90">
            <v>570</v>
          </cell>
        </row>
        <row r="91">
          <cell r="A91">
            <v>2119</v>
          </cell>
          <cell r="B91" t="str">
            <v>STS보온물탱크</v>
          </cell>
          <cell r="C91" t="str">
            <v>34,000 Lit</v>
          </cell>
          <cell r="D91" t="str">
            <v>대</v>
          </cell>
          <cell r="E91">
            <v>12000000</v>
          </cell>
          <cell r="F91">
            <v>0</v>
          </cell>
          <cell r="G91">
            <v>12000000</v>
          </cell>
          <cell r="H91">
            <v>636</v>
          </cell>
          <cell r="I91">
            <v>12000000</v>
          </cell>
          <cell r="J91">
            <v>570</v>
          </cell>
          <cell r="L91">
            <v>570</v>
          </cell>
        </row>
        <row r="92">
          <cell r="A92">
            <v>2121</v>
          </cell>
          <cell r="B92" t="str">
            <v>FRP보온물탱크(원통)</v>
          </cell>
          <cell r="C92" t="str">
            <v>3,000 Lit</v>
          </cell>
          <cell r="D92" t="str">
            <v>대</v>
          </cell>
          <cell r="E92">
            <v>510000</v>
          </cell>
          <cell r="F92">
            <v>0</v>
          </cell>
          <cell r="H92">
            <v>575</v>
          </cell>
          <cell r="I92">
            <v>510000</v>
          </cell>
          <cell r="J92">
            <v>575</v>
          </cell>
          <cell r="L92">
            <v>575</v>
          </cell>
        </row>
        <row r="93">
          <cell r="A93">
            <v>2122</v>
          </cell>
          <cell r="B93" t="str">
            <v>FRP보온물탱크(원통)</v>
          </cell>
          <cell r="C93" t="str">
            <v>5,000Lit</v>
          </cell>
          <cell r="D93" t="str">
            <v>대</v>
          </cell>
          <cell r="E93">
            <v>750000</v>
          </cell>
          <cell r="F93">
            <v>0</v>
          </cell>
          <cell r="H93">
            <v>575</v>
          </cell>
          <cell r="I93">
            <v>750000</v>
          </cell>
          <cell r="J93">
            <v>575</v>
          </cell>
          <cell r="L93">
            <v>575</v>
          </cell>
        </row>
        <row r="94">
          <cell r="A94">
            <v>2123</v>
          </cell>
          <cell r="B94" t="str">
            <v>FRP보온물탱크(각형)</v>
          </cell>
          <cell r="C94" t="str">
            <v>8,000Lit</v>
          </cell>
          <cell r="D94" t="str">
            <v>대</v>
          </cell>
          <cell r="E94">
            <v>1600000</v>
          </cell>
          <cell r="F94">
            <v>0</v>
          </cell>
          <cell r="H94">
            <v>575</v>
          </cell>
          <cell r="I94">
            <v>1600000</v>
          </cell>
          <cell r="J94">
            <v>575</v>
          </cell>
          <cell r="L94">
            <v>575</v>
          </cell>
        </row>
        <row r="95">
          <cell r="A95">
            <v>2124</v>
          </cell>
          <cell r="B95" t="str">
            <v>FRP보온물탱크(각형)</v>
          </cell>
          <cell r="C95" t="str">
            <v>10,000 Lit</v>
          </cell>
          <cell r="D95" t="str">
            <v>대</v>
          </cell>
          <cell r="E95">
            <v>1700000</v>
          </cell>
          <cell r="F95">
            <v>0</v>
          </cell>
          <cell r="H95">
            <v>575</v>
          </cell>
          <cell r="I95">
            <v>1700000</v>
          </cell>
          <cell r="J95">
            <v>575</v>
          </cell>
          <cell r="L95">
            <v>575</v>
          </cell>
        </row>
        <row r="96">
          <cell r="A96">
            <v>2125</v>
          </cell>
          <cell r="B96" t="str">
            <v>FRP보온물탱크(각형)</v>
          </cell>
          <cell r="C96" t="str">
            <v>12,000 Lit</v>
          </cell>
          <cell r="D96" t="str">
            <v>대</v>
          </cell>
          <cell r="E96">
            <v>2000000</v>
          </cell>
          <cell r="F96">
            <v>0</v>
          </cell>
          <cell r="H96">
            <v>575</v>
          </cell>
          <cell r="I96">
            <v>2000000</v>
          </cell>
          <cell r="J96">
            <v>575</v>
          </cell>
          <cell r="L96">
            <v>575</v>
          </cell>
        </row>
        <row r="97">
          <cell r="A97">
            <v>2126</v>
          </cell>
          <cell r="B97" t="str">
            <v>FRP보온물탱크(각형)</v>
          </cell>
          <cell r="C97" t="str">
            <v>15,000 Lit</v>
          </cell>
          <cell r="D97" t="str">
            <v>대</v>
          </cell>
          <cell r="E97">
            <v>2700000</v>
          </cell>
          <cell r="F97">
            <v>0</v>
          </cell>
          <cell r="H97">
            <v>575</v>
          </cell>
          <cell r="I97">
            <v>2700000</v>
          </cell>
          <cell r="J97">
            <v>575</v>
          </cell>
          <cell r="L97">
            <v>575</v>
          </cell>
        </row>
        <row r="98">
          <cell r="A98">
            <v>2127</v>
          </cell>
          <cell r="B98" t="str">
            <v>FRP보온물탱크(각형)</v>
          </cell>
          <cell r="C98" t="str">
            <v>20,000 Lit</v>
          </cell>
          <cell r="D98" t="str">
            <v>대</v>
          </cell>
          <cell r="E98">
            <v>3600000</v>
          </cell>
          <cell r="F98">
            <v>0</v>
          </cell>
          <cell r="H98">
            <v>575</v>
          </cell>
          <cell r="I98">
            <v>3600000</v>
          </cell>
          <cell r="J98">
            <v>575</v>
          </cell>
          <cell r="L98">
            <v>575</v>
          </cell>
        </row>
        <row r="99">
          <cell r="A99">
            <v>2128</v>
          </cell>
          <cell r="B99" t="str">
            <v>FRP보온물탱크(각형)</v>
          </cell>
          <cell r="C99" t="str">
            <v>25,000 Lit</v>
          </cell>
          <cell r="D99" t="str">
            <v>대</v>
          </cell>
          <cell r="E99">
            <v>5150000</v>
          </cell>
          <cell r="F99">
            <v>0</v>
          </cell>
          <cell r="H99">
            <v>575</v>
          </cell>
          <cell r="I99">
            <v>5150000</v>
          </cell>
          <cell r="J99">
            <v>575</v>
          </cell>
          <cell r="L99">
            <v>575</v>
          </cell>
        </row>
        <row r="100">
          <cell r="A100">
            <v>2129</v>
          </cell>
          <cell r="B100" t="str">
            <v>FRP보온물탱크(각형)</v>
          </cell>
          <cell r="C100" t="str">
            <v>30,000 Lit</v>
          </cell>
          <cell r="D100" t="str">
            <v>대</v>
          </cell>
          <cell r="E100">
            <v>6200000</v>
          </cell>
          <cell r="F100">
            <v>0</v>
          </cell>
          <cell r="H100">
            <v>575</v>
          </cell>
          <cell r="I100">
            <v>6200000</v>
          </cell>
          <cell r="J100">
            <v>575</v>
          </cell>
          <cell r="L100">
            <v>575</v>
          </cell>
        </row>
        <row r="101">
          <cell r="A101">
            <v>2131</v>
          </cell>
          <cell r="B101" t="str">
            <v>유류저장탱크(1.0t)</v>
          </cell>
          <cell r="C101" t="str">
            <v>400 Lit</v>
          </cell>
          <cell r="D101" t="str">
            <v>대</v>
          </cell>
          <cell r="E101">
            <v>80000</v>
          </cell>
          <cell r="F101">
            <v>0</v>
          </cell>
          <cell r="H101">
            <v>0</v>
          </cell>
          <cell r="I101">
            <v>80000</v>
          </cell>
          <cell r="J101">
            <v>0</v>
          </cell>
          <cell r="L101">
            <v>0</v>
          </cell>
        </row>
        <row r="102">
          <cell r="A102">
            <v>2132</v>
          </cell>
          <cell r="B102" t="str">
            <v>유류저장탱크(1.0t)</v>
          </cell>
          <cell r="C102" t="str">
            <v>600 Lit</v>
          </cell>
          <cell r="D102" t="str">
            <v>대</v>
          </cell>
          <cell r="E102">
            <v>120000</v>
          </cell>
          <cell r="F102">
            <v>0</v>
          </cell>
          <cell r="H102">
            <v>0</v>
          </cell>
          <cell r="I102">
            <v>120000</v>
          </cell>
          <cell r="J102">
            <v>0</v>
          </cell>
          <cell r="L102">
            <v>0</v>
          </cell>
        </row>
        <row r="103">
          <cell r="A103">
            <v>2133</v>
          </cell>
          <cell r="B103" t="str">
            <v>유류저장탱크(1.1t)</v>
          </cell>
          <cell r="C103" t="str">
            <v>800 Lit</v>
          </cell>
          <cell r="D103" t="str">
            <v>대</v>
          </cell>
          <cell r="E103">
            <v>160000</v>
          </cell>
          <cell r="F103">
            <v>0</v>
          </cell>
          <cell r="H103">
            <v>0</v>
          </cell>
          <cell r="I103">
            <v>160000</v>
          </cell>
          <cell r="J103">
            <v>0</v>
          </cell>
          <cell r="L103">
            <v>0</v>
          </cell>
        </row>
        <row r="104">
          <cell r="A104">
            <v>2134</v>
          </cell>
          <cell r="B104" t="str">
            <v>경유저장탱크(4.5t)</v>
          </cell>
          <cell r="C104" t="str">
            <v>3,000 Lit</v>
          </cell>
          <cell r="D104" t="str">
            <v>대</v>
          </cell>
          <cell r="E104">
            <v>381946</v>
          </cell>
          <cell r="F104">
            <v>1826457</v>
          </cell>
          <cell r="H104">
            <v>0</v>
          </cell>
          <cell r="I104">
            <v>381946</v>
          </cell>
          <cell r="J104">
            <v>0</v>
          </cell>
          <cell r="L104">
            <v>0</v>
          </cell>
        </row>
        <row r="105">
          <cell r="A105">
            <v>2135</v>
          </cell>
          <cell r="B105" t="str">
            <v>경유저장탱크(4.5t)</v>
          </cell>
          <cell r="C105" t="str">
            <v>4,000 Lit</v>
          </cell>
          <cell r="D105" t="str">
            <v>대</v>
          </cell>
          <cell r="E105">
            <v>459511</v>
          </cell>
          <cell r="F105">
            <v>2178257</v>
          </cell>
          <cell r="H105">
            <v>0</v>
          </cell>
          <cell r="I105">
            <v>459511</v>
          </cell>
          <cell r="J105">
            <v>0</v>
          </cell>
          <cell r="L105">
            <v>0</v>
          </cell>
        </row>
        <row r="106">
          <cell r="A106">
            <v>2136</v>
          </cell>
          <cell r="B106" t="str">
            <v>경유저장탱크(4.5t)</v>
          </cell>
          <cell r="C106" t="str">
            <v>5,200 Lit</v>
          </cell>
          <cell r="D106" t="str">
            <v>대</v>
          </cell>
          <cell r="E106">
            <v>610623</v>
          </cell>
          <cell r="F106">
            <v>2869899</v>
          </cell>
          <cell r="H106">
            <v>0</v>
          </cell>
          <cell r="I106">
            <v>610623</v>
          </cell>
          <cell r="J106">
            <v>0</v>
          </cell>
          <cell r="L106">
            <v>0</v>
          </cell>
        </row>
        <row r="107">
          <cell r="A107">
            <v>2137</v>
          </cell>
          <cell r="B107" t="str">
            <v>경유저장탱크(6.0t)</v>
          </cell>
          <cell r="C107" t="str">
            <v>10,000 Lit</v>
          </cell>
          <cell r="D107" t="str">
            <v>대</v>
          </cell>
          <cell r="E107">
            <v>905845</v>
          </cell>
          <cell r="F107">
            <v>4366507</v>
          </cell>
          <cell r="H107">
            <v>0</v>
          </cell>
          <cell r="I107">
            <v>905845</v>
          </cell>
          <cell r="J107">
            <v>0</v>
          </cell>
          <cell r="L107">
            <v>0</v>
          </cell>
        </row>
        <row r="108">
          <cell r="A108">
            <v>2138</v>
          </cell>
          <cell r="B108" t="str">
            <v>경유저장탱크(6.0t)</v>
          </cell>
          <cell r="C108" t="str">
            <v>11,000 Lit</v>
          </cell>
          <cell r="D108" t="str">
            <v>대</v>
          </cell>
          <cell r="E108">
            <v>992501</v>
          </cell>
          <cell r="F108">
            <v>4797538</v>
          </cell>
          <cell r="H108">
            <v>0</v>
          </cell>
          <cell r="I108">
            <v>992501</v>
          </cell>
          <cell r="J108">
            <v>0</v>
          </cell>
          <cell r="L108">
            <v>0</v>
          </cell>
        </row>
        <row r="109">
          <cell r="A109">
            <v>2139</v>
          </cell>
          <cell r="B109" t="str">
            <v>경유저장탱크(6.0t)</v>
          </cell>
          <cell r="C109" t="str">
            <v>20,000 Lit</v>
          </cell>
          <cell r="D109" t="str">
            <v>대</v>
          </cell>
          <cell r="E109">
            <v>1675882</v>
          </cell>
          <cell r="F109">
            <v>8343536</v>
          </cell>
          <cell r="H109">
            <v>0</v>
          </cell>
          <cell r="I109">
            <v>1675882</v>
          </cell>
          <cell r="J109">
            <v>0</v>
          </cell>
          <cell r="L109">
            <v>0</v>
          </cell>
        </row>
        <row r="111">
          <cell r="A111">
            <v>2141</v>
          </cell>
          <cell r="B111" t="str">
            <v>팽창탱크(SUS)</v>
          </cell>
          <cell r="C111" t="str">
            <v>100 Lit</v>
          </cell>
          <cell r="D111" t="str">
            <v>대</v>
          </cell>
          <cell r="E111">
            <v>181210</v>
          </cell>
          <cell r="F111">
            <v>349365</v>
          </cell>
          <cell r="H111">
            <v>0</v>
          </cell>
          <cell r="I111">
            <v>181210</v>
          </cell>
          <cell r="J111">
            <v>0</v>
          </cell>
          <cell r="L111">
            <v>0</v>
          </cell>
        </row>
        <row r="112">
          <cell r="A112">
            <v>2142</v>
          </cell>
          <cell r="B112" t="str">
            <v>팽창탱크(SUS)</v>
          </cell>
          <cell r="C112" t="str">
            <v>200 Lit</v>
          </cell>
          <cell r="D112" t="str">
            <v>대</v>
          </cell>
          <cell r="E112">
            <v>267795</v>
          </cell>
          <cell r="F112">
            <v>525827</v>
          </cell>
          <cell r="H112">
            <v>0</v>
          </cell>
          <cell r="I112">
            <v>267795</v>
          </cell>
          <cell r="J112">
            <v>0</v>
          </cell>
          <cell r="L112">
            <v>0</v>
          </cell>
        </row>
        <row r="113">
          <cell r="A113">
            <v>2143</v>
          </cell>
          <cell r="B113" t="str">
            <v>팽창탱크(SUS)</v>
          </cell>
          <cell r="C113" t="str">
            <v>600 Lit</v>
          </cell>
          <cell r="D113" t="str">
            <v>대</v>
          </cell>
          <cell r="E113">
            <v>356940</v>
          </cell>
          <cell r="F113">
            <v>646866</v>
          </cell>
          <cell r="H113">
            <v>0</v>
          </cell>
          <cell r="I113">
            <v>356940</v>
          </cell>
          <cell r="J113">
            <v>0</v>
          </cell>
          <cell r="L113">
            <v>0</v>
          </cell>
        </row>
        <row r="115">
          <cell r="A115">
            <v>2144</v>
          </cell>
          <cell r="B115" t="str">
            <v>밀폐형팽창탱크</v>
          </cell>
          <cell r="C115" t="str">
            <v>130 Lit</v>
          </cell>
          <cell r="D115" t="str">
            <v>대</v>
          </cell>
          <cell r="E115">
            <v>1240000</v>
          </cell>
          <cell r="F115">
            <v>0</v>
          </cell>
          <cell r="H115">
            <v>604</v>
          </cell>
          <cell r="I115">
            <v>1240000</v>
          </cell>
          <cell r="J115">
            <v>604</v>
          </cell>
          <cell r="L115">
            <v>604</v>
          </cell>
        </row>
        <row r="116">
          <cell r="A116">
            <v>2145</v>
          </cell>
          <cell r="B116" t="str">
            <v>밀폐형팽창탱크</v>
          </cell>
          <cell r="C116" t="str">
            <v>185 Lit</v>
          </cell>
          <cell r="D116" t="str">
            <v>대</v>
          </cell>
          <cell r="E116">
            <v>1400000</v>
          </cell>
          <cell r="F116">
            <v>0</v>
          </cell>
          <cell r="H116">
            <v>604</v>
          </cell>
          <cell r="I116">
            <v>1400000</v>
          </cell>
          <cell r="J116">
            <v>604</v>
          </cell>
          <cell r="L116">
            <v>604</v>
          </cell>
        </row>
        <row r="117">
          <cell r="A117">
            <v>2146</v>
          </cell>
          <cell r="B117" t="str">
            <v>밀폐형팽창탱크</v>
          </cell>
          <cell r="C117" t="str">
            <v>250 Lit</v>
          </cell>
          <cell r="D117" t="str">
            <v>대</v>
          </cell>
          <cell r="E117">
            <v>1520000</v>
          </cell>
          <cell r="F117">
            <v>0</v>
          </cell>
          <cell r="H117">
            <v>604</v>
          </cell>
          <cell r="I117">
            <v>1520000</v>
          </cell>
          <cell r="J117">
            <v>604</v>
          </cell>
          <cell r="L117">
            <v>604</v>
          </cell>
        </row>
        <row r="118">
          <cell r="A118">
            <v>2147</v>
          </cell>
          <cell r="B118" t="str">
            <v>밀폐형팽창탱크</v>
          </cell>
          <cell r="C118" t="str">
            <v>300 Lit</v>
          </cell>
          <cell r="D118" t="str">
            <v>대</v>
          </cell>
          <cell r="E118">
            <v>1680000</v>
          </cell>
          <cell r="F118">
            <v>0</v>
          </cell>
          <cell r="H118">
            <v>604</v>
          </cell>
          <cell r="I118">
            <v>1680000</v>
          </cell>
          <cell r="J118">
            <v>604</v>
          </cell>
          <cell r="L118">
            <v>604</v>
          </cell>
        </row>
        <row r="120">
          <cell r="A120">
            <v>2151</v>
          </cell>
          <cell r="B120" t="str">
            <v>저탕탱크(SUS-304)</v>
          </cell>
          <cell r="C120" t="str">
            <v>300 Lit</v>
          </cell>
          <cell r="D120" t="str">
            <v>대</v>
          </cell>
          <cell r="E120">
            <v>0</v>
          </cell>
          <cell r="H120">
            <v>0</v>
          </cell>
          <cell r="J120">
            <v>0</v>
          </cell>
          <cell r="L120">
            <v>0</v>
          </cell>
        </row>
        <row r="121">
          <cell r="A121">
            <v>2152</v>
          </cell>
          <cell r="B121" t="str">
            <v>저탕탱크(SUS-304)</v>
          </cell>
          <cell r="C121" t="str">
            <v>1,000 Lit</v>
          </cell>
          <cell r="D121" t="str">
            <v>대</v>
          </cell>
          <cell r="E121">
            <v>605955</v>
          </cell>
          <cell r="F121">
            <v>1009750</v>
          </cell>
          <cell r="H121">
            <v>0</v>
          </cell>
          <cell r="I121">
            <v>605955</v>
          </cell>
          <cell r="J121">
            <v>0</v>
          </cell>
          <cell r="L121">
            <v>0</v>
          </cell>
        </row>
        <row r="122">
          <cell r="A122">
            <v>2154</v>
          </cell>
          <cell r="B122" t="str">
            <v>저탕탱크(SUS-304)</v>
          </cell>
          <cell r="C122" t="str">
            <v>2,000 Lit</v>
          </cell>
          <cell r="D122" t="str">
            <v>대</v>
          </cell>
          <cell r="E122">
            <v>944814</v>
          </cell>
          <cell r="F122">
            <v>1675710</v>
          </cell>
          <cell r="H122">
            <v>0</v>
          </cell>
          <cell r="I122">
            <v>944814</v>
          </cell>
          <cell r="J122">
            <v>0</v>
          </cell>
          <cell r="L122">
            <v>0</v>
          </cell>
        </row>
        <row r="123">
          <cell r="A123">
            <v>2155</v>
          </cell>
          <cell r="B123" t="str">
            <v>저탕탱크(SUS-304)</v>
          </cell>
          <cell r="C123" t="str">
            <v>3,000 Lit</v>
          </cell>
          <cell r="D123" t="str">
            <v>대</v>
          </cell>
          <cell r="E123">
            <v>1281035</v>
          </cell>
          <cell r="F123">
            <v>2242439</v>
          </cell>
          <cell r="H123">
            <v>0</v>
          </cell>
          <cell r="I123">
            <v>1281035</v>
          </cell>
          <cell r="J123">
            <v>0</v>
          </cell>
          <cell r="L123">
            <v>0</v>
          </cell>
        </row>
        <row r="124">
          <cell r="A124">
            <v>2157</v>
          </cell>
          <cell r="B124" t="str">
            <v>저탕탱크(SUS-304)</v>
          </cell>
          <cell r="C124" t="str">
            <v>5,000 Lit</v>
          </cell>
          <cell r="D124" t="str">
            <v>대</v>
          </cell>
          <cell r="E124">
            <v>1863979</v>
          </cell>
          <cell r="F124">
            <v>3143142</v>
          </cell>
          <cell r="H124">
            <v>0</v>
          </cell>
          <cell r="I124">
            <v>1863979</v>
          </cell>
          <cell r="J124">
            <v>0</v>
          </cell>
          <cell r="L124">
            <v>0</v>
          </cell>
        </row>
        <row r="126">
          <cell r="A126">
            <v>2211</v>
          </cell>
          <cell r="B126" t="str">
            <v>온수보일러</v>
          </cell>
          <cell r="C126" t="str">
            <v>9,000kcal/hr</v>
          </cell>
          <cell r="D126" t="str">
            <v>대</v>
          </cell>
          <cell r="E126">
            <v>300000</v>
          </cell>
          <cell r="F126">
            <v>0</v>
          </cell>
          <cell r="H126">
            <v>585</v>
          </cell>
          <cell r="I126">
            <v>300000</v>
          </cell>
          <cell r="J126">
            <v>585</v>
          </cell>
          <cell r="L126">
            <v>585</v>
          </cell>
        </row>
        <row r="127">
          <cell r="A127">
            <v>2212</v>
          </cell>
          <cell r="B127" t="str">
            <v>온수보일러</v>
          </cell>
          <cell r="C127" t="str">
            <v>13,000kcal/hr</v>
          </cell>
          <cell r="D127" t="str">
            <v>대</v>
          </cell>
          <cell r="E127">
            <v>320000</v>
          </cell>
          <cell r="F127">
            <v>0</v>
          </cell>
          <cell r="H127">
            <v>585</v>
          </cell>
          <cell r="I127">
            <v>320000</v>
          </cell>
          <cell r="J127">
            <v>585</v>
          </cell>
          <cell r="L127">
            <v>585</v>
          </cell>
        </row>
        <row r="128">
          <cell r="A128">
            <v>2213</v>
          </cell>
          <cell r="B128" t="str">
            <v>온수보일러</v>
          </cell>
          <cell r="C128" t="str">
            <v>15,000kcal/hr</v>
          </cell>
          <cell r="D128" t="str">
            <v>대</v>
          </cell>
          <cell r="E128">
            <v>380000</v>
          </cell>
          <cell r="F128">
            <v>0</v>
          </cell>
          <cell r="H128">
            <v>585</v>
          </cell>
          <cell r="I128">
            <v>380000</v>
          </cell>
          <cell r="J128">
            <v>585</v>
          </cell>
          <cell r="L128">
            <v>585</v>
          </cell>
        </row>
        <row r="129">
          <cell r="A129">
            <v>2214</v>
          </cell>
          <cell r="B129" t="str">
            <v>온수보일러</v>
          </cell>
          <cell r="C129" t="str">
            <v>20,000kcal/hr</v>
          </cell>
          <cell r="D129" t="str">
            <v>대</v>
          </cell>
          <cell r="E129">
            <v>400000</v>
          </cell>
          <cell r="F129">
            <v>0</v>
          </cell>
          <cell r="H129">
            <v>585</v>
          </cell>
          <cell r="I129">
            <v>400000</v>
          </cell>
          <cell r="J129">
            <v>585</v>
          </cell>
          <cell r="L129">
            <v>585</v>
          </cell>
        </row>
        <row r="130">
          <cell r="A130">
            <v>2215</v>
          </cell>
          <cell r="B130" t="str">
            <v>가스보일러</v>
          </cell>
          <cell r="C130" t="str">
            <v>10,000kcal/hr</v>
          </cell>
          <cell r="D130" t="str">
            <v>대</v>
          </cell>
          <cell r="E130">
            <v>443000</v>
          </cell>
          <cell r="F130">
            <v>0</v>
          </cell>
          <cell r="H130">
            <v>598</v>
          </cell>
          <cell r="I130">
            <v>443000</v>
          </cell>
          <cell r="J130">
            <v>598</v>
          </cell>
          <cell r="L130">
            <v>598</v>
          </cell>
        </row>
        <row r="131">
          <cell r="A131">
            <v>2216</v>
          </cell>
          <cell r="B131" t="str">
            <v>가스보일러</v>
          </cell>
          <cell r="C131" t="str">
            <v>13,000kcal/hr</v>
          </cell>
          <cell r="D131" t="str">
            <v>대</v>
          </cell>
          <cell r="E131">
            <v>472000</v>
          </cell>
          <cell r="F131">
            <v>0</v>
          </cell>
          <cell r="H131">
            <v>598</v>
          </cell>
          <cell r="I131">
            <v>472000</v>
          </cell>
          <cell r="J131">
            <v>598</v>
          </cell>
          <cell r="L131">
            <v>598</v>
          </cell>
        </row>
        <row r="132">
          <cell r="A132">
            <v>2217</v>
          </cell>
          <cell r="B132" t="str">
            <v>가스보일러</v>
          </cell>
          <cell r="C132" t="str">
            <v>16,000kcal/hr</v>
          </cell>
          <cell r="D132" t="str">
            <v>대</v>
          </cell>
          <cell r="E132">
            <v>500000</v>
          </cell>
          <cell r="F132">
            <v>0</v>
          </cell>
          <cell r="H132">
            <v>598</v>
          </cell>
          <cell r="I132">
            <v>500000</v>
          </cell>
          <cell r="J132">
            <v>598</v>
          </cell>
          <cell r="L132">
            <v>598</v>
          </cell>
        </row>
        <row r="133">
          <cell r="A133">
            <v>2218</v>
          </cell>
          <cell r="B133" t="str">
            <v>가스보일러</v>
          </cell>
          <cell r="C133" t="str">
            <v>20,000kcal/hr</v>
          </cell>
          <cell r="D133" t="str">
            <v>대</v>
          </cell>
          <cell r="E133">
            <v>585000</v>
          </cell>
          <cell r="F133">
            <v>0</v>
          </cell>
          <cell r="H133">
            <v>598</v>
          </cell>
          <cell r="I133">
            <v>585000</v>
          </cell>
          <cell r="J133">
            <v>598</v>
          </cell>
          <cell r="L133">
            <v>598</v>
          </cell>
        </row>
        <row r="134">
          <cell r="A134">
            <v>2219</v>
          </cell>
          <cell r="B134" t="str">
            <v>심야전기보일러</v>
          </cell>
          <cell r="C134" t="str">
            <v>22.3kW</v>
          </cell>
          <cell r="D134" t="str">
            <v>대</v>
          </cell>
          <cell r="E134">
            <v>2710000</v>
          </cell>
          <cell r="F134">
            <v>0</v>
          </cell>
          <cell r="H134">
            <v>581</v>
          </cell>
          <cell r="I134">
            <v>2710000</v>
          </cell>
          <cell r="J134">
            <v>581</v>
          </cell>
          <cell r="L134">
            <v>581</v>
          </cell>
        </row>
        <row r="135">
          <cell r="A135">
            <v>2220</v>
          </cell>
          <cell r="B135" t="str">
            <v>심야전기보일러</v>
          </cell>
          <cell r="C135" t="str">
            <v>30kW</v>
          </cell>
          <cell r="D135" t="str">
            <v>대</v>
          </cell>
          <cell r="E135">
            <v>3070000</v>
          </cell>
          <cell r="F135">
            <v>0</v>
          </cell>
          <cell r="H135">
            <v>581</v>
          </cell>
          <cell r="I135">
            <v>3070000</v>
          </cell>
          <cell r="J135">
            <v>581</v>
          </cell>
          <cell r="L135">
            <v>581</v>
          </cell>
        </row>
        <row r="136">
          <cell r="A136">
            <v>2221</v>
          </cell>
          <cell r="B136" t="str">
            <v>중형온수보일러(입형)</v>
          </cell>
          <cell r="C136" t="str">
            <v>30,000kcal/hr</v>
          </cell>
          <cell r="D136" t="str">
            <v>대</v>
          </cell>
          <cell r="E136">
            <v>620000</v>
          </cell>
          <cell r="F136">
            <v>0</v>
          </cell>
          <cell r="H136">
            <v>595</v>
          </cell>
          <cell r="I136">
            <v>620000</v>
          </cell>
          <cell r="J136">
            <v>595</v>
          </cell>
          <cell r="L136">
            <v>595</v>
          </cell>
        </row>
        <row r="137">
          <cell r="A137">
            <v>2222</v>
          </cell>
          <cell r="B137" t="str">
            <v>중형온수보일러(입형)</v>
          </cell>
          <cell r="C137" t="str">
            <v>50,000kcal/hr</v>
          </cell>
          <cell r="D137" t="str">
            <v>대</v>
          </cell>
          <cell r="E137">
            <v>750000</v>
          </cell>
          <cell r="F137">
            <v>0</v>
          </cell>
          <cell r="H137">
            <v>597</v>
          </cell>
          <cell r="I137">
            <v>750000</v>
          </cell>
          <cell r="J137">
            <v>597</v>
          </cell>
          <cell r="L137">
            <v>597</v>
          </cell>
        </row>
        <row r="138">
          <cell r="A138">
            <v>2223</v>
          </cell>
          <cell r="B138" t="str">
            <v>중형온수보일러(입형)</v>
          </cell>
          <cell r="C138" t="str">
            <v>70,000kcal/hr</v>
          </cell>
          <cell r="D138" t="str">
            <v>대</v>
          </cell>
          <cell r="E138">
            <v>870000</v>
          </cell>
          <cell r="F138">
            <v>0</v>
          </cell>
          <cell r="H138">
            <v>597</v>
          </cell>
          <cell r="I138">
            <v>870000</v>
          </cell>
          <cell r="J138">
            <v>597</v>
          </cell>
          <cell r="L138">
            <v>597</v>
          </cell>
        </row>
        <row r="139">
          <cell r="A139">
            <v>2224</v>
          </cell>
          <cell r="B139" t="str">
            <v>중형온수보일러(입형)</v>
          </cell>
          <cell r="C139" t="str">
            <v>100,000kcal/hr</v>
          </cell>
          <cell r="D139" t="str">
            <v>대</v>
          </cell>
          <cell r="E139">
            <v>1180000</v>
          </cell>
          <cell r="F139">
            <v>0</v>
          </cell>
          <cell r="H139">
            <v>597</v>
          </cell>
          <cell r="I139">
            <v>1180000</v>
          </cell>
          <cell r="J139">
            <v>597</v>
          </cell>
          <cell r="L139">
            <v>597</v>
          </cell>
        </row>
        <row r="140">
          <cell r="A140">
            <v>2225</v>
          </cell>
          <cell r="B140" t="str">
            <v>중형온수보일러(입형)</v>
          </cell>
          <cell r="C140" t="str">
            <v>150,000kcal/hr</v>
          </cell>
          <cell r="D140" t="str">
            <v>대</v>
          </cell>
          <cell r="E140">
            <v>1600000</v>
          </cell>
          <cell r="F140">
            <v>0</v>
          </cell>
          <cell r="H140">
            <v>597</v>
          </cell>
          <cell r="I140">
            <v>1600000</v>
          </cell>
          <cell r="J140">
            <v>597</v>
          </cell>
          <cell r="L140">
            <v>597</v>
          </cell>
        </row>
        <row r="141">
          <cell r="A141">
            <v>2226</v>
          </cell>
          <cell r="B141" t="str">
            <v>중형온수보일러(입형)</v>
          </cell>
          <cell r="C141" t="str">
            <v>200,000kcal/hr</v>
          </cell>
          <cell r="D141" t="str">
            <v>대</v>
          </cell>
          <cell r="E141">
            <v>3320000</v>
          </cell>
          <cell r="F141">
            <v>0</v>
          </cell>
          <cell r="H141">
            <v>597</v>
          </cell>
          <cell r="I141">
            <v>3320000</v>
          </cell>
          <cell r="J141">
            <v>597</v>
          </cell>
          <cell r="L141">
            <v>597</v>
          </cell>
        </row>
        <row r="142">
          <cell r="A142">
            <v>2227</v>
          </cell>
          <cell r="B142" t="str">
            <v>중형온수보일러(입형)</v>
          </cell>
          <cell r="C142" t="str">
            <v>300,000kcal/hr</v>
          </cell>
          <cell r="D142" t="str">
            <v>대</v>
          </cell>
          <cell r="E142">
            <v>5100000</v>
          </cell>
          <cell r="F142">
            <v>0</v>
          </cell>
          <cell r="H142">
            <v>597</v>
          </cell>
          <cell r="I142">
            <v>5100000</v>
          </cell>
          <cell r="J142">
            <v>597</v>
          </cell>
          <cell r="L142">
            <v>597</v>
          </cell>
        </row>
        <row r="143">
          <cell r="A143">
            <v>2231</v>
          </cell>
          <cell r="B143" t="str">
            <v>온수보일러(2회로식)</v>
          </cell>
          <cell r="C143" t="str">
            <v>100,000kcal/hr</v>
          </cell>
          <cell r="D143" t="str">
            <v>대</v>
          </cell>
          <cell r="E143">
            <v>10000000</v>
          </cell>
          <cell r="F143">
            <v>0</v>
          </cell>
          <cell r="H143">
            <v>597</v>
          </cell>
          <cell r="I143">
            <v>10000000</v>
          </cell>
          <cell r="J143">
            <v>597</v>
          </cell>
          <cell r="L143">
            <v>597</v>
          </cell>
        </row>
        <row r="144">
          <cell r="A144">
            <v>2232</v>
          </cell>
          <cell r="B144" t="str">
            <v>온수보일러(2회로식)</v>
          </cell>
          <cell r="C144" t="str">
            <v>150,000kcal/hr</v>
          </cell>
          <cell r="D144" t="str">
            <v>대</v>
          </cell>
          <cell r="E144">
            <v>11000000</v>
          </cell>
          <cell r="F144">
            <v>0</v>
          </cell>
          <cell r="I144">
            <v>11000000</v>
          </cell>
        </row>
        <row r="145">
          <cell r="A145">
            <v>2233</v>
          </cell>
          <cell r="B145" t="str">
            <v>온수보일러(2회로식)</v>
          </cell>
          <cell r="C145" t="str">
            <v>200,000kcal/hr</v>
          </cell>
          <cell r="D145" t="str">
            <v>대</v>
          </cell>
          <cell r="E145">
            <v>15600000</v>
          </cell>
          <cell r="F145">
            <v>0</v>
          </cell>
          <cell r="H145">
            <v>597</v>
          </cell>
          <cell r="I145">
            <v>15600000</v>
          </cell>
          <cell r="J145">
            <v>597</v>
          </cell>
          <cell r="L145">
            <v>597</v>
          </cell>
        </row>
        <row r="146">
          <cell r="A146">
            <v>2234</v>
          </cell>
          <cell r="B146" t="str">
            <v>온수보일러(2회로식)</v>
          </cell>
          <cell r="C146" t="str">
            <v>300,000kcal/hr</v>
          </cell>
          <cell r="D146" t="str">
            <v>대</v>
          </cell>
          <cell r="E146">
            <v>17700000</v>
          </cell>
          <cell r="F146">
            <v>0</v>
          </cell>
          <cell r="H146">
            <v>597</v>
          </cell>
          <cell r="I146">
            <v>17700000</v>
          </cell>
          <cell r="J146">
            <v>597</v>
          </cell>
          <cell r="L146">
            <v>597</v>
          </cell>
        </row>
        <row r="147">
          <cell r="A147">
            <v>2235</v>
          </cell>
          <cell r="B147" t="str">
            <v>온수보일러(2회로식)</v>
          </cell>
          <cell r="C147" t="str">
            <v>400,000kcal/hr</v>
          </cell>
          <cell r="D147" t="str">
            <v>대</v>
          </cell>
          <cell r="E147">
            <v>20000000</v>
          </cell>
          <cell r="F147">
            <v>0</v>
          </cell>
          <cell r="H147">
            <v>597</v>
          </cell>
          <cell r="I147">
            <v>20000000</v>
          </cell>
          <cell r="J147">
            <v>597</v>
          </cell>
          <cell r="L147">
            <v>597</v>
          </cell>
        </row>
        <row r="148">
          <cell r="A148">
            <v>2236</v>
          </cell>
          <cell r="B148" t="str">
            <v>온수보일러(2회로식)</v>
          </cell>
          <cell r="C148" t="str">
            <v>500,000kcal/hr</v>
          </cell>
          <cell r="D148" t="str">
            <v>대</v>
          </cell>
          <cell r="E148">
            <v>21300000</v>
          </cell>
          <cell r="F148">
            <v>0</v>
          </cell>
          <cell r="H148">
            <v>597</v>
          </cell>
          <cell r="I148">
            <v>21300000</v>
          </cell>
          <cell r="J148">
            <v>597</v>
          </cell>
          <cell r="L148">
            <v>597</v>
          </cell>
        </row>
        <row r="149">
          <cell r="A149">
            <v>2241</v>
          </cell>
          <cell r="B149" t="str">
            <v>경유관류형증기보일러</v>
          </cell>
          <cell r="C149" t="str">
            <v>100 kg/hr</v>
          </cell>
          <cell r="D149" t="str">
            <v>대</v>
          </cell>
          <cell r="E149">
            <v>5700000</v>
          </cell>
          <cell r="F149">
            <v>0</v>
          </cell>
          <cell r="H149">
            <v>602</v>
          </cell>
          <cell r="I149">
            <v>5700000</v>
          </cell>
          <cell r="J149">
            <v>602</v>
          </cell>
          <cell r="L149">
            <v>602</v>
          </cell>
        </row>
        <row r="150">
          <cell r="A150">
            <v>2242</v>
          </cell>
          <cell r="B150" t="str">
            <v>경유관류형증기보일러</v>
          </cell>
          <cell r="C150" t="str">
            <v>200 kg/hr</v>
          </cell>
          <cell r="D150" t="str">
            <v>대</v>
          </cell>
          <cell r="E150">
            <v>6940000</v>
          </cell>
          <cell r="F150">
            <v>0</v>
          </cell>
          <cell r="H150">
            <v>602</v>
          </cell>
          <cell r="I150">
            <v>6940000</v>
          </cell>
          <cell r="J150">
            <v>602</v>
          </cell>
          <cell r="L150">
            <v>602</v>
          </cell>
        </row>
        <row r="151">
          <cell r="A151">
            <v>2243</v>
          </cell>
          <cell r="B151" t="str">
            <v>경유관류형증기보일러</v>
          </cell>
          <cell r="C151" t="str">
            <v>300 kg/hr</v>
          </cell>
          <cell r="D151" t="str">
            <v>대</v>
          </cell>
          <cell r="E151">
            <v>8700000</v>
          </cell>
          <cell r="F151">
            <v>0</v>
          </cell>
          <cell r="H151">
            <v>602</v>
          </cell>
          <cell r="I151">
            <v>8700000</v>
          </cell>
          <cell r="J151">
            <v>602</v>
          </cell>
          <cell r="L151">
            <v>602</v>
          </cell>
        </row>
        <row r="152">
          <cell r="A152">
            <v>2244</v>
          </cell>
          <cell r="B152" t="str">
            <v>경유관류형증기보일러</v>
          </cell>
          <cell r="C152" t="str">
            <v>500 kg/hr</v>
          </cell>
          <cell r="D152" t="str">
            <v>대</v>
          </cell>
          <cell r="E152">
            <v>15950000</v>
          </cell>
          <cell r="F152">
            <v>0</v>
          </cell>
          <cell r="H152">
            <v>602</v>
          </cell>
          <cell r="I152">
            <v>15950000</v>
          </cell>
          <cell r="J152">
            <v>602</v>
          </cell>
          <cell r="L152">
            <v>602</v>
          </cell>
        </row>
        <row r="153">
          <cell r="A153">
            <v>2245</v>
          </cell>
          <cell r="B153" t="str">
            <v>경유관류형증기보일러</v>
          </cell>
          <cell r="C153" t="str">
            <v>1,000 kg/hr</v>
          </cell>
          <cell r="D153" t="str">
            <v>대</v>
          </cell>
          <cell r="E153">
            <v>21900000</v>
          </cell>
          <cell r="F153">
            <v>0</v>
          </cell>
          <cell r="H153">
            <v>602</v>
          </cell>
          <cell r="I153">
            <v>21900000</v>
          </cell>
          <cell r="J153">
            <v>602</v>
          </cell>
          <cell r="L153">
            <v>602</v>
          </cell>
        </row>
        <row r="154">
          <cell r="A154">
            <v>2246</v>
          </cell>
          <cell r="B154" t="str">
            <v>경유관류형증기보일러</v>
          </cell>
          <cell r="C154" t="str">
            <v>1,500 kg/hr</v>
          </cell>
          <cell r="D154" t="str">
            <v>대</v>
          </cell>
          <cell r="E154">
            <v>25000000</v>
          </cell>
          <cell r="F154">
            <v>0</v>
          </cell>
          <cell r="H154">
            <v>602</v>
          </cell>
          <cell r="I154">
            <v>25000000</v>
          </cell>
          <cell r="J154">
            <v>602</v>
          </cell>
          <cell r="L154">
            <v>602</v>
          </cell>
        </row>
        <row r="155">
          <cell r="A155">
            <v>2247</v>
          </cell>
          <cell r="B155" t="str">
            <v>경유관류형증기보일러</v>
          </cell>
          <cell r="C155" t="str">
            <v>2,000 kg/hr</v>
          </cell>
          <cell r="D155" t="str">
            <v>대</v>
          </cell>
          <cell r="E155">
            <v>37500000</v>
          </cell>
          <cell r="F155">
            <v>0</v>
          </cell>
          <cell r="H155">
            <v>602</v>
          </cell>
          <cell r="I155">
            <v>37500000</v>
          </cell>
          <cell r="J155">
            <v>602</v>
          </cell>
          <cell r="L155">
            <v>602</v>
          </cell>
        </row>
        <row r="156">
          <cell r="A156">
            <v>2248</v>
          </cell>
          <cell r="B156" t="str">
            <v>경유관류형증기보일러</v>
          </cell>
          <cell r="C156" t="str">
            <v>2,500 kg/hr</v>
          </cell>
          <cell r="D156" t="str">
            <v>대</v>
          </cell>
          <cell r="E156">
            <v>40490000</v>
          </cell>
          <cell r="F156">
            <v>0</v>
          </cell>
          <cell r="H156">
            <v>602</v>
          </cell>
          <cell r="I156">
            <v>40490000</v>
          </cell>
          <cell r="J156">
            <v>602</v>
          </cell>
          <cell r="L156">
            <v>602</v>
          </cell>
        </row>
        <row r="157">
          <cell r="A157">
            <v>2249</v>
          </cell>
          <cell r="B157" t="str">
            <v>경유관류형증기보일러</v>
          </cell>
          <cell r="C157" t="str">
            <v>3,000 kg/hr</v>
          </cell>
          <cell r="D157" t="str">
            <v>대</v>
          </cell>
          <cell r="E157">
            <v>42890000</v>
          </cell>
          <cell r="F157">
            <v>0</v>
          </cell>
          <cell r="H157">
            <v>602</v>
          </cell>
          <cell r="I157">
            <v>42890000</v>
          </cell>
          <cell r="J157">
            <v>602</v>
          </cell>
          <cell r="L157">
            <v>602</v>
          </cell>
        </row>
        <row r="158">
          <cell r="A158">
            <v>2251</v>
          </cell>
          <cell r="B158" t="str">
            <v>가스관류형증기보일러</v>
          </cell>
          <cell r="C158" t="str">
            <v>100 kg/hr</v>
          </cell>
          <cell r="D158" t="str">
            <v>대</v>
          </cell>
          <cell r="E158">
            <v>7545000</v>
          </cell>
          <cell r="F158">
            <v>0</v>
          </cell>
          <cell r="H158">
            <v>602</v>
          </cell>
          <cell r="I158">
            <v>7545000</v>
          </cell>
          <cell r="J158">
            <v>602</v>
          </cell>
          <cell r="L158">
            <v>602</v>
          </cell>
        </row>
        <row r="159">
          <cell r="A159">
            <v>2252</v>
          </cell>
          <cell r="B159" t="str">
            <v>가스관류형증기보일러</v>
          </cell>
          <cell r="C159" t="str">
            <v>200 kg/hr</v>
          </cell>
          <cell r="D159" t="str">
            <v>대</v>
          </cell>
          <cell r="E159">
            <v>8900000</v>
          </cell>
          <cell r="F159">
            <v>0</v>
          </cell>
          <cell r="H159">
            <v>602</v>
          </cell>
          <cell r="I159">
            <v>8900000</v>
          </cell>
          <cell r="J159">
            <v>602</v>
          </cell>
          <cell r="L159">
            <v>602</v>
          </cell>
        </row>
        <row r="160">
          <cell r="A160">
            <v>2253</v>
          </cell>
          <cell r="B160" t="str">
            <v>가스관류형증기보일러</v>
          </cell>
          <cell r="C160" t="str">
            <v>300 kg/hr</v>
          </cell>
          <cell r="D160" t="str">
            <v>대</v>
          </cell>
          <cell r="E160">
            <v>9940000</v>
          </cell>
          <cell r="F160">
            <v>0</v>
          </cell>
          <cell r="H160">
            <v>602</v>
          </cell>
          <cell r="I160">
            <v>9940000</v>
          </cell>
          <cell r="J160">
            <v>602</v>
          </cell>
          <cell r="L160">
            <v>602</v>
          </cell>
        </row>
        <row r="161">
          <cell r="A161">
            <v>2254</v>
          </cell>
          <cell r="B161" t="str">
            <v>가스관류형증기보일러</v>
          </cell>
          <cell r="C161" t="str">
            <v>500 kg/hr</v>
          </cell>
          <cell r="D161" t="str">
            <v>대</v>
          </cell>
          <cell r="E161">
            <v>20900000</v>
          </cell>
          <cell r="F161">
            <v>0</v>
          </cell>
          <cell r="H161">
            <v>602</v>
          </cell>
          <cell r="I161">
            <v>20900000</v>
          </cell>
          <cell r="J161">
            <v>602</v>
          </cell>
          <cell r="L161">
            <v>602</v>
          </cell>
        </row>
        <row r="162">
          <cell r="A162">
            <v>2255</v>
          </cell>
          <cell r="B162" t="str">
            <v>가스관류형증기보일러</v>
          </cell>
          <cell r="C162" t="str">
            <v>1,000 kg/hr</v>
          </cell>
          <cell r="D162" t="str">
            <v>대</v>
          </cell>
          <cell r="E162">
            <v>26500000</v>
          </cell>
          <cell r="F162">
            <v>0</v>
          </cell>
          <cell r="H162">
            <v>602</v>
          </cell>
          <cell r="I162">
            <v>26500000</v>
          </cell>
          <cell r="J162">
            <v>602</v>
          </cell>
          <cell r="L162">
            <v>602</v>
          </cell>
        </row>
        <row r="163">
          <cell r="A163">
            <v>2256</v>
          </cell>
          <cell r="B163" t="str">
            <v>가스관류형증기보일러</v>
          </cell>
          <cell r="C163" t="str">
            <v>1,500 kg/hr</v>
          </cell>
          <cell r="D163" t="str">
            <v>대</v>
          </cell>
          <cell r="E163">
            <v>30500000</v>
          </cell>
          <cell r="F163">
            <v>0</v>
          </cell>
          <cell r="H163">
            <v>602</v>
          </cell>
          <cell r="I163">
            <v>30500000</v>
          </cell>
          <cell r="J163">
            <v>602</v>
          </cell>
          <cell r="L163">
            <v>602</v>
          </cell>
        </row>
        <row r="164">
          <cell r="A164">
            <v>2257</v>
          </cell>
          <cell r="B164" t="str">
            <v>가스관류형증기보일러</v>
          </cell>
          <cell r="C164" t="str">
            <v>2,000 kg/hr</v>
          </cell>
          <cell r="D164" t="str">
            <v>대</v>
          </cell>
          <cell r="E164">
            <v>44590000</v>
          </cell>
          <cell r="F164">
            <v>0</v>
          </cell>
          <cell r="H164">
            <v>602</v>
          </cell>
          <cell r="I164">
            <v>44590000</v>
          </cell>
          <cell r="J164">
            <v>602</v>
          </cell>
          <cell r="L164">
            <v>602</v>
          </cell>
        </row>
        <row r="165">
          <cell r="A165">
            <v>2258</v>
          </cell>
          <cell r="B165" t="str">
            <v>가스관류형증기보일러</v>
          </cell>
          <cell r="C165" t="str">
            <v>2,500 kg/hr</v>
          </cell>
          <cell r="D165" t="str">
            <v>대</v>
          </cell>
          <cell r="E165">
            <v>46300000</v>
          </cell>
          <cell r="F165">
            <v>0</v>
          </cell>
          <cell r="H165">
            <v>602</v>
          </cell>
          <cell r="I165">
            <v>46300000</v>
          </cell>
          <cell r="J165">
            <v>602</v>
          </cell>
          <cell r="L165">
            <v>602</v>
          </cell>
        </row>
        <row r="166">
          <cell r="A166">
            <v>2259</v>
          </cell>
          <cell r="B166" t="str">
            <v>가스관류형증기보일러</v>
          </cell>
          <cell r="C166" t="str">
            <v>3,000 kg/hr</v>
          </cell>
          <cell r="D166" t="str">
            <v>대</v>
          </cell>
          <cell r="E166">
            <v>47900000</v>
          </cell>
          <cell r="F166">
            <v>0</v>
          </cell>
          <cell r="H166">
            <v>602</v>
          </cell>
          <cell r="I166">
            <v>47900000</v>
          </cell>
          <cell r="J166">
            <v>602</v>
          </cell>
          <cell r="L166">
            <v>602</v>
          </cell>
        </row>
        <row r="167">
          <cell r="A167">
            <v>2261</v>
          </cell>
          <cell r="B167" t="str">
            <v>경유노통증기보일러</v>
          </cell>
          <cell r="C167" t="str">
            <v>100 kg/hr</v>
          </cell>
          <cell r="D167" t="str">
            <v>대</v>
          </cell>
          <cell r="E167">
            <v>0</v>
          </cell>
          <cell r="F167">
            <v>0</v>
          </cell>
          <cell r="H167">
            <v>602</v>
          </cell>
          <cell r="J167">
            <v>602</v>
          </cell>
          <cell r="L167">
            <v>602</v>
          </cell>
        </row>
        <row r="168">
          <cell r="A168">
            <v>2262</v>
          </cell>
          <cell r="B168" t="str">
            <v>경유노통증기보일러</v>
          </cell>
          <cell r="C168" t="str">
            <v>200 kg/hr</v>
          </cell>
          <cell r="D168" t="str">
            <v>대</v>
          </cell>
          <cell r="E168">
            <v>0</v>
          </cell>
          <cell r="F168">
            <v>0</v>
          </cell>
          <cell r="H168">
            <v>602</v>
          </cell>
          <cell r="J168">
            <v>602</v>
          </cell>
          <cell r="L168">
            <v>602</v>
          </cell>
        </row>
        <row r="169">
          <cell r="A169">
            <v>2263</v>
          </cell>
          <cell r="B169" t="str">
            <v>경유노통증기보일러</v>
          </cell>
          <cell r="C169" t="str">
            <v>300 kg/hr</v>
          </cell>
          <cell r="D169" t="str">
            <v>대</v>
          </cell>
          <cell r="E169">
            <v>0</v>
          </cell>
          <cell r="F169">
            <v>0</v>
          </cell>
          <cell r="H169">
            <v>602</v>
          </cell>
          <cell r="J169">
            <v>602</v>
          </cell>
          <cell r="L169">
            <v>602</v>
          </cell>
        </row>
        <row r="170">
          <cell r="A170">
            <v>2264</v>
          </cell>
          <cell r="B170" t="str">
            <v>경유노통증기보일러</v>
          </cell>
          <cell r="C170" t="str">
            <v>500 kg/hr</v>
          </cell>
          <cell r="D170" t="str">
            <v>대</v>
          </cell>
          <cell r="E170">
            <v>20400000</v>
          </cell>
          <cell r="F170">
            <v>0</v>
          </cell>
          <cell r="H170">
            <v>602</v>
          </cell>
          <cell r="I170">
            <v>20400000</v>
          </cell>
          <cell r="J170">
            <v>602</v>
          </cell>
          <cell r="L170">
            <v>602</v>
          </cell>
        </row>
        <row r="171">
          <cell r="A171">
            <v>2265</v>
          </cell>
          <cell r="B171" t="str">
            <v>경유노통증기보일러</v>
          </cell>
          <cell r="C171" t="str">
            <v>1,000 kg/hr</v>
          </cell>
          <cell r="D171" t="str">
            <v>대</v>
          </cell>
          <cell r="E171">
            <v>28000000</v>
          </cell>
          <cell r="F171">
            <v>0</v>
          </cell>
          <cell r="H171">
            <v>602</v>
          </cell>
          <cell r="I171">
            <v>28000000</v>
          </cell>
          <cell r="J171">
            <v>602</v>
          </cell>
          <cell r="L171">
            <v>602</v>
          </cell>
        </row>
        <row r="172">
          <cell r="A172">
            <v>2266</v>
          </cell>
          <cell r="B172" t="str">
            <v>경유노통증기보일러</v>
          </cell>
          <cell r="C172" t="str">
            <v>1,500 kg/hr</v>
          </cell>
          <cell r="D172" t="str">
            <v>대</v>
          </cell>
          <cell r="E172">
            <v>29000000</v>
          </cell>
          <cell r="F172">
            <v>0</v>
          </cell>
          <cell r="H172">
            <v>602</v>
          </cell>
          <cell r="I172">
            <v>29000000</v>
          </cell>
          <cell r="J172">
            <v>602</v>
          </cell>
          <cell r="L172">
            <v>602</v>
          </cell>
        </row>
        <row r="173">
          <cell r="A173">
            <v>2267</v>
          </cell>
          <cell r="B173" t="str">
            <v>경유노통증기보일러</v>
          </cell>
          <cell r="C173" t="str">
            <v>2,000 kg/hr</v>
          </cell>
          <cell r="D173" t="str">
            <v>대</v>
          </cell>
          <cell r="E173">
            <v>31100000</v>
          </cell>
          <cell r="F173">
            <v>0</v>
          </cell>
          <cell r="H173">
            <v>602</v>
          </cell>
          <cell r="I173">
            <v>31100000</v>
          </cell>
          <cell r="J173">
            <v>602</v>
          </cell>
          <cell r="L173">
            <v>602</v>
          </cell>
        </row>
        <row r="174">
          <cell r="A174">
            <v>2268</v>
          </cell>
          <cell r="B174" t="str">
            <v>경유노통증기보일러</v>
          </cell>
          <cell r="C174" t="str">
            <v>2,500 kg/hr</v>
          </cell>
          <cell r="D174" t="str">
            <v>대</v>
          </cell>
          <cell r="E174">
            <v>33670000</v>
          </cell>
          <cell r="F174">
            <v>0</v>
          </cell>
          <cell r="H174">
            <v>602</v>
          </cell>
          <cell r="I174">
            <v>33670000</v>
          </cell>
          <cell r="J174">
            <v>602</v>
          </cell>
          <cell r="L174">
            <v>602</v>
          </cell>
        </row>
        <row r="175">
          <cell r="A175">
            <v>2269</v>
          </cell>
          <cell r="B175" t="str">
            <v>경유노통증기보일러</v>
          </cell>
          <cell r="C175" t="str">
            <v>3,000 kg/hr</v>
          </cell>
          <cell r="D175" t="str">
            <v>대</v>
          </cell>
          <cell r="E175">
            <v>35810000</v>
          </cell>
          <cell r="F175">
            <v>0</v>
          </cell>
          <cell r="H175">
            <v>602</v>
          </cell>
          <cell r="I175">
            <v>35810000</v>
          </cell>
          <cell r="J175">
            <v>602</v>
          </cell>
          <cell r="L175">
            <v>602</v>
          </cell>
        </row>
        <row r="176">
          <cell r="A176">
            <v>2271</v>
          </cell>
          <cell r="B176" t="str">
            <v>가스노통증기보일러</v>
          </cell>
          <cell r="C176" t="str">
            <v>100 kg/hr</v>
          </cell>
          <cell r="D176" t="str">
            <v>대</v>
          </cell>
          <cell r="E176">
            <v>0</v>
          </cell>
          <cell r="F176">
            <v>0</v>
          </cell>
          <cell r="H176">
            <v>602</v>
          </cell>
          <cell r="J176">
            <v>602</v>
          </cell>
          <cell r="L176">
            <v>602</v>
          </cell>
        </row>
        <row r="177">
          <cell r="A177">
            <v>2272</v>
          </cell>
          <cell r="B177" t="str">
            <v>가스노통증기보일러</v>
          </cell>
          <cell r="C177" t="str">
            <v>200 kg/hr</v>
          </cell>
          <cell r="D177" t="str">
            <v>대</v>
          </cell>
          <cell r="E177">
            <v>0</v>
          </cell>
          <cell r="F177">
            <v>0</v>
          </cell>
          <cell r="H177">
            <v>602</v>
          </cell>
          <cell r="J177">
            <v>602</v>
          </cell>
          <cell r="L177">
            <v>602</v>
          </cell>
        </row>
        <row r="178">
          <cell r="A178">
            <v>2273</v>
          </cell>
          <cell r="B178" t="str">
            <v>가스노통증기보일러</v>
          </cell>
          <cell r="C178" t="str">
            <v>300 kg/hr</v>
          </cell>
          <cell r="D178" t="str">
            <v>대</v>
          </cell>
          <cell r="E178">
            <v>0</v>
          </cell>
          <cell r="F178">
            <v>0</v>
          </cell>
          <cell r="H178">
            <v>602</v>
          </cell>
          <cell r="J178">
            <v>602</v>
          </cell>
          <cell r="L178">
            <v>602</v>
          </cell>
        </row>
        <row r="179">
          <cell r="A179">
            <v>2274</v>
          </cell>
          <cell r="B179" t="str">
            <v>가스노통증기보일러</v>
          </cell>
          <cell r="C179" t="str">
            <v>500 kg/hr</v>
          </cell>
          <cell r="D179" t="str">
            <v>대</v>
          </cell>
          <cell r="E179">
            <v>25000000</v>
          </cell>
          <cell r="F179">
            <v>0</v>
          </cell>
          <cell r="H179">
            <v>602</v>
          </cell>
          <cell r="I179">
            <v>25000000</v>
          </cell>
          <cell r="J179">
            <v>602</v>
          </cell>
          <cell r="L179">
            <v>602</v>
          </cell>
        </row>
        <row r="180">
          <cell r="A180">
            <v>2275</v>
          </cell>
          <cell r="B180" t="str">
            <v>가스노통증기보일러</v>
          </cell>
          <cell r="C180" t="str">
            <v>1,000 kg/hr</v>
          </cell>
          <cell r="D180" t="str">
            <v>대</v>
          </cell>
          <cell r="E180">
            <v>30780000</v>
          </cell>
          <cell r="F180">
            <v>0</v>
          </cell>
          <cell r="H180">
            <v>602</v>
          </cell>
          <cell r="I180">
            <v>30780000</v>
          </cell>
          <cell r="J180">
            <v>602</v>
          </cell>
          <cell r="L180">
            <v>602</v>
          </cell>
        </row>
        <row r="181">
          <cell r="A181">
            <v>2276</v>
          </cell>
          <cell r="B181" t="str">
            <v>가스노통증기보일러</v>
          </cell>
          <cell r="C181" t="str">
            <v>1,500 kg/hr</v>
          </cell>
          <cell r="D181" t="str">
            <v>대</v>
          </cell>
          <cell r="E181">
            <v>32460000</v>
          </cell>
          <cell r="F181">
            <v>0</v>
          </cell>
          <cell r="H181">
            <v>602</v>
          </cell>
          <cell r="I181">
            <v>32460000</v>
          </cell>
          <cell r="J181">
            <v>602</v>
          </cell>
          <cell r="L181">
            <v>602</v>
          </cell>
        </row>
        <row r="182">
          <cell r="A182">
            <v>2277</v>
          </cell>
          <cell r="B182" t="str">
            <v>가스노통증기보일러</v>
          </cell>
          <cell r="C182" t="str">
            <v>2,000 kg/hr</v>
          </cell>
          <cell r="D182" t="str">
            <v>대</v>
          </cell>
          <cell r="E182">
            <v>34360000</v>
          </cell>
          <cell r="F182">
            <v>0</v>
          </cell>
          <cell r="H182">
            <v>602</v>
          </cell>
          <cell r="I182">
            <v>34360000</v>
          </cell>
          <cell r="J182">
            <v>602</v>
          </cell>
          <cell r="L182">
            <v>602</v>
          </cell>
        </row>
        <row r="183">
          <cell r="A183">
            <v>2278</v>
          </cell>
          <cell r="B183" t="str">
            <v>가스노통증기보일러</v>
          </cell>
          <cell r="C183" t="str">
            <v>2,500 kg/hr</v>
          </cell>
          <cell r="D183" t="str">
            <v>대</v>
          </cell>
          <cell r="E183">
            <v>37000000</v>
          </cell>
          <cell r="F183">
            <v>0</v>
          </cell>
          <cell r="H183">
            <v>602</v>
          </cell>
          <cell r="I183">
            <v>37000000</v>
          </cell>
          <cell r="J183">
            <v>602</v>
          </cell>
          <cell r="L183">
            <v>602</v>
          </cell>
        </row>
        <row r="184">
          <cell r="A184">
            <v>2279</v>
          </cell>
          <cell r="B184" t="str">
            <v>가스노통증기보일러</v>
          </cell>
          <cell r="C184" t="str">
            <v>3,000 kg/hr</v>
          </cell>
          <cell r="D184" t="str">
            <v>대</v>
          </cell>
          <cell r="E184">
            <v>40000000</v>
          </cell>
          <cell r="F184">
            <v>0</v>
          </cell>
          <cell r="H184">
            <v>602</v>
          </cell>
          <cell r="I184">
            <v>40000000</v>
          </cell>
          <cell r="J184">
            <v>602</v>
          </cell>
          <cell r="L184">
            <v>602</v>
          </cell>
        </row>
        <row r="185">
          <cell r="E185">
            <v>0</v>
          </cell>
        </row>
        <row r="186">
          <cell r="A186">
            <v>2311</v>
          </cell>
          <cell r="B186" t="str">
            <v>온수순환펌프</v>
          </cell>
          <cell r="C186" t="str">
            <v>40 W</v>
          </cell>
          <cell r="D186" t="str">
            <v>대</v>
          </cell>
          <cell r="E186">
            <v>33000</v>
          </cell>
          <cell r="F186">
            <v>0</v>
          </cell>
          <cell r="H186">
            <v>1011</v>
          </cell>
          <cell r="I186">
            <v>33000</v>
          </cell>
          <cell r="J186">
            <v>1011</v>
          </cell>
          <cell r="L186">
            <v>1011</v>
          </cell>
        </row>
        <row r="187">
          <cell r="A187">
            <v>2312</v>
          </cell>
          <cell r="B187" t="str">
            <v>온수순환펌프</v>
          </cell>
          <cell r="C187" t="str">
            <v>100 W</v>
          </cell>
          <cell r="D187" t="str">
            <v>대</v>
          </cell>
          <cell r="E187">
            <v>52000</v>
          </cell>
          <cell r="F187">
            <v>0</v>
          </cell>
          <cell r="H187">
            <v>1011</v>
          </cell>
          <cell r="I187">
            <v>52000</v>
          </cell>
          <cell r="J187">
            <v>1011</v>
          </cell>
          <cell r="L187">
            <v>1011</v>
          </cell>
        </row>
        <row r="188">
          <cell r="A188">
            <v>2313</v>
          </cell>
          <cell r="B188" t="str">
            <v>온수순환펌프</v>
          </cell>
          <cell r="C188" t="str">
            <v>200 W</v>
          </cell>
          <cell r="D188" t="str">
            <v>대</v>
          </cell>
          <cell r="E188">
            <v>67000</v>
          </cell>
          <cell r="F188">
            <v>0</v>
          </cell>
          <cell r="H188">
            <v>1011</v>
          </cell>
          <cell r="I188">
            <v>67000</v>
          </cell>
          <cell r="J188">
            <v>1011</v>
          </cell>
          <cell r="L188">
            <v>1011</v>
          </cell>
        </row>
        <row r="189">
          <cell r="A189">
            <v>2314</v>
          </cell>
          <cell r="B189" t="str">
            <v>온수순환펌프</v>
          </cell>
          <cell r="C189" t="str">
            <v>375 W</v>
          </cell>
          <cell r="D189" t="str">
            <v>대</v>
          </cell>
          <cell r="E189">
            <v>130000</v>
          </cell>
          <cell r="F189">
            <v>0</v>
          </cell>
          <cell r="H189">
            <v>1011</v>
          </cell>
          <cell r="I189">
            <v>130000</v>
          </cell>
          <cell r="J189">
            <v>1011</v>
          </cell>
          <cell r="L189">
            <v>1011</v>
          </cell>
        </row>
        <row r="190">
          <cell r="A190">
            <v>2315</v>
          </cell>
          <cell r="B190" t="str">
            <v>온수순환펌프</v>
          </cell>
          <cell r="C190" t="str">
            <v>0.75 kW</v>
          </cell>
          <cell r="D190" t="str">
            <v>대</v>
          </cell>
          <cell r="E190">
            <v>200000</v>
          </cell>
          <cell r="F190">
            <v>0</v>
          </cell>
          <cell r="H190">
            <v>0</v>
          </cell>
          <cell r="I190">
            <v>200000</v>
          </cell>
          <cell r="J190">
            <v>0</v>
          </cell>
          <cell r="L190">
            <v>0</v>
          </cell>
        </row>
        <row r="191">
          <cell r="A191">
            <v>2316</v>
          </cell>
          <cell r="B191" t="str">
            <v>수중자동배수펌프</v>
          </cell>
          <cell r="C191" t="str">
            <v>0.75 kW</v>
          </cell>
          <cell r="D191" t="str">
            <v>대</v>
          </cell>
          <cell r="E191">
            <v>374000</v>
          </cell>
          <cell r="F191">
            <v>0</v>
          </cell>
          <cell r="G191">
            <v>374000</v>
          </cell>
          <cell r="H191">
            <v>1069</v>
          </cell>
          <cell r="J191">
            <v>0</v>
          </cell>
          <cell r="L191">
            <v>449</v>
          </cell>
        </row>
        <row r="192">
          <cell r="A192">
            <v>2317</v>
          </cell>
          <cell r="B192" t="str">
            <v>급수가압펌프</v>
          </cell>
          <cell r="C192" t="str">
            <v>0.75 kW</v>
          </cell>
          <cell r="D192" t="str">
            <v>대</v>
          </cell>
          <cell r="E192">
            <v>380000</v>
          </cell>
          <cell r="F192">
            <v>0</v>
          </cell>
          <cell r="H192">
            <v>0</v>
          </cell>
          <cell r="I192">
            <v>380000</v>
          </cell>
          <cell r="J192">
            <v>0</v>
          </cell>
          <cell r="L192">
            <v>0</v>
          </cell>
        </row>
        <row r="193">
          <cell r="A193">
            <v>2318</v>
          </cell>
          <cell r="B193" t="str">
            <v>파워후레쉬펌프(PE)</v>
          </cell>
          <cell r="C193" t="str">
            <v>0.37 kW</v>
          </cell>
          <cell r="D193" t="str">
            <v>대</v>
          </cell>
          <cell r="E193">
            <v>1050000</v>
          </cell>
          <cell r="F193">
            <v>0</v>
          </cell>
          <cell r="H193">
            <v>1011</v>
          </cell>
          <cell r="I193">
            <v>1050000</v>
          </cell>
          <cell r="J193">
            <v>1011</v>
          </cell>
          <cell r="L193">
            <v>1011</v>
          </cell>
        </row>
        <row r="194">
          <cell r="A194">
            <v>2321</v>
          </cell>
          <cell r="B194" t="str">
            <v>보류트펌프(모터포함)</v>
          </cell>
          <cell r="C194" t="str">
            <v>1.5 kW</v>
          </cell>
          <cell r="D194" t="str">
            <v>대</v>
          </cell>
          <cell r="E194">
            <v>380000</v>
          </cell>
          <cell r="F194">
            <v>0</v>
          </cell>
          <cell r="H194">
            <v>992</v>
          </cell>
          <cell r="I194">
            <v>380000</v>
          </cell>
          <cell r="J194">
            <v>992</v>
          </cell>
          <cell r="L194">
            <v>992</v>
          </cell>
        </row>
        <row r="195">
          <cell r="A195">
            <v>2322</v>
          </cell>
          <cell r="B195" t="str">
            <v>보류트펌프(모터포함)</v>
          </cell>
          <cell r="C195" t="str">
            <v>2.2 kW</v>
          </cell>
          <cell r="D195" t="str">
            <v>대</v>
          </cell>
          <cell r="E195">
            <v>445000</v>
          </cell>
          <cell r="F195">
            <v>0</v>
          </cell>
          <cell r="H195">
            <v>992</v>
          </cell>
          <cell r="I195">
            <v>445000</v>
          </cell>
          <cell r="J195">
            <v>992</v>
          </cell>
          <cell r="L195">
            <v>992</v>
          </cell>
        </row>
        <row r="196">
          <cell r="A196">
            <v>2323</v>
          </cell>
          <cell r="B196" t="str">
            <v>보류트펌프(모터포함)</v>
          </cell>
          <cell r="C196" t="str">
            <v>3.75 kW</v>
          </cell>
          <cell r="D196" t="str">
            <v>대</v>
          </cell>
          <cell r="E196">
            <v>501000</v>
          </cell>
          <cell r="F196">
            <v>0</v>
          </cell>
          <cell r="H196">
            <v>992</v>
          </cell>
          <cell r="I196">
            <v>501000</v>
          </cell>
          <cell r="J196">
            <v>992</v>
          </cell>
          <cell r="L196">
            <v>992</v>
          </cell>
        </row>
        <row r="197">
          <cell r="A197">
            <v>2324</v>
          </cell>
          <cell r="B197" t="str">
            <v>보류트펌프(모터포함)</v>
          </cell>
          <cell r="C197" t="str">
            <v>5.62 kW</v>
          </cell>
          <cell r="D197" t="str">
            <v>대</v>
          </cell>
          <cell r="E197">
            <v>606000</v>
          </cell>
          <cell r="F197">
            <v>0</v>
          </cell>
          <cell r="H197">
            <v>992</v>
          </cell>
          <cell r="I197">
            <v>606000</v>
          </cell>
          <cell r="J197">
            <v>992</v>
          </cell>
          <cell r="L197">
            <v>992</v>
          </cell>
        </row>
        <row r="198">
          <cell r="A198">
            <v>2325</v>
          </cell>
          <cell r="B198" t="str">
            <v>보류트펌프(모터포함)</v>
          </cell>
          <cell r="C198" t="str">
            <v>7.5 kW</v>
          </cell>
          <cell r="D198" t="str">
            <v>대</v>
          </cell>
          <cell r="E198">
            <v>643000</v>
          </cell>
          <cell r="F198">
            <v>0</v>
          </cell>
          <cell r="H198">
            <v>992</v>
          </cell>
          <cell r="I198">
            <v>643000</v>
          </cell>
          <cell r="J198">
            <v>992</v>
          </cell>
          <cell r="L198">
            <v>992</v>
          </cell>
        </row>
        <row r="199">
          <cell r="A199">
            <v>2326</v>
          </cell>
          <cell r="B199" t="str">
            <v>보류트펌프(모터포함)</v>
          </cell>
          <cell r="C199" t="str">
            <v>11.25 kW</v>
          </cell>
          <cell r="D199" t="str">
            <v>대</v>
          </cell>
          <cell r="E199">
            <v>716000</v>
          </cell>
          <cell r="F199">
            <v>0</v>
          </cell>
          <cell r="H199">
            <v>992</v>
          </cell>
          <cell r="I199">
            <v>716000</v>
          </cell>
          <cell r="J199">
            <v>992</v>
          </cell>
          <cell r="L199">
            <v>992</v>
          </cell>
        </row>
        <row r="200">
          <cell r="A200">
            <v>2327</v>
          </cell>
          <cell r="B200" t="str">
            <v>보류트펌프(모터포함)</v>
          </cell>
          <cell r="C200" t="str">
            <v>15.0 kW</v>
          </cell>
          <cell r="D200" t="str">
            <v>대</v>
          </cell>
          <cell r="E200">
            <v>847000</v>
          </cell>
          <cell r="F200">
            <v>0</v>
          </cell>
          <cell r="H200">
            <v>992</v>
          </cell>
          <cell r="I200">
            <v>847000</v>
          </cell>
          <cell r="J200">
            <v>992</v>
          </cell>
          <cell r="L200">
            <v>992</v>
          </cell>
        </row>
        <row r="201">
          <cell r="A201">
            <v>2328</v>
          </cell>
          <cell r="B201" t="str">
            <v>보류트펌프(모터포함)</v>
          </cell>
          <cell r="C201" t="str">
            <v>22.5 kW</v>
          </cell>
          <cell r="D201" t="str">
            <v>대</v>
          </cell>
          <cell r="E201">
            <v>1081000</v>
          </cell>
          <cell r="F201">
            <v>0</v>
          </cell>
          <cell r="H201">
            <v>992</v>
          </cell>
          <cell r="I201">
            <v>1081000</v>
          </cell>
          <cell r="J201">
            <v>992</v>
          </cell>
          <cell r="L201">
            <v>992</v>
          </cell>
        </row>
        <row r="202">
          <cell r="A202">
            <v>2329</v>
          </cell>
          <cell r="B202" t="str">
            <v>보류트펌프(모터포함)</v>
          </cell>
          <cell r="C202" t="str">
            <v>30.0 kW</v>
          </cell>
          <cell r="D202" t="str">
            <v>대</v>
          </cell>
          <cell r="E202">
            <v>1140000</v>
          </cell>
          <cell r="F202">
            <v>0</v>
          </cell>
          <cell r="H202">
            <v>992</v>
          </cell>
          <cell r="I202">
            <v>1140000</v>
          </cell>
          <cell r="J202">
            <v>992</v>
          </cell>
          <cell r="L202">
            <v>992</v>
          </cell>
        </row>
        <row r="203">
          <cell r="A203">
            <v>2331</v>
          </cell>
          <cell r="B203" t="str">
            <v>웨스코펌프</v>
          </cell>
          <cell r="C203" t="str">
            <v>2.2 kW</v>
          </cell>
          <cell r="D203" t="str">
            <v>대</v>
          </cell>
          <cell r="E203">
            <v>501000</v>
          </cell>
          <cell r="F203">
            <v>0</v>
          </cell>
          <cell r="H203">
            <v>0</v>
          </cell>
          <cell r="I203">
            <v>501000</v>
          </cell>
          <cell r="J203">
            <v>0</v>
          </cell>
          <cell r="L203">
            <v>0</v>
          </cell>
        </row>
        <row r="204">
          <cell r="A204">
            <v>2332</v>
          </cell>
          <cell r="B204" t="str">
            <v>다단터어빈펌프</v>
          </cell>
          <cell r="C204" t="str">
            <v>3.75 kW</v>
          </cell>
          <cell r="D204" t="str">
            <v>대</v>
          </cell>
          <cell r="E204">
            <v>562000</v>
          </cell>
          <cell r="F204">
            <v>0</v>
          </cell>
          <cell r="H204">
            <v>992</v>
          </cell>
          <cell r="I204">
            <v>562000</v>
          </cell>
          <cell r="J204">
            <v>992</v>
          </cell>
          <cell r="L204">
            <v>992</v>
          </cell>
        </row>
        <row r="205">
          <cell r="A205">
            <v>2333</v>
          </cell>
          <cell r="B205" t="str">
            <v>다단터어빈펌프</v>
          </cell>
          <cell r="C205" t="str">
            <v>5.62 kW</v>
          </cell>
          <cell r="D205" t="str">
            <v>대</v>
          </cell>
          <cell r="E205">
            <v>700000</v>
          </cell>
          <cell r="F205">
            <v>0</v>
          </cell>
          <cell r="H205">
            <v>992</v>
          </cell>
          <cell r="I205">
            <v>700000</v>
          </cell>
          <cell r="J205">
            <v>992</v>
          </cell>
          <cell r="L205">
            <v>992</v>
          </cell>
        </row>
        <row r="206">
          <cell r="A206">
            <v>2334</v>
          </cell>
          <cell r="B206" t="str">
            <v>다단터어빈펌프</v>
          </cell>
          <cell r="C206" t="str">
            <v>7.5 kW</v>
          </cell>
          <cell r="D206" t="str">
            <v>대</v>
          </cell>
          <cell r="E206">
            <v>816000</v>
          </cell>
          <cell r="F206">
            <v>0</v>
          </cell>
          <cell r="H206">
            <v>992</v>
          </cell>
          <cell r="I206">
            <v>816000</v>
          </cell>
          <cell r="J206">
            <v>992</v>
          </cell>
          <cell r="L206">
            <v>992</v>
          </cell>
        </row>
        <row r="207">
          <cell r="A207">
            <v>2335</v>
          </cell>
          <cell r="B207" t="str">
            <v>다단터어빈펌프</v>
          </cell>
          <cell r="C207" t="str">
            <v>11.25 kW</v>
          </cell>
          <cell r="D207" t="str">
            <v>대</v>
          </cell>
          <cell r="E207">
            <v>902000</v>
          </cell>
          <cell r="F207">
            <v>0</v>
          </cell>
          <cell r="H207">
            <v>992</v>
          </cell>
          <cell r="I207">
            <v>902000</v>
          </cell>
          <cell r="J207">
            <v>992</v>
          </cell>
          <cell r="L207">
            <v>992</v>
          </cell>
        </row>
        <row r="208">
          <cell r="A208">
            <v>2336</v>
          </cell>
          <cell r="B208" t="str">
            <v>다단터어빈펌프</v>
          </cell>
          <cell r="C208" t="str">
            <v>15.0 kW</v>
          </cell>
          <cell r="D208" t="str">
            <v>대</v>
          </cell>
          <cell r="E208">
            <v>956000</v>
          </cell>
          <cell r="F208">
            <v>0</v>
          </cell>
          <cell r="H208">
            <v>992</v>
          </cell>
          <cell r="I208">
            <v>956000</v>
          </cell>
          <cell r="J208">
            <v>992</v>
          </cell>
          <cell r="L208">
            <v>992</v>
          </cell>
        </row>
        <row r="209">
          <cell r="A209">
            <v>2337</v>
          </cell>
          <cell r="B209" t="str">
            <v>다단터어빈펌프</v>
          </cell>
          <cell r="C209" t="str">
            <v>22.5 kW</v>
          </cell>
          <cell r="D209" t="str">
            <v>대</v>
          </cell>
          <cell r="E209">
            <v>1100000</v>
          </cell>
          <cell r="F209">
            <v>0</v>
          </cell>
          <cell r="H209">
            <v>992</v>
          </cell>
          <cell r="I209">
            <v>1100000</v>
          </cell>
          <cell r="J209">
            <v>992</v>
          </cell>
          <cell r="L209">
            <v>992</v>
          </cell>
        </row>
        <row r="210">
          <cell r="A210">
            <v>2338</v>
          </cell>
          <cell r="B210" t="str">
            <v>다단터어빈펌프</v>
          </cell>
          <cell r="C210" t="str">
            <v>30.0 kW</v>
          </cell>
          <cell r="D210" t="str">
            <v>대</v>
          </cell>
          <cell r="E210">
            <v>1160000</v>
          </cell>
          <cell r="F210">
            <v>0</v>
          </cell>
          <cell r="H210">
            <v>992</v>
          </cell>
          <cell r="I210">
            <v>1160000</v>
          </cell>
          <cell r="J210">
            <v>992</v>
          </cell>
          <cell r="L210">
            <v>992</v>
          </cell>
        </row>
        <row r="212">
          <cell r="A212">
            <v>2341</v>
          </cell>
          <cell r="B212" t="str">
            <v>전동기</v>
          </cell>
          <cell r="C212" t="str">
            <v>1.5 kW</v>
          </cell>
          <cell r="D212" t="str">
            <v>대</v>
          </cell>
          <cell r="E212">
            <v>107000</v>
          </cell>
          <cell r="F212">
            <v>0</v>
          </cell>
          <cell r="H212">
            <v>805</v>
          </cell>
          <cell r="I212">
            <v>107000</v>
          </cell>
          <cell r="J212">
            <v>805</v>
          </cell>
          <cell r="L212">
            <v>805</v>
          </cell>
        </row>
        <row r="213">
          <cell r="A213">
            <v>2342</v>
          </cell>
          <cell r="B213" t="str">
            <v>전동기</v>
          </cell>
          <cell r="C213" t="str">
            <v>2.2 kW</v>
          </cell>
          <cell r="D213" t="str">
            <v>대</v>
          </cell>
          <cell r="E213">
            <v>140000</v>
          </cell>
          <cell r="F213">
            <v>0</v>
          </cell>
          <cell r="H213">
            <v>805</v>
          </cell>
          <cell r="I213">
            <v>140000</v>
          </cell>
          <cell r="J213">
            <v>805</v>
          </cell>
          <cell r="L213">
            <v>805</v>
          </cell>
        </row>
        <row r="214">
          <cell r="A214">
            <v>2343</v>
          </cell>
          <cell r="B214" t="str">
            <v>전동기</v>
          </cell>
          <cell r="C214" t="str">
            <v>3.75 kW</v>
          </cell>
          <cell r="D214" t="str">
            <v>대</v>
          </cell>
          <cell r="E214">
            <v>162000</v>
          </cell>
          <cell r="F214">
            <v>0</v>
          </cell>
          <cell r="H214">
            <v>805</v>
          </cell>
          <cell r="I214">
            <v>162000</v>
          </cell>
          <cell r="J214">
            <v>805</v>
          </cell>
          <cell r="L214">
            <v>805</v>
          </cell>
        </row>
        <row r="215">
          <cell r="A215">
            <v>2344</v>
          </cell>
          <cell r="B215" t="str">
            <v>전동기</v>
          </cell>
          <cell r="C215" t="str">
            <v>5.62 kW</v>
          </cell>
          <cell r="D215" t="str">
            <v>대</v>
          </cell>
          <cell r="E215">
            <v>255000</v>
          </cell>
          <cell r="F215">
            <v>0</v>
          </cell>
          <cell r="H215">
            <v>805</v>
          </cell>
          <cell r="I215">
            <v>255000</v>
          </cell>
          <cell r="J215">
            <v>805</v>
          </cell>
          <cell r="L215">
            <v>805</v>
          </cell>
        </row>
        <row r="216">
          <cell r="A216">
            <v>2345</v>
          </cell>
          <cell r="B216" t="str">
            <v>전동기</v>
          </cell>
          <cell r="C216" t="str">
            <v>7.5 kW</v>
          </cell>
          <cell r="D216" t="str">
            <v>대</v>
          </cell>
          <cell r="E216">
            <v>299000</v>
          </cell>
          <cell r="F216">
            <v>0</v>
          </cell>
          <cell r="H216">
            <v>805</v>
          </cell>
          <cell r="I216">
            <v>299000</v>
          </cell>
          <cell r="J216">
            <v>805</v>
          </cell>
          <cell r="L216">
            <v>805</v>
          </cell>
        </row>
        <row r="217">
          <cell r="A217">
            <v>2346</v>
          </cell>
          <cell r="B217" t="str">
            <v>전동기</v>
          </cell>
          <cell r="C217" t="str">
            <v>11.25 kW</v>
          </cell>
          <cell r="D217" t="str">
            <v>대</v>
          </cell>
          <cell r="E217">
            <v>407000</v>
          </cell>
          <cell r="F217">
            <v>0</v>
          </cell>
          <cell r="H217">
            <v>805</v>
          </cell>
          <cell r="I217">
            <v>407000</v>
          </cell>
          <cell r="J217">
            <v>805</v>
          </cell>
          <cell r="L217">
            <v>805</v>
          </cell>
        </row>
        <row r="218">
          <cell r="A218">
            <v>2347</v>
          </cell>
          <cell r="B218" t="str">
            <v>전동기</v>
          </cell>
          <cell r="C218" t="str">
            <v>15.0 kW</v>
          </cell>
          <cell r="D218" t="str">
            <v>대</v>
          </cell>
          <cell r="E218">
            <v>540000</v>
          </cell>
          <cell r="F218">
            <v>0</v>
          </cell>
          <cell r="H218">
            <v>805</v>
          </cell>
          <cell r="I218">
            <v>540000</v>
          </cell>
          <cell r="J218">
            <v>805</v>
          </cell>
          <cell r="L218">
            <v>805</v>
          </cell>
        </row>
        <row r="219">
          <cell r="A219">
            <v>2348</v>
          </cell>
          <cell r="B219" t="str">
            <v>전동기</v>
          </cell>
          <cell r="C219" t="str">
            <v>22.5 kW</v>
          </cell>
          <cell r="D219" t="str">
            <v>대</v>
          </cell>
          <cell r="E219">
            <v>897000</v>
          </cell>
          <cell r="F219">
            <v>0</v>
          </cell>
          <cell r="H219">
            <v>805</v>
          </cell>
          <cell r="I219">
            <v>897000</v>
          </cell>
          <cell r="J219">
            <v>805</v>
          </cell>
          <cell r="L219">
            <v>805</v>
          </cell>
        </row>
        <row r="220">
          <cell r="A220">
            <v>2349</v>
          </cell>
          <cell r="B220" t="str">
            <v>전동기</v>
          </cell>
          <cell r="C220" t="str">
            <v>30.0 kW</v>
          </cell>
          <cell r="D220" t="str">
            <v>대</v>
          </cell>
          <cell r="E220">
            <v>1367000</v>
          </cell>
          <cell r="F220">
            <v>0</v>
          </cell>
          <cell r="H220">
            <v>805</v>
          </cell>
          <cell r="I220">
            <v>1367000</v>
          </cell>
          <cell r="J220">
            <v>805</v>
          </cell>
          <cell r="L220">
            <v>805</v>
          </cell>
        </row>
        <row r="221">
          <cell r="A221">
            <v>2351</v>
          </cell>
          <cell r="B221" t="str">
            <v>방진가대(스프링방진)</v>
          </cell>
          <cell r="C221" t="str">
            <v>3.75 kW이하</v>
          </cell>
          <cell r="D221" t="str">
            <v>조</v>
          </cell>
          <cell r="E221">
            <v>343000</v>
          </cell>
          <cell r="F221">
            <v>0</v>
          </cell>
          <cell r="H221">
            <v>756</v>
          </cell>
          <cell r="I221">
            <v>343000</v>
          </cell>
          <cell r="J221">
            <v>756</v>
          </cell>
          <cell r="L221">
            <v>756</v>
          </cell>
        </row>
        <row r="222">
          <cell r="A222">
            <v>2352</v>
          </cell>
          <cell r="B222" t="str">
            <v>방진가대(스프링방진)</v>
          </cell>
          <cell r="C222" t="str">
            <v>5.62 kW이하</v>
          </cell>
          <cell r="D222" t="str">
            <v>조</v>
          </cell>
          <cell r="E222">
            <v>378000</v>
          </cell>
          <cell r="F222">
            <v>0</v>
          </cell>
          <cell r="H222">
            <v>756</v>
          </cell>
          <cell r="I222">
            <v>378000</v>
          </cell>
          <cell r="J222">
            <v>756</v>
          </cell>
          <cell r="L222">
            <v>756</v>
          </cell>
        </row>
        <row r="223">
          <cell r="A223">
            <v>2353</v>
          </cell>
          <cell r="B223" t="str">
            <v>방진가대(스프링방진)</v>
          </cell>
          <cell r="C223" t="str">
            <v>7.50 kW이하</v>
          </cell>
          <cell r="D223" t="str">
            <v>조</v>
          </cell>
          <cell r="E223">
            <v>412000</v>
          </cell>
          <cell r="F223">
            <v>0</v>
          </cell>
          <cell r="H223">
            <v>756</v>
          </cell>
          <cell r="I223">
            <v>412000</v>
          </cell>
          <cell r="J223">
            <v>756</v>
          </cell>
          <cell r="L223">
            <v>756</v>
          </cell>
        </row>
        <row r="224">
          <cell r="A224">
            <v>2354</v>
          </cell>
          <cell r="B224" t="str">
            <v>방진가대(스프링방진)</v>
          </cell>
          <cell r="C224" t="str">
            <v>10.0 kW이하</v>
          </cell>
          <cell r="D224" t="str">
            <v>조</v>
          </cell>
          <cell r="E224">
            <v>446000</v>
          </cell>
          <cell r="F224">
            <v>0</v>
          </cell>
          <cell r="H224">
            <v>756</v>
          </cell>
          <cell r="I224">
            <v>446000</v>
          </cell>
          <cell r="J224">
            <v>756</v>
          </cell>
          <cell r="L224">
            <v>756</v>
          </cell>
        </row>
        <row r="225">
          <cell r="A225">
            <v>2355</v>
          </cell>
          <cell r="B225" t="str">
            <v>방진가대(스프링방진)</v>
          </cell>
          <cell r="C225" t="str">
            <v>15.0 kW이하</v>
          </cell>
          <cell r="D225" t="str">
            <v>조</v>
          </cell>
          <cell r="E225">
            <v>480000</v>
          </cell>
          <cell r="F225">
            <v>0</v>
          </cell>
          <cell r="H225">
            <v>756</v>
          </cell>
          <cell r="I225">
            <v>480000</v>
          </cell>
          <cell r="J225">
            <v>756</v>
          </cell>
          <cell r="L225">
            <v>756</v>
          </cell>
        </row>
        <row r="226">
          <cell r="A226">
            <v>2356</v>
          </cell>
          <cell r="B226" t="str">
            <v>방진가대(스프링방진)</v>
          </cell>
          <cell r="C226" t="str">
            <v>20.0 kW이하</v>
          </cell>
          <cell r="D226" t="str">
            <v>조</v>
          </cell>
          <cell r="E226">
            <v>549000</v>
          </cell>
          <cell r="F226">
            <v>0</v>
          </cell>
          <cell r="H226">
            <v>756</v>
          </cell>
          <cell r="I226">
            <v>549000</v>
          </cell>
          <cell r="J226">
            <v>756</v>
          </cell>
          <cell r="L226">
            <v>756</v>
          </cell>
        </row>
        <row r="227">
          <cell r="A227">
            <v>2357</v>
          </cell>
          <cell r="B227" t="str">
            <v>방진가대(스프링방진)</v>
          </cell>
          <cell r="C227" t="str">
            <v>30.0 kW이하</v>
          </cell>
          <cell r="D227" t="str">
            <v>조</v>
          </cell>
          <cell r="E227">
            <v>583000</v>
          </cell>
          <cell r="F227">
            <v>0</v>
          </cell>
          <cell r="H227">
            <v>756</v>
          </cell>
          <cell r="I227">
            <v>583000</v>
          </cell>
          <cell r="J227">
            <v>756</v>
          </cell>
          <cell r="L227">
            <v>756</v>
          </cell>
        </row>
        <row r="229">
          <cell r="A229">
            <v>2384</v>
          </cell>
          <cell r="B229" t="str">
            <v>냉,난방기</v>
          </cell>
          <cell r="C229" t="str">
            <v>CH-402F</v>
          </cell>
          <cell r="D229" t="str">
            <v>대</v>
          </cell>
          <cell r="E229">
            <v>4050000</v>
          </cell>
          <cell r="F229">
            <v>0</v>
          </cell>
          <cell r="G229">
            <v>4050000</v>
          </cell>
          <cell r="H229">
            <v>696</v>
          </cell>
          <cell r="I229">
            <v>4170000</v>
          </cell>
          <cell r="J229">
            <v>651</v>
          </cell>
          <cell r="L229">
            <v>479</v>
          </cell>
        </row>
        <row r="230">
          <cell r="A230">
            <v>2391</v>
          </cell>
          <cell r="B230" t="str">
            <v>팬코일유닛(노출형)</v>
          </cell>
          <cell r="C230" t="str">
            <v>VL-102</v>
          </cell>
          <cell r="D230" t="str">
            <v>대</v>
          </cell>
          <cell r="E230">
            <v>255000</v>
          </cell>
          <cell r="F230">
            <v>0</v>
          </cell>
          <cell r="H230">
            <v>625</v>
          </cell>
          <cell r="I230">
            <v>255000</v>
          </cell>
          <cell r="J230">
            <v>625</v>
          </cell>
          <cell r="L230">
            <v>625</v>
          </cell>
        </row>
        <row r="231">
          <cell r="A231">
            <v>2392</v>
          </cell>
          <cell r="B231" t="str">
            <v>팬코일유닛(노출형)</v>
          </cell>
          <cell r="C231" t="str">
            <v>VL-103</v>
          </cell>
          <cell r="D231" t="str">
            <v>대</v>
          </cell>
          <cell r="E231">
            <v>265000</v>
          </cell>
          <cell r="F231">
            <v>0</v>
          </cell>
          <cell r="H231">
            <v>625</v>
          </cell>
          <cell r="I231">
            <v>265000</v>
          </cell>
          <cell r="J231">
            <v>625</v>
          </cell>
          <cell r="L231">
            <v>625</v>
          </cell>
        </row>
        <row r="232">
          <cell r="A232">
            <v>2393</v>
          </cell>
          <cell r="B232" t="str">
            <v>팬코일유닛(노출형)</v>
          </cell>
          <cell r="C232" t="str">
            <v>VL-104</v>
          </cell>
          <cell r="D232" t="str">
            <v>대</v>
          </cell>
          <cell r="E232">
            <v>315000</v>
          </cell>
          <cell r="F232">
            <v>0</v>
          </cell>
          <cell r="H232">
            <v>625</v>
          </cell>
          <cell r="I232">
            <v>315000</v>
          </cell>
          <cell r="J232">
            <v>625</v>
          </cell>
          <cell r="L232">
            <v>625</v>
          </cell>
        </row>
        <row r="233">
          <cell r="A233">
            <v>2394</v>
          </cell>
          <cell r="B233" t="str">
            <v>팬코일유닛(노출형)</v>
          </cell>
          <cell r="C233" t="str">
            <v>VL-106</v>
          </cell>
          <cell r="D233" t="str">
            <v>대</v>
          </cell>
          <cell r="E233">
            <v>350000</v>
          </cell>
          <cell r="F233">
            <v>0</v>
          </cell>
          <cell r="H233">
            <v>625</v>
          </cell>
          <cell r="I233">
            <v>350000</v>
          </cell>
          <cell r="J233">
            <v>625</v>
          </cell>
          <cell r="L233">
            <v>625</v>
          </cell>
        </row>
        <row r="234">
          <cell r="A234">
            <v>2395</v>
          </cell>
          <cell r="B234" t="str">
            <v>팬코일유닛(매입형)</v>
          </cell>
          <cell r="C234" t="str">
            <v>VM-102</v>
          </cell>
          <cell r="D234" t="str">
            <v>대</v>
          </cell>
          <cell r="E234">
            <v>224000</v>
          </cell>
          <cell r="F234">
            <v>0</v>
          </cell>
          <cell r="H234">
            <v>625</v>
          </cell>
          <cell r="I234">
            <v>224000</v>
          </cell>
          <cell r="J234">
            <v>625</v>
          </cell>
          <cell r="L234">
            <v>625</v>
          </cell>
        </row>
        <row r="235">
          <cell r="A235">
            <v>2396</v>
          </cell>
          <cell r="B235" t="str">
            <v>팬코일유닛(매입형)</v>
          </cell>
          <cell r="C235" t="str">
            <v>VM-103</v>
          </cell>
          <cell r="D235" t="str">
            <v>대</v>
          </cell>
          <cell r="E235">
            <v>267000</v>
          </cell>
          <cell r="F235">
            <v>0</v>
          </cell>
          <cell r="H235">
            <v>625</v>
          </cell>
          <cell r="I235">
            <v>267000</v>
          </cell>
          <cell r="J235">
            <v>625</v>
          </cell>
          <cell r="L235">
            <v>625</v>
          </cell>
        </row>
        <row r="236">
          <cell r="A236">
            <v>2397</v>
          </cell>
          <cell r="B236" t="str">
            <v>팬코일유닛(매입형)</v>
          </cell>
          <cell r="C236" t="str">
            <v>VM-104</v>
          </cell>
          <cell r="D236" t="str">
            <v>대</v>
          </cell>
          <cell r="E236">
            <v>295000</v>
          </cell>
          <cell r="F236">
            <v>0</v>
          </cell>
          <cell r="H236">
            <v>625</v>
          </cell>
          <cell r="I236">
            <v>295000</v>
          </cell>
          <cell r="J236">
            <v>625</v>
          </cell>
          <cell r="L236">
            <v>625</v>
          </cell>
        </row>
        <row r="237">
          <cell r="A237">
            <v>2398</v>
          </cell>
          <cell r="B237" t="str">
            <v>팬코일유닛(매입형)</v>
          </cell>
          <cell r="C237" t="str">
            <v>VM-106</v>
          </cell>
          <cell r="D237" t="str">
            <v>대</v>
          </cell>
          <cell r="E237">
            <v>330000</v>
          </cell>
          <cell r="F237">
            <v>0</v>
          </cell>
          <cell r="H237">
            <v>625</v>
          </cell>
          <cell r="I237">
            <v>330000</v>
          </cell>
          <cell r="J237">
            <v>625</v>
          </cell>
          <cell r="L237">
            <v>625</v>
          </cell>
        </row>
        <row r="238">
          <cell r="E238">
            <v>0</v>
          </cell>
        </row>
        <row r="239">
          <cell r="A239">
            <v>2411</v>
          </cell>
          <cell r="B239" t="str">
            <v>오수분뇨합병정화조</v>
          </cell>
          <cell r="C239" t="str">
            <v>5 인용</v>
          </cell>
          <cell r="D239" t="str">
            <v>조</v>
          </cell>
          <cell r="E239">
            <v>2641000</v>
          </cell>
          <cell r="F239">
            <v>0</v>
          </cell>
          <cell r="H239">
            <v>578</v>
          </cell>
          <cell r="I239">
            <v>2641000</v>
          </cell>
          <cell r="J239">
            <v>578</v>
          </cell>
          <cell r="L239">
            <v>578</v>
          </cell>
        </row>
        <row r="240">
          <cell r="A240">
            <v>2412</v>
          </cell>
          <cell r="B240" t="str">
            <v>오수분뇨합병정화조</v>
          </cell>
          <cell r="C240" t="str">
            <v>10 인용</v>
          </cell>
          <cell r="D240" t="str">
            <v>조</v>
          </cell>
          <cell r="E240">
            <v>3586000</v>
          </cell>
          <cell r="F240">
            <v>0</v>
          </cell>
          <cell r="H240">
            <v>578</v>
          </cell>
          <cell r="I240">
            <v>3586000</v>
          </cell>
          <cell r="J240">
            <v>578</v>
          </cell>
          <cell r="L240">
            <v>578</v>
          </cell>
        </row>
        <row r="241">
          <cell r="A241">
            <v>2413</v>
          </cell>
          <cell r="B241" t="str">
            <v>오수분뇨합병정화조</v>
          </cell>
          <cell r="C241" t="str">
            <v>20 인용</v>
          </cell>
          <cell r="D241" t="str">
            <v>조</v>
          </cell>
          <cell r="E241">
            <v>6643000</v>
          </cell>
          <cell r="F241">
            <v>0</v>
          </cell>
          <cell r="H241">
            <v>578</v>
          </cell>
          <cell r="I241">
            <v>6643000</v>
          </cell>
          <cell r="J241">
            <v>578</v>
          </cell>
          <cell r="L241">
            <v>578</v>
          </cell>
        </row>
        <row r="242">
          <cell r="A242">
            <v>2414</v>
          </cell>
          <cell r="B242" t="str">
            <v>오수분뇨합병정화조</v>
          </cell>
          <cell r="C242" t="str">
            <v>30 인용</v>
          </cell>
          <cell r="D242" t="str">
            <v>조</v>
          </cell>
          <cell r="E242">
            <v>10673000</v>
          </cell>
          <cell r="F242">
            <v>0</v>
          </cell>
          <cell r="H242">
            <v>578</v>
          </cell>
          <cell r="I242">
            <v>10673000</v>
          </cell>
          <cell r="J242">
            <v>578</v>
          </cell>
          <cell r="L242">
            <v>578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A248">
            <v>3101</v>
          </cell>
          <cell r="B248" t="str">
            <v>동관 (L형)</v>
          </cell>
          <cell r="C248" t="str">
            <v>100Ø</v>
          </cell>
          <cell r="D248" t="str">
            <v>M</v>
          </cell>
          <cell r="E248">
            <v>27550</v>
          </cell>
          <cell r="F248">
            <v>0</v>
          </cell>
          <cell r="G248">
            <v>30840</v>
          </cell>
          <cell r="H248">
            <v>534</v>
          </cell>
          <cell r="I248">
            <v>32190</v>
          </cell>
          <cell r="J248">
            <v>488</v>
          </cell>
          <cell r="L248">
            <v>488</v>
          </cell>
        </row>
        <row r="249">
          <cell r="A249">
            <v>3102</v>
          </cell>
          <cell r="B249" t="str">
            <v>동관 (L형)</v>
          </cell>
          <cell r="C249" t="str">
            <v>80Ø</v>
          </cell>
          <cell r="D249" t="str">
            <v>M</v>
          </cell>
          <cell r="E249">
            <v>17100</v>
          </cell>
          <cell r="F249">
            <v>0</v>
          </cell>
          <cell r="G249">
            <v>19040</v>
          </cell>
          <cell r="H249">
            <v>534</v>
          </cell>
          <cell r="I249">
            <v>19870</v>
          </cell>
          <cell r="J249">
            <v>488</v>
          </cell>
          <cell r="L249">
            <v>488</v>
          </cell>
        </row>
        <row r="250">
          <cell r="A250">
            <v>3103</v>
          </cell>
          <cell r="B250" t="str">
            <v>동관 (L형)</v>
          </cell>
          <cell r="C250" t="str">
            <v>65Ø</v>
          </cell>
          <cell r="D250" t="str">
            <v>M</v>
          </cell>
          <cell r="E250">
            <v>12720</v>
          </cell>
          <cell r="F250">
            <v>0</v>
          </cell>
          <cell r="G250">
            <v>14050</v>
          </cell>
          <cell r="H250">
            <v>534</v>
          </cell>
          <cell r="I250">
            <v>14630</v>
          </cell>
          <cell r="J250">
            <v>488</v>
          </cell>
          <cell r="L250">
            <v>488</v>
          </cell>
        </row>
        <row r="251">
          <cell r="A251">
            <v>3104</v>
          </cell>
          <cell r="B251" t="str">
            <v>동관 (L형)</v>
          </cell>
          <cell r="C251" t="str">
            <v>50Ø</v>
          </cell>
          <cell r="D251" t="str">
            <v>M</v>
          </cell>
          <cell r="E251">
            <v>8980</v>
          </cell>
          <cell r="F251">
            <v>0</v>
          </cell>
          <cell r="G251">
            <v>9850</v>
          </cell>
          <cell r="H251">
            <v>534</v>
          </cell>
          <cell r="I251">
            <v>10270</v>
          </cell>
          <cell r="J251">
            <v>488</v>
          </cell>
          <cell r="L251">
            <v>488</v>
          </cell>
        </row>
        <row r="252">
          <cell r="A252">
            <v>3105</v>
          </cell>
          <cell r="B252" t="str">
            <v>동관 (L형)</v>
          </cell>
          <cell r="C252" t="str">
            <v>40Ø</v>
          </cell>
          <cell r="D252" t="str">
            <v>M</v>
          </cell>
          <cell r="E252">
            <v>5840</v>
          </cell>
          <cell r="F252">
            <v>0</v>
          </cell>
          <cell r="G252">
            <v>6410</v>
          </cell>
          <cell r="H252">
            <v>534</v>
          </cell>
          <cell r="I252">
            <v>6690</v>
          </cell>
          <cell r="J252">
            <v>476</v>
          </cell>
          <cell r="L252">
            <v>376</v>
          </cell>
        </row>
        <row r="253">
          <cell r="A253">
            <v>3106</v>
          </cell>
          <cell r="B253" t="str">
            <v>동관 (L형)</v>
          </cell>
          <cell r="C253" t="str">
            <v>32Ø</v>
          </cell>
          <cell r="D253" t="str">
            <v>M</v>
          </cell>
          <cell r="E253">
            <v>4540</v>
          </cell>
          <cell r="F253">
            <v>0</v>
          </cell>
          <cell r="G253">
            <v>4980</v>
          </cell>
          <cell r="H253">
            <v>534</v>
          </cell>
          <cell r="I253">
            <v>5200</v>
          </cell>
          <cell r="J253">
            <v>476</v>
          </cell>
          <cell r="L253">
            <v>376</v>
          </cell>
        </row>
        <row r="254">
          <cell r="A254">
            <v>3107</v>
          </cell>
          <cell r="B254" t="str">
            <v>동관 (L형)</v>
          </cell>
          <cell r="C254" t="str">
            <v>25Ø</v>
          </cell>
          <cell r="D254" t="str">
            <v>M</v>
          </cell>
          <cell r="E254">
            <v>3340</v>
          </cell>
          <cell r="F254">
            <v>0</v>
          </cell>
          <cell r="G254">
            <v>3700</v>
          </cell>
          <cell r="H254">
            <v>534</v>
          </cell>
          <cell r="I254">
            <v>3850</v>
          </cell>
          <cell r="J254">
            <v>476</v>
          </cell>
          <cell r="L254">
            <v>376</v>
          </cell>
        </row>
        <row r="255">
          <cell r="A255">
            <v>3108</v>
          </cell>
          <cell r="B255" t="str">
            <v>동관 (L형)</v>
          </cell>
          <cell r="C255" t="str">
            <v>20Ø</v>
          </cell>
          <cell r="D255" t="str">
            <v>M</v>
          </cell>
          <cell r="E255">
            <v>2320</v>
          </cell>
          <cell r="F255">
            <v>0</v>
          </cell>
          <cell r="G255">
            <v>2570</v>
          </cell>
          <cell r="H255">
            <v>534</v>
          </cell>
          <cell r="I255">
            <v>2690</v>
          </cell>
          <cell r="J255">
            <v>476</v>
          </cell>
          <cell r="L255">
            <v>376</v>
          </cell>
        </row>
        <row r="256">
          <cell r="A256">
            <v>3109</v>
          </cell>
          <cell r="B256" t="str">
            <v>동관 (L형)</v>
          </cell>
          <cell r="C256" t="str">
            <v>15Ø</v>
          </cell>
          <cell r="D256" t="str">
            <v>M</v>
          </cell>
          <cell r="E256">
            <v>1450</v>
          </cell>
          <cell r="F256">
            <v>0</v>
          </cell>
          <cell r="G256">
            <v>1650</v>
          </cell>
          <cell r="H256">
            <v>534</v>
          </cell>
          <cell r="I256">
            <v>1710</v>
          </cell>
          <cell r="J256">
            <v>476</v>
          </cell>
          <cell r="L256">
            <v>376</v>
          </cell>
        </row>
        <row r="257">
          <cell r="A257">
            <v>3111</v>
          </cell>
          <cell r="B257" t="str">
            <v>동엘보</v>
          </cell>
          <cell r="C257" t="str">
            <v>100Ø</v>
          </cell>
          <cell r="D257" t="str">
            <v>개</v>
          </cell>
          <cell r="E257">
            <v>15698</v>
          </cell>
          <cell r="F257">
            <v>0</v>
          </cell>
          <cell r="G257">
            <v>18044</v>
          </cell>
          <cell r="H257">
            <v>535</v>
          </cell>
          <cell r="I257">
            <v>20621</v>
          </cell>
          <cell r="J257">
            <v>489</v>
          </cell>
          <cell r="L257">
            <v>489</v>
          </cell>
        </row>
        <row r="258">
          <cell r="A258">
            <v>3112</v>
          </cell>
          <cell r="B258" t="str">
            <v>동엘보</v>
          </cell>
          <cell r="C258" t="str">
            <v>80Ø</v>
          </cell>
          <cell r="D258" t="str">
            <v>개</v>
          </cell>
          <cell r="E258">
            <v>7008</v>
          </cell>
          <cell r="F258">
            <v>0</v>
          </cell>
          <cell r="G258">
            <v>8056</v>
          </cell>
          <cell r="H258">
            <v>535</v>
          </cell>
          <cell r="I258">
            <v>9206</v>
          </cell>
          <cell r="J258">
            <v>489</v>
          </cell>
          <cell r="L258">
            <v>489</v>
          </cell>
        </row>
        <row r="259">
          <cell r="A259">
            <v>3113</v>
          </cell>
          <cell r="B259" t="str">
            <v>동엘보</v>
          </cell>
          <cell r="C259" t="str">
            <v>65Ø</v>
          </cell>
          <cell r="D259" t="str">
            <v>개</v>
          </cell>
          <cell r="E259">
            <v>4403</v>
          </cell>
          <cell r="F259">
            <v>0</v>
          </cell>
          <cell r="G259">
            <v>5062</v>
          </cell>
          <cell r="H259">
            <v>535</v>
          </cell>
          <cell r="I259">
            <v>5785</v>
          </cell>
          <cell r="J259">
            <v>489</v>
          </cell>
          <cell r="L259">
            <v>489</v>
          </cell>
        </row>
        <row r="260">
          <cell r="A260">
            <v>3114</v>
          </cell>
          <cell r="B260" t="str">
            <v>동엘보</v>
          </cell>
          <cell r="C260" t="str">
            <v>50Ø</v>
          </cell>
          <cell r="D260" t="str">
            <v>개</v>
          </cell>
          <cell r="E260">
            <v>2441</v>
          </cell>
          <cell r="F260">
            <v>0</v>
          </cell>
          <cell r="G260">
            <v>2806</v>
          </cell>
          <cell r="H260">
            <v>535</v>
          </cell>
          <cell r="I260">
            <v>3206</v>
          </cell>
          <cell r="J260">
            <v>489</v>
          </cell>
          <cell r="L260">
            <v>489</v>
          </cell>
        </row>
        <row r="261">
          <cell r="A261">
            <v>3115</v>
          </cell>
          <cell r="B261" t="str">
            <v>동엘보</v>
          </cell>
          <cell r="C261" t="str">
            <v>40Ø</v>
          </cell>
          <cell r="D261" t="str">
            <v>개</v>
          </cell>
          <cell r="E261">
            <v>1091</v>
          </cell>
          <cell r="F261">
            <v>0</v>
          </cell>
          <cell r="G261">
            <v>1255</v>
          </cell>
          <cell r="H261">
            <v>535</v>
          </cell>
          <cell r="I261">
            <v>1434</v>
          </cell>
          <cell r="J261">
            <v>477</v>
          </cell>
          <cell r="L261">
            <v>377</v>
          </cell>
        </row>
        <row r="262">
          <cell r="A262">
            <v>3116</v>
          </cell>
          <cell r="B262" t="str">
            <v>동엘보</v>
          </cell>
          <cell r="C262" t="str">
            <v>32Ø</v>
          </cell>
          <cell r="D262" t="str">
            <v>개</v>
          </cell>
          <cell r="E262">
            <v>720</v>
          </cell>
          <cell r="F262">
            <v>0</v>
          </cell>
          <cell r="G262">
            <v>828</v>
          </cell>
          <cell r="H262">
            <v>535</v>
          </cell>
          <cell r="I262">
            <v>946</v>
          </cell>
          <cell r="J262">
            <v>477</v>
          </cell>
          <cell r="L262">
            <v>377</v>
          </cell>
        </row>
        <row r="263">
          <cell r="A263">
            <v>3117</v>
          </cell>
          <cell r="B263" t="str">
            <v>동엘보</v>
          </cell>
          <cell r="C263" t="str">
            <v>25Ø</v>
          </cell>
          <cell r="D263" t="str">
            <v>개</v>
          </cell>
          <cell r="E263">
            <v>468</v>
          </cell>
          <cell r="F263">
            <v>0</v>
          </cell>
          <cell r="G263">
            <v>539</v>
          </cell>
          <cell r="H263">
            <v>535</v>
          </cell>
          <cell r="I263">
            <v>616</v>
          </cell>
          <cell r="J263">
            <v>477</v>
          </cell>
          <cell r="L263">
            <v>377</v>
          </cell>
        </row>
        <row r="264">
          <cell r="A264">
            <v>3118</v>
          </cell>
          <cell r="B264" t="str">
            <v>동엘보</v>
          </cell>
          <cell r="C264" t="str">
            <v>20Ø</v>
          </cell>
          <cell r="D264" t="str">
            <v>개</v>
          </cell>
          <cell r="E264">
            <v>271</v>
          </cell>
          <cell r="F264">
            <v>0</v>
          </cell>
          <cell r="G264">
            <v>312</v>
          </cell>
          <cell r="H264">
            <v>535</v>
          </cell>
          <cell r="I264">
            <v>356</v>
          </cell>
          <cell r="J264">
            <v>477</v>
          </cell>
          <cell r="L264">
            <v>377</v>
          </cell>
        </row>
        <row r="265">
          <cell r="A265">
            <v>3119</v>
          </cell>
          <cell r="B265" t="str">
            <v>동엘보</v>
          </cell>
          <cell r="C265" t="str">
            <v>15Ø</v>
          </cell>
          <cell r="D265" t="str">
            <v>개</v>
          </cell>
          <cell r="E265">
            <v>133</v>
          </cell>
          <cell r="F265">
            <v>0</v>
          </cell>
          <cell r="G265">
            <v>153</v>
          </cell>
          <cell r="H265">
            <v>535</v>
          </cell>
          <cell r="I265">
            <v>174</v>
          </cell>
          <cell r="J265">
            <v>477</v>
          </cell>
          <cell r="L265">
            <v>377</v>
          </cell>
        </row>
        <row r="266">
          <cell r="A266">
            <v>3121</v>
          </cell>
          <cell r="B266" t="str">
            <v>동티</v>
          </cell>
          <cell r="C266" t="str">
            <v>100Ø</v>
          </cell>
          <cell r="D266" t="str">
            <v>개</v>
          </cell>
          <cell r="E266">
            <v>17306</v>
          </cell>
          <cell r="F266">
            <v>0</v>
          </cell>
          <cell r="G266">
            <v>19893</v>
          </cell>
          <cell r="H266">
            <v>535</v>
          </cell>
          <cell r="I266">
            <v>22734</v>
          </cell>
          <cell r="J266">
            <v>489</v>
          </cell>
          <cell r="L266">
            <v>489</v>
          </cell>
        </row>
        <row r="267">
          <cell r="A267">
            <v>3122</v>
          </cell>
          <cell r="B267" t="str">
            <v>동티</v>
          </cell>
          <cell r="C267" t="str">
            <v>80Ø</v>
          </cell>
          <cell r="D267" t="str">
            <v>개</v>
          </cell>
          <cell r="E267">
            <v>9499</v>
          </cell>
          <cell r="F267">
            <v>0</v>
          </cell>
          <cell r="G267">
            <v>10919</v>
          </cell>
          <cell r="H267">
            <v>535</v>
          </cell>
          <cell r="I267">
            <v>12478</v>
          </cell>
          <cell r="J267">
            <v>489</v>
          </cell>
          <cell r="L267">
            <v>489</v>
          </cell>
        </row>
        <row r="268">
          <cell r="A268">
            <v>3123</v>
          </cell>
          <cell r="B268" t="str">
            <v>동티</v>
          </cell>
          <cell r="C268" t="str">
            <v>65Ø</v>
          </cell>
          <cell r="D268" t="str">
            <v>개</v>
          </cell>
          <cell r="E268">
            <v>4959</v>
          </cell>
          <cell r="F268">
            <v>0</v>
          </cell>
          <cell r="G268">
            <v>5700</v>
          </cell>
          <cell r="H268">
            <v>535</v>
          </cell>
          <cell r="I268">
            <v>6512</v>
          </cell>
          <cell r="J268">
            <v>489</v>
          </cell>
          <cell r="L268">
            <v>489</v>
          </cell>
        </row>
        <row r="269">
          <cell r="A269">
            <v>3124</v>
          </cell>
          <cell r="B269" t="str">
            <v>동티</v>
          </cell>
          <cell r="C269" t="str">
            <v>50Ø</v>
          </cell>
          <cell r="D269" t="str">
            <v>개</v>
          </cell>
          <cell r="E269">
            <v>3031</v>
          </cell>
          <cell r="F269">
            <v>0</v>
          </cell>
          <cell r="G269">
            <v>3484</v>
          </cell>
          <cell r="H269">
            <v>535</v>
          </cell>
          <cell r="I269">
            <v>3981</v>
          </cell>
          <cell r="J269">
            <v>489</v>
          </cell>
          <cell r="L269">
            <v>489</v>
          </cell>
        </row>
        <row r="270">
          <cell r="A270">
            <v>3125</v>
          </cell>
          <cell r="B270" t="str">
            <v>동티</v>
          </cell>
          <cell r="C270" t="str">
            <v>40Ø</v>
          </cell>
          <cell r="D270" t="str">
            <v>개</v>
          </cell>
          <cell r="E270">
            <v>1663</v>
          </cell>
          <cell r="F270">
            <v>0</v>
          </cell>
          <cell r="G270">
            <v>1912</v>
          </cell>
          <cell r="H270">
            <v>535</v>
          </cell>
          <cell r="I270">
            <v>2185</v>
          </cell>
          <cell r="J270">
            <v>477</v>
          </cell>
          <cell r="L270">
            <v>377</v>
          </cell>
        </row>
        <row r="271">
          <cell r="A271">
            <v>3126</v>
          </cell>
          <cell r="B271" t="str">
            <v>동티</v>
          </cell>
          <cell r="C271" t="str">
            <v>32Ø</v>
          </cell>
          <cell r="D271" t="str">
            <v>개</v>
          </cell>
          <cell r="E271">
            <v>1116</v>
          </cell>
          <cell r="F271">
            <v>0</v>
          </cell>
          <cell r="G271">
            <v>1283</v>
          </cell>
          <cell r="H271">
            <v>535</v>
          </cell>
          <cell r="I271">
            <v>1466</v>
          </cell>
          <cell r="J271">
            <v>477</v>
          </cell>
          <cell r="L271">
            <v>377</v>
          </cell>
        </row>
        <row r="272">
          <cell r="A272">
            <v>3127</v>
          </cell>
          <cell r="B272" t="str">
            <v>동티</v>
          </cell>
          <cell r="C272" t="str">
            <v>25Ø</v>
          </cell>
          <cell r="D272" t="str">
            <v>개</v>
          </cell>
          <cell r="E272">
            <v>656</v>
          </cell>
          <cell r="F272">
            <v>0</v>
          </cell>
          <cell r="G272">
            <v>755</v>
          </cell>
          <cell r="H272">
            <v>535</v>
          </cell>
          <cell r="I272">
            <v>862</v>
          </cell>
          <cell r="J272">
            <v>477</v>
          </cell>
          <cell r="L272">
            <v>377</v>
          </cell>
        </row>
        <row r="273">
          <cell r="A273">
            <v>3128</v>
          </cell>
          <cell r="B273" t="str">
            <v>동티</v>
          </cell>
          <cell r="C273" t="str">
            <v>20Ø</v>
          </cell>
          <cell r="D273" t="str">
            <v>개</v>
          </cell>
          <cell r="E273">
            <v>426</v>
          </cell>
          <cell r="F273">
            <v>0</v>
          </cell>
          <cell r="G273">
            <v>490</v>
          </cell>
          <cell r="H273">
            <v>535</v>
          </cell>
          <cell r="I273">
            <v>560</v>
          </cell>
          <cell r="J273">
            <v>477</v>
          </cell>
          <cell r="L273">
            <v>377</v>
          </cell>
        </row>
        <row r="274">
          <cell r="A274">
            <v>3129</v>
          </cell>
          <cell r="B274" t="str">
            <v>동티</v>
          </cell>
          <cell r="C274" t="str">
            <v>15Ø</v>
          </cell>
          <cell r="D274" t="str">
            <v>개</v>
          </cell>
          <cell r="E274">
            <v>289</v>
          </cell>
          <cell r="F274">
            <v>0</v>
          </cell>
          <cell r="G274">
            <v>333</v>
          </cell>
          <cell r="H274">
            <v>535</v>
          </cell>
          <cell r="I274">
            <v>380</v>
          </cell>
          <cell r="J274">
            <v>477</v>
          </cell>
          <cell r="L274">
            <v>377</v>
          </cell>
        </row>
        <row r="275">
          <cell r="A275">
            <v>3131</v>
          </cell>
          <cell r="B275" t="str">
            <v>동레듀샤</v>
          </cell>
          <cell r="C275" t="str">
            <v>100Ø</v>
          </cell>
          <cell r="D275" t="str">
            <v>개</v>
          </cell>
          <cell r="E275">
            <v>6351</v>
          </cell>
          <cell r="F275">
            <v>0</v>
          </cell>
          <cell r="G275">
            <v>7113</v>
          </cell>
          <cell r="H275">
            <v>535</v>
          </cell>
          <cell r="I275">
            <v>8129</v>
          </cell>
          <cell r="J275">
            <v>489</v>
          </cell>
          <cell r="L275">
            <v>489</v>
          </cell>
        </row>
        <row r="276">
          <cell r="A276">
            <v>3132</v>
          </cell>
          <cell r="B276" t="str">
            <v>동레듀샤</v>
          </cell>
          <cell r="C276" t="str">
            <v>80Ø</v>
          </cell>
          <cell r="D276" t="str">
            <v>개</v>
          </cell>
          <cell r="E276">
            <v>2797</v>
          </cell>
          <cell r="F276">
            <v>0</v>
          </cell>
          <cell r="G276">
            <v>3133</v>
          </cell>
          <cell r="H276">
            <v>535</v>
          </cell>
          <cell r="I276">
            <v>3580</v>
          </cell>
          <cell r="J276">
            <v>489</v>
          </cell>
          <cell r="L276">
            <v>489</v>
          </cell>
        </row>
        <row r="277">
          <cell r="A277">
            <v>3133</v>
          </cell>
          <cell r="B277" t="str">
            <v>동레듀샤</v>
          </cell>
          <cell r="C277" t="str">
            <v>65Ø</v>
          </cell>
          <cell r="D277" t="str">
            <v>개</v>
          </cell>
          <cell r="E277">
            <v>1981</v>
          </cell>
          <cell r="F277">
            <v>0</v>
          </cell>
          <cell r="G277">
            <v>2220</v>
          </cell>
          <cell r="H277">
            <v>535</v>
          </cell>
          <cell r="I277">
            <v>2536</v>
          </cell>
          <cell r="J277">
            <v>489</v>
          </cell>
          <cell r="L277">
            <v>489</v>
          </cell>
        </row>
        <row r="278">
          <cell r="A278">
            <v>3134</v>
          </cell>
          <cell r="B278" t="str">
            <v>동레듀샤</v>
          </cell>
          <cell r="C278" t="str">
            <v>50Ø</v>
          </cell>
          <cell r="D278" t="str">
            <v>개</v>
          </cell>
          <cell r="E278">
            <v>1454</v>
          </cell>
          <cell r="F278">
            <v>0</v>
          </cell>
          <cell r="G278">
            <v>1629</v>
          </cell>
          <cell r="H278">
            <v>535</v>
          </cell>
          <cell r="I278">
            <v>1861</v>
          </cell>
          <cell r="J278">
            <v>489</v>
          </cell>
          <cell r="L278">
            <v>489</v>
          </cell>
        </row>
        <row r="279">
          <cell r="A279">
            <v>3135</v>
          </cell>
          <cell r="B279" t="str">
            <v>동레듀샤</v>
          </cell>
          <cell r="C279" t="str">
            <v>40Ø</v>
          </cell>
          <cell r="D279" t="str">
            <v>개</v>
          </cell>
          <cell r="E279">
            <v>606</v>
          </cell>
          <cell r="F279">
            <v>0</v>
          </cell>
          <cell r="G279">
            <v>679</v>
          </cell>
          <cell r="H279">
            <v>535</v>
          </cell>
          <cell r="I279">
            <v>776</v>
          </cell>
          <cell r="J279">
            <v>489</v>
          </cell>
          <cell r="L279">
            <v>489</v>
          </cell>
        </row>
        <row r="280">
          <cell r="A280">
            <v>3136</v>
          </cell>
          <cell r="B280" t="str">
            <v>동레듀샤</v>
          </cell>
          <cell r="C280" t="str">
            <v>32Ø</v>
          </cell>
          <cell r="D280" t="str">
            <v>개</v>
          </cell>
          <cell r="E280">
            <v>353</v>
          </cell>
          <cell r="F280">
            <v>0</v>
          </cell>
          <cell r="G280">
            <v>396</v>
          </cell>
          <cell r="H280">
            <v>535</v>
          </cell>
          <cell r="I280">
            <v>452</v>
          </cell>
          <cell r="J280">
            <v>489</v>
          </cell>
          <cell r="L280">
            <v>489</v>
          </cell>
        </row>
        <row r="281">
          <cell r="A281">
            <v>3137</v>
          </cell>
          <cell r="B281" t="str">
            <v>동레듀샤</v>
          </cell>
          <cell r="C281" t="str">
            <v>25Ø</v>
          </cell>
          <cell r="D281" t="str">
            <v>개</v>
          </cell>
          <cell r="E281">
            <v>258</v>
          </cell>
          <cell r="F281">
            <v>0</v>
          </cell>
          <cell r="G281">
            <v>290</v>
          </cell>
          <cell r="H281">
            <v>535</v>
          </cell>
          <cell r="I281">
            <v>331</v>
          </cell>
          <cell r="J281">
            <v>489</v>
          </cell>
          <cell r="L281">
            <v>489</v>
          </cell>
        </row>
        <row r="282">
          <cell r="A282">
            <v>3138</v>
          </cell>
          <cell r="B282" t="str">
            <v>동레듀샤</v>
          </cell>
          <cell r="C282" t="str">
            <v>20Ø</v>
          </cell>
          <cell r="D282" t="str">
            <v>개</v>
          </cell>
          <cell r="E282">
            <v>174</v>
          </cell>
          <cell r="F282">
            <v>0</v>
          </cell>
          <cell r="G282">
            <v>195</v>
          </cell>
          <cell r="H282">
            <v>535</v>
          </cell>
          <cell r="I282">
            <v>223</v>
          </cell>
          <cell r="J282">
            <v>489</v>
          </cell>
          <cell r="L282">
            <v>489</v>
          </cell>
        </row>
        <row r="283">
          <cell r="A283">
            <v>3141</v>
          </cell>
          <cell r="B283" t="str">
            <v>동소켓</v>
          </cell>
          <cell r="C283" t="str">
            <v>100Ø</v>
          </cell>
          <cell r="D283" t="str">
            <v>개</v>
          </cell>
          <cell r="E283">
            <v>4891</v>
          </cell>
          <cell r="F283">
            <v>0</v>
          </cell>
          <cell r="G283">
            <v>5622</v>
          </cell>
          <cell r="H283">
            <v>535</v>
          </cell>
          <cell r="I283">
            <v>6425</v>
          </cell>
          <cell r="J283">
            <v>489</v>
          </cell>
          <cell r="L283">
            <v>489</v>
          </cell>
        </row>
        <row r="284">
          <cell r="A284">
            <v>3142</v>
          </cell>
          <cell r="B284" t="str">
            <v>동소켓</v>
          </cell>
          <cell r="C284" t="str">
            <v>80Ø</v>
          </cell>
          <cell r="D284" t="str">
            <v>개</v>
          </cell>
          <cell r="E284">
            <v>2116</v>
          </cell>
          <cell r="F284">
            <v>0</v>
          </cell>
          <cell r="G284">
            <v>2433</v>
          </cell>
          <cell r="H284">
            <v>535</v>
          </cell>
          <cell r="I284">
            <v>2780</v>
          </cell>
          <cell r="J284">
            <v>489</v>
          </cell>
          <cell r="L284">
            <v>489</v>
          </cell>
        </row>
        <row r="285">
          <cell r="A285">
            <v>3143</v>
          </cell>
          <cell r="B285" t="str">
            <v>동소켓</v>
          </cell>
          <cell r="C285" t="str">
            <v>65Ø</v>
          </cell>
          <cell r="D285" t="str">
            <v>개</v>
          </cell>
          <cell r="E285">
            <v>1296</v>
          </cell>
          <cell r="F285">
            <v>0</v>
          </cell>
          <cell r="G285">
            <v>1490</v>
          </cell>
          <cell r="H285">
            <v>535</v>
          </cell>
          <cell r="I285">
            <v>1702</v>
          </cell>
          <cell r="J285">
            <v>489</v>
          </cell>
          <cell r="L285">
            <v>489</v>
          </cell>
        </row>
        <row r="286">
          <cell r="A286">
            <v>3144</v>
          </cell>
          <cell r="B286" t="str">
            <v>동소켓</v>
          </cell>
          <cell r="C286" t="str">
            <v>50Ø</v>
          </cell>
          <cell r="D286" t="str">
            <v>개</v>
          </cell>
          <cell r="E286">
            <v>646</v>
          </cell>
          <cell r="F286">
            <v>0</v>
          </cell>
          <cell r="G286">
            <v>743</v>
          </cell>
          <cell r="H286">
            <v>535</v>
          </cell>
          <cell r="I286">
            <v>848</v>
          </cell>
          <cell r="J286">
            <v>489</v>
          </cell>
          <cell r="L286">
            <v>489</v>
          </cell>
        </row>
        <row r="287">
          <cell r="A287">
            <v>3145</v>
          </cell>
          <cell r="B287" t="str">
            <v>동소켓</v>
          </cell>
          <cell r="C287" t="str">
            <v>40Ø</v>
          </cell>
          <cell r="D287" t="str">
            <v>개</v>
          </cell>
          <cell r="E287">
            <v>361</v>
          </cell>
          <cell r="F287">
            <v>0</v>
          </cell>
          <cell r="G287">
            <v>416</v>
          </cell>
          <cell r="H287">
            <v>535</v>
          </cell>
          <cell r="I287">
            <v>475</v>
          </cell>
          <cell r="J287">
            <v>477</v>
          </cell>
          <cell r="L287">
            <v>377</v>
          </cell>
        </row>
        <row r="288">
          <cell r="A288">
            <v>3146</v>
          </cell>
          <cell r="B288" t="str">
            <v>동소켓</v>
          </cell>
          <cell r="C288" t="str">
            <v>32Ø</v>
          </cell>
          <cell r="D288" t="str">
            <v>개</v>
          </cell>
          <cell r="E288">
            <v>252</v>
          </cell>
          <cell r="F288">
            <v>0</v>
          </cell>
          <cell r="G288">
            <v>290</v>
          </cell>
          <cell r="H288">
            <v>535</v>
          </cell>
          <cell r="I288">
            <v>331</v>
          </cell>
          <cell r="J288">
            <v>477</v>
          </cell>
          <cell r="L288">
            <v>377</v>
          </cell>
        </row>
        <row r="289">
          <cell r="A289">
            <v>3147</v>
          </cell>
          <cell r="B289" t="str">
            <v>동소켓</v>
          </cell>
          <cell r="C289" t="str">
            <v>25Ø</v>
          </cell>
          <cell r="D289" t="str">
            <v>개</v>
          </cell>
          <cell r="E289">
            <v>196</v>
          </cell>
          <cell r="F289">
            <v>0</v>
          </cell>
          <cell r="G289">
            <v>226</v>
          </cell>
          <cell r="H289">
            <v>535</v>
          </cell>
          <cell r="I289">
            <v>258</v>
          </cell>
          <cell r="J289">
            <v>477</v>
          </cell>
          <cell r="L289">
            <v>377</v>
          </cell>
        </row>
        <row r="290">
          <cell r="A290">
            <v>3148</v>
          </cell>
          <cell r="B290" t="str">
            <v>동소켓</v>
          </cell>
          <cell r="C290" t="str">
            <v>20Ø</v>
          </cell>
          <cell r="D290" t="str">
            <v>개</v>
          </cell>
          <cell r="E290">
            <v>131</v>
          </cell>
          <cell r="F290">
            <v>0</v>
          </cell>
          <cell r="G290">
            <v>151</v>
          </cell>
          <cell r="H290">
            <v>535</v>
          </cell>
          <cell r="I290">
            <v>172</v>
          </cell>
          <cell r="J290">
            <v>477</v>
          </cell>
          <cell r="L290">
            <v>377</v>
          </cell>
        </row>
        <row r="291">
          <cell r="A291">
            <v>3149</v>
          </cell>
          <cell r="B291" t="str">
            <v>동소켓</v>
          </cell>
          <cell r="C291" t="str">
            <v>15Ø</v>
          </cell>
          <cell r="D291" t="str">
            <v>개</v>
          </cell>
          <cell r="E291">
            <v>87</v>
          </cell>
          <cell r="F291">
            <v>0</v>
          </cell>
          <cell r="G291">
            <v>100</v>
          </cell>
          <cell r="H291">
            <v>535</v>
          </cell>
          <cell r="I291">
            <v>114</v>
          </cell>
          <cell r="J291">
            <v>477</v>
          </cell>
          <cell r="L291">
            <v>377</v>
          </cell>
        </row>
        <row r="292">
          <cell r="A292">
            <v>3151</v>
          </cell>
          <cell r="B292" t="str">
            <v>동캡</v>
          </cell>
          <cell r="C292" t="str">
            <v>100Ø</v>
          </cell>
          <cell r="D292" t="str">
            <v>개</v>
          </cell>
          <cell r="E292">
            <v>4421</v>
          </cell>
          <cell r="F292">
            <v>0</v>
          </cell>
          <cell r="G292">
            <v>5082</v>
          </cell>
          <cell r="H292">
            <v>535</v>
          </cell>
          <cell r="I292">
            <v>5808</v>
          </cell>
          <cell r="J292">
            <v>489</v>
          </cell>
          <cell r="L292">
            <v>489</v>
          </cell>
        </row>
        <row r="293">
          <cell r="A293">
            <v>3152</v>
          </cell>
          <cell r="B293" t="str">
            <v>동캡</v>
          </cell>
          <cell r="C293" t="str">
            <v>80Ø</v>
          </cell>
          <cell r="D293" t="str">
            <v>개</v>
          </cell>
          <cell r="E293">
            <v>2287</v>
          </cell>
          <cell r="F293">
            <v>0</v>
          </cell>
          <cell r="G293">
            <v>2629</v>
          </cell>
          <cell r="H293">
            <v>535</v>
          </cell>
          <cell r="I293">
            <v>3004</v>
          </cell>
          <cell r="J293">
            <v>489</v>
          </cell>
          <cell r="L293">
            <v>489</v>
          </cell>
        </row>
        <row r="294">
          <cell r="A294">
            <v>3153</v>
          </cell>
          <cell r="B294" t="str">
            <v>동캡</v>
          </cell>
          <cell r="C294" t="str">
            <v>65Ø</v>
          </cell>
          <cell r="D294" t="str">
            <v>개</v>
          </cell>
          <cell r="E294">
            <v>1538</v>
          </cell>
          <cell r="F294">
            <v>0</v>
          </cell>
          <cell r="G294">
            <v>1768</v>
          </cell>
          <cell r="H294">
            <v>535</v>
          </cell>
          <cell r="I294">
            <v>2020</v>
          </cell>
          <cell r="J294">
            <v>489</v>
          </cell>
          <cell r="L294">
            <v>489</v>
          </cell>
        </row>
        <row r="295">
          <cell r="A295">
            <v>3154</v>
          </cell>
          <cell r="B295" t="str">
            <v>동캡</v>
          </cell>
          <cell r="C295" t="str">
            <v>50Ø</v>
          </cell>
          <cell r="D295" t="str">
            <v>개</v>
          </cell>
          <cell r="E295">
            <v>908</v>
          </cell>
          <cell r="F295">
            <v>0</v>
          </cell>
          <cell r="G295">
            <v>1044</v>
          </cell>
          <cell r="H295">
            <v>535</v>
          </cell>
          <cell r="I295">
            <v>1192</v>
          </cell>
          <cell r="J295">
            <v>489</v>
          </cell>
          <cell r="L295">
            <v>489</v>
          </cell>
        </row>
        <row r="296">
          <cell r="A296">
            <v>3155</v>
          </cell>
          <cell r="B296" t="str">
            <v>동캡</v>
          </cell>
          <cell r="C296" t="str">
            <v>40Ø</v>
          </cell>
          <cell r="D296" t="str">
            <v>개</v>
          </cell>
          <cell r="E296">
            <v>524</v>
          </cell>
          <cell r="F296">
            <v>0</v>
          </cell>
          <cell r="G296">
            <v>603</v>
          </cell>
          <cell r="H296">
            <v>535</v>
          </cell>
          <cell r="I296">
            <v>689</v>
          </cell>
          <cell r="J296">
            <v>477</v>
          </cell>
          <cell r="L296">
            <v>377</v>
          </cell>
        </row>
        <row r="297">
          <cell r="A297">
            <v>3156</v>
          </cell>
          <cell r="B297" t="str">
            <v>동캡</v>
          </cell>
          <cell r="C297" t="str">
            <v>32Ø</v>
          </cell>
          <cell r="D297" t="str">
            <v>개</v>
          </cell>
          <cell r="E297">
            <v>322</v>
          </cell>
          <cell r="F297">
            <v>0</v>
          </cell>
          <cell r="G297">
            <v>371</v>
          </cell>
          <cell r="H297">
            <v>535</v>
          </cell>
          <cell r="I297">
            <v>424</v>
          </cell>
          <cell r="J297">
            <v>477</v>
          </cell>
          <cell r="L297">
            <v>377</v>
          </cell>
        </row>
        <row r="298">
          <cell r="A298">
            <v>3157</v>
          </cell>
          <cell r="B298" t="str">
            <v>동캡</v>
          </cell>
          <cell r="C298" t="str">
            <v>25Ø</v>
          </cell>
          <cell r="D298" t="str">
            <v>개</v>
          </cell>
          <cell r="E298">
            <v>234</v>
          </cell>
          <cell r="F298">
            <v>0</v>
          </cell>
          <cell r="G298">
            <v>270</v>
          </cell>
          <cell r="H298">
            <v>535</v>
          </cell>
          <cell r="I298">
            <v>308</v>
          </cell>
          <cell r="J298">
            <v>477</v>
          </cell>
          <cell r="L298">
            <v>377</v>
          </cell>
        </row>
        <row r="299">
          <cell r="A299">
            <v>3158</v>
          </cell>
          <cell r="B299" t="str">
            <v>동캡</v>
          </cell>
          <cell r="C299" t="str">
            <v>20Ø</v>
          </cell>
          <cell r="D299" t="str">
            <v>개</v>
          </cell>
          <cell r="E299">
            <v>158</v>
          </cell>
          <cell r="F299">
            <v>0</v>
          </cell>
          <cell r="G299">
            <v>182</v>
          </cell>
          <cell r="H299">
            <v>535</v>
          </cell>
          <cell r="I299">
            <v>208</v>
          </cell>
          <cell r="J299">
            <v>477</v>
          </cell>
          <cell r="L299">
            <v>377</v>
          </cell>
        </row>
        <row r="300">
          <cell r="A300">
            <v>3159</v>
          </cell>
          <cell r="B300" t="str">
            <v>동캡</v>
          </cell>
          <cell r="C300" t="str">
            <v>15Ø</v>
          </cell>
          <cell r="D300" t="str">
            <v>개</v>
          </cell>
          <cell r="E300">
            <v>120</v>
          </cell>
          <cell r="F300">
            <v>0</v>
          </cell>
          <cell r="G300">
            <v>139</v>
          </cell>
          <cell r="H300">
            <v>535</v>
          </cell>
          <cell r="I300">
            <v>158</v>
          </cell>
          <cell r="J300">
            <v>477</v>
          </cell>
          <cell r="L300">
            <v>377</v>
          </cell>
        </row>
        <row r="301">
          <cell r="A301">
            <v>3161</v>
          </cell>
          <cell r="B301" t="str">
            <v>동절연 합 후렌지</v>
          </cell>
          <cell r="C301" t="str">
            <v>100Ø</v>
          </cell>
          <cell r="D301" t="str">
            <v>개</v>
          </cell>
          <cell r="E301">
            <v>18144</v>
          </cell>
          <cell r="F301">
            <v>14373</v>
          </cell>
          <cell r="H301">
            <v>0</v>
          </cell>
          <cell r="I301">
            <v>25637</v>
          </cell>
          <cell r="J301">
            <v>0</v>
          </cell>
          <cell r="L301">
            <v>0</v>
          </cell>
        </row>
        <row r="302">
          <cell r="A302">
            <v>3162</v>
          </cell>
          <cell r="B302" t="str">
            <v>동절연 합 후렌지</v>
          </cell>
          <cell r="C302" t="str">
            <v>80Ø</v>
          </cell>
          <cell r="D302" t="str">
            <v>개</v>
          </cell>
          <cell r="E302">
            <v>12702</v>
          </cell>
          <cell r="F302">
            <v>10187</v>
          </cell>
          <cell r="H302">
            <v>0</v>
          </cell>
          <cell r="I302">
            <v>19335</v>
          </cell>
          <cell r="J302">
            <v>0</v>
          </cell>
          <cell r="L302">
            <v>0</v>
          </cell>
        </row>
        <row r="303">
          <cell r="A303">
            <v>3163</v>
          </cell>
          <cell r="B303" t="str">
            <v>동절연 합 후렌지</v>
          </cell>
          <cell r="C303" t="str">
            <v>65Ø</v>
          </cell>
          <cell r="D303" t="str">
            <v>개</v>
          </cell>
          <cell r="E303">
            <v>10162</v>
          </cell>
          <cell r="F303">
            <v>8791</v>
          </cell>
          <cell r="H303">
            <v>0</v>
          </cell>
          <cell r="I303">
            <v>13265</v>
          </cell>
          <cell r="J303">
            <v>0</v>
          </cell>
          <cell r="L303">
            <v>0</v>
          </cell>
        </row>
        <row r="304">
          <cell r="A304">
            <v>3164</v>
          </cell>
          <cell r="B304" t="str">
            <v>동절연유니온</v>
          </cell>
          <cell r="C304" t="str">
            <v>50Ø</v>
          </cell>
          <cell r="D304" t="str">
            <v>개</v>
          </cell>
          <cell r="E304">
            <v>4350</v>
          </cell>
          <cell r="F304">
            <v>0</v>
          </cell>
          <cell r="G304">
            <v>8972</v>
          </cell>
          <cell r="H304">
            <v>535</v>
          </cell>
          <cell r="I304">
            <v>8972</v>
          </cell>
          <cell r="J304">
            <v>489</v>
          </cell>
          <cell r="L304">
            <v>489</v>
          </cell>
        </row>
        <row r="305">
          <cell r="A305">
            <v>3165</v>
          </cell>
          <cell r="B305" t="str">
            <v>동절연유니온</v>
          </cell>
          <cell r="C305" t="str">
            <v>40Ø</v>
          </cell>
          <cell r="D305" t="str">
            <v>개</v>
          </cell>
          <cell r="E305">
            <v>3576</v>
          </cell>
          <cell r="F305">
            <v>0</v>
          </cell>
          <cell r="G305">
            <v>6850</v>
          </cell>
          <cell r="H305">
            <v>535</v>
          </cell>
          <cell r="I305">
            <v>6850</v>
          </cell>
          <cell r="J305">
            <v>477</v>
          </cell>
          <cell r="L305">
            <v>377</v>
          </cell>
        </row>
        <row r="306">
          <cell r="A306">
            <v>3166</v>
          </cell>
          <cell r="B306" t="str">
            <v>동절연유니온</v>
          </cell>
          <cell r="C306" t="str">
            <v>32Ø</v>
          </cell>
          <cell r="D306" t="str">
            <v>개</v>
          </cell>
          <cell r="E306">
            <v>2680</v>
          </cell>
          <cell r="F306">
            <v>0</v>
          </cell>
          <cell r="G306">
            <v>4604</v>
          </cell>
          <cell r="H306">
            <v>535</v>
          </cell>
          <cell r="I306">
            <v>4604</v>
          </cell>
          <cell r="J306">
            <v>477</v>
          </cell>
          <cell r="L306">
            <v>377</v>
          </cell>
        </row>
        <row r="307">
          <cell r="A307">
            <v>3167</v>
          </cell>
          <cell r="B307" t="str">
            <v>동절연유니온</v>
          </cell>
          <cell r="C307" t="str">
            <v>25Ø</v>
          </cell>
          <cell r="D307" t="str">
            <v>개</v>
          </cell>
          <cell r="E307">
            <v>1903</v>
          </cell>
          <cell r="F307">
            <v>0</v>
          </cell>
          <cell r="G307">
            <v>3096</v>
          </cell>
          <cell r="H307">
            <v>535</v>
          </cell>
          <cell r="I307">
            <v>3097</v>
          </cell>
          <cell r="J307">
            <v>477</v>
          </cell>
          <cell r="L307">
            <v>377</v>
          </cell>
        </row>
        <row r="308">
          <cell r="A308">
            <v>3168</v>
          </cell>
          <cell r="B308" t="str">
            <v>동절연유니온</v>
          </cell>
          <cell r="C308" t="str">
            <v>20Ø</v>
          </cell>
          <cell r="D308" t="str">
            <v>개</v>
          </cell>
          <cell r="E308">
            <v>1513</v>
          </cell>
          <cell r="F308">
            <v>0</v>
          </cell>
          <cell r="G308">
            <v>1980</v>
          </cell>
          <cell r="H308">
            <v>535</v>
          </cell>
          <cell r="I308">
            <v>1980</v>
          </cell>
          <cell r="J308">
            <v>477</v>
          </cell>
          <cell r="L308">
            <v>377</v>
          </cell>
        </row>
        <row r="309">
          <cell r="A309">
            <v>3169</v>
          </cell>
          <cell r="B309" t="str">
            <v>동절연유니온</v>
          </cell>
          <cell r="C309" t="str">
            <v>15Ø</v>
          </cell>
          <cell r="D309" t="str">
            <v>개</v>
          </cell>
          <cell r="E309">
            <v>1245</v>
          </cell>
          <cell r="F309">
            <v>0</v>
          </cell>
          <cell r="G309">
            <v>1130</v>
          </cell>
          <cell r="H309">
            <v>535</v>
          </cell>
          <cell r="I309">
            <v>1130</v>
          </cell>
          <cell r="J309">
            <v>477</v>
          </cell>
          <cell r="L309">
            <v>377</v>
          </cell>
        </row>
        <row r="310">
          <cell r="A310">
            <v>3171</v>
          </cell>
          <cell r="B310" t="str">
            <v>CM 아답타</v>
          </cell>
          <cell r="C310" t="str">
            <v>100Ø</v>
          </cell>
          <cell r="D310" t="str">
            <v>개</v>
          </cell>
          <cell r="E310">
            <v>23832</v>
          </cell>
          <cell r="F310">
            <v>0</v>
          </cell>
          <cell r="G310">
            <v>26090</v>
          </cell>
          <cell r="H310">
            <v>535</v>
          </cell>
          <cell r="I310">
            <v>26091</v>
          </cell>
          <cell r="J310">
            <v>489</v>
          </cell>
          <cell r="L310">
            <v>489</v>
          </cell>
        </row>
        <row r="311">
          <cell r="A311">
            <v>3172</v>
          </cell>
          <cell r="B311" t="str">
            <v>CM 아답타</v>
          </cell>
          <cell r="C311" t="str">
            <v>80Ø</v>
          </cell>
          <cell r="D311" t="str">
            <v>개</v>
          </cell>
          <cell r="E311">
            <v>11409</v>
          </cell>
          <cell r="F311">
            <v>0</v>
          </cell>
          <cell r="G311">
            <v>12490</v>
          </cell>
          <cell r="H311">
            <v>535</v>
          </cell>
          <cell r="I311">
            <v>12488</v>
          </cell>
          <cell r="J311">
            <v>489</v>
          </cell>
          <cell r="L311">
            <v>489</v>
          </cell>
        </row>
        <row r="312">
          <cell r="A312">
            <v>3173</v>
          </cell>
          <cell r="B312" t="str">
            <v>CM 아답타</v>
          </cell>
          <cell r="C312" t="str">
            <v>65Ø</v>
          </cell>
          <cell r="D312" t="str">
            <v>개</v>
          </cell>
          <cell r="E312">
            <v>6308</v>
          </cell>
          <cell r="F312">
            <v>0</v>
          </cell>
          <cell r="G312">
            <v>6906</v>
          </cell>
          <cell r="H312">
            <v>535</v>
          </cell>
          <cell r="I312">
            <v>6906</v>
          </cell>
          <cell r="J312">
            <v>489</v>
          </cell>
          <cell r="L312">
            <v>489</v>
          </cell>
        </row>
        <row r="313">
          <cell r="A313">
            <v>3174</v>
          </cell>
          <cell r="B313" t="str">
            <v>CM 아답타</v>
          </cell>
          <cell r="C313" t="str">
            <v>50Ø</v>
          </cell>
          <cell r="D313" t="str">
            <v>개</v>
          </cell>
          <cell r="E313">
            <v>2944</v>
          </cell>
          <cell r="F313">
            <v>0</v>
          </cell>
          <cell r="G313">
            <v>3223</v>
          </cell>
          <cell r="H313">
            <v>535</v>
          </cell>
          <cell r="I313">
            <v>3223</v>
          </cell>
          <cell r="J313">
            <v>489</v>
          </cell>
          <cell r="L313">
            <v>489</v>
          </cell>
        </row>
        <row r="314">
          <cell r="A314">
            <v>3175</v>
          </cell>
          <cell r="B314" t="str">
            <v>CM 아답타</v>
          </cell>
          <cell r="C314" t="str">
            <v>40Ø</v>
          </cell>
          <cell r="D314" t="str">
            <v>개</v>
          </cell>
          <cell r="E314">
            <v>2101</v>
          </cell>
          <cell r="F314">
            <v>0</v>
          </cell>
          <cell r="G314">
            <v>2300</v>
          </cell>
          <cell r="H314">
            <v>535</v>
          </cell>
          <cell r="I314">
            <v>2302</v>
          </cell>
          <cell r="J314">
            <v>477</v>
          </cell>
          <cell r="L314">
            <v>377</v>
          </cell>
        </row>
        <row r="315">
          <cell r="A315">
            <v>3176</v>
          </cell>
          <cell r="B315" t="str">
            <v>CM 아답타</v>
          </cell>
          <cell r="C315" t="str">
            <v>32Ø</v>
          </cell>
          <cell r="D315" t="str">
            <v>개</v>
          </cell>
          <cell r="E315">
            <v>1429</v>
          </cell>
          <cell r="F315">
            <v>0</v>
          </cell>
          <cell r="G315">
            <v>1565</v>
          </cell>
          <cell r="H315">
            <v>535</v>
          </cell>
          <cell r="I315">
            <v>1566</v>
          </cell>
          <cell r="J315">
            <v>477</v>
          </cell>
          <cell r="L315">
            <v>377</v>
          </cell>
        </row>
        <row r="316">
          <cell r="A316">
            <v>3177</v>
          </cell>
          <cell r="B316" t="str">
            <v>CM 아답타</v>
          </cell>
          <cell r="C316" t="str">
            <v>25Ø</v>
          </cell>
          <cell r="D316" t="str">
            <v>개</v>
          </cell>
          <cell r="E316">
            <v>810</v>
          </cell>
          <cell r="F316">
            <v>0</v>
          </cell>
          <cell r="G316">
            <v>888</v>
          </cell>
          <cell r="H316">
            <v>535</v>
          </cell>
          <cell r="I316">
            <v>888</v>
          </cell>
          <cell r="J316">
            <v>477</v>
          </cell>
          <cell r="L316">
            <v>377</v>
          </cell>
        </row>
        <row r="317">
          <cell r="A317">
            <v>3178</v>
          </cell>
          <cell r="B317" t="str">
            <v>CM 아답타</v>
          </cell>
          <cell r="C317" t="str">
            <v>20Ø</v>
          </cell>
          <cell r="D317" t="str">
            <v>개</v>
          </cell>
          <cell r="E317">
            <v>507</v>
          </cell>
          <cell r="F317">
            <v>0</v>
          </cell>
          <cell r="G317">
            <v>556</v>
          </cell>
          <cell r="H317">
            <v>535</v>
          </cell>
          <cell r="I317">
            <v>556</v>
          </cell>
          <cell r="J317">
            <v>477</v>
          </cell>
          <cell r="L317">
            <v>377</v>
          </cell>
        </row>
        <row r="318">
          <cell r="A318">
            <v>3179</v>
          </cell>
          <cell r="B318" t="str">
            <v>CM 아답타</v>
          </cell>
          <cell r="C318" t="str">
            <v>15Ø</v>
          </cell>
          <cell r="D318" t="str">
            <v>개</v>
          </cell>
          <cell r="E318">
            <v>253</v>
          </cell>
          <cell r="F318">
            <v>0</v>
          </cell>
          <cell r="G318">
            <v>278</v>
          </cell>
          <cell r="H318">
            <v>535</v>
          </cell>
          <cell r="I318">
            <v>278</v>
          </cell>
          <cell r="J318">
            <v>477</v>
          </cell>
          <cell r="L318">
            <v>377</v>
          </cell>
        </row>
        <row r="319">
          <cell r="A319">
            <v>3181</v>
          </cell>
          <cell r="B319" t="str">
            <v>CF 아답타</v>
          </cell>
          <cell r="C319" t="str">
            <v>50Ø</v>
          </cell>
          <cell r="D319" t="str">
            <v>개</v>
          </cell>
          <cell r="E319">
            <v>4995</v>
          </cell>
          <cell r="F319">
            <v>0</v>
          </cell>
          <cell r="G319">
            <v>5469</v>
          </cell>
          <cell r="H319">
            <v>535</v>
          </cell>
          <cell r="I319">
            <v>5469</v>
          </cell>
          <cell r="J319">
            <v>489</v>
          </cell>
          <cell r="L319">
            <v>489</v>
          </cell>
        </row>
        <row r="320">
          <cell r="A320">
            <v>3182</v>
          </cell>
          <cell r="B320" t="str">
            <v>CF 아답타</v>
          </cell>
          <cell r="C320" t="str">
            <v>40Ø</v>
          </cell>
          <cell r="D320" t="str">
            <v>개</v>
          </cell>
          <cell r="E320">
            <v>3034</v>
          </cell>
          <cell r="F320">
            <v>0</v>
          </cell>
          <cell r="G320">
            <v>3322</v>
          </cell>
          <cell r="H320">
            <v>535</v>
          </cell>
          <cell r="I320">
            <v>3322</v>
          </cell>
          <cell r="J320">
            <v>477</v>
          </cell>
          <cell r="L320">
            <v>377</v>
          </cell>
        </row>
        <row r="321">
          <cell r="A321">
            <v>3183</v>
          </cell>
          <cell r="B321" t="str">
            <v>CF 아답타</v>
          </cell>
          <cell r="C321" t="str">
            <v>32Ø</v>
          </cell>
          <cell r="D321" t="str">
            <v>개</v>
          </cell>
          <cell r="E321">
            <v>2343</v>
          </cell>
          <cell r="F321">
            <v>0</v>
          </cell>
          <cell r="G321">
            <v>2566</v>
          </cell>
          <cell r="H321">
            <v>535</v>
          </cell>
          <cell r="I321">
            <v>2566</v>
          </cell>
          <cell r="J321">
            <v>477</v>
          </cell>
          <cell r="L321">
            <v>377</v>
          </cell>
        </row>
        <row r="322">
          <cell r="A322">
            <v>3184</v>
          </cell>
          <cell r="B322" t="str">
            <v>CF 아답타</v>
          </cell>
          <cell r="C322" t="str">
            <v>25Ø</v>
          </cell>
          <cell r="D322" t="str">
            <v>개</v>
          </cell>
          <cell r="E322">
            <v>1401</v>
          </cell>
          <cell r="F322">
            <v>0</v>
          </cell>
          <cell r="G322">
            <v>1535</v>
          </cell>
          <cell r="H322">
            <v>535</v>
          </cell>
          <cell r="I322">
            <v>1535</v>
          </cell>
          <cell r="J322">
            <v>477</v>
          </cell>
          <cell r="L322">
            <v>377</v>
          </cell>
        </row>
        <row r="323">
          <cell r="A323">
            <v>3185</v>
          </cell>
          <cell r="B323" t="str">
            <v>CF 아답타</v>
          </cell>
          <cell r="C323" t="str">
            <v>20Ø</v>
          </cell>
          <cell r="D323" t="str">
            <v>개</v>
          </cell>
          <cell r="E323">
            <v>621</v>
          </cell>
          <cell r="F323">
            <v>0</v>
          </cell>
          <cell r="G323">
            <v>681</v>
          </cell>
          <cell r="H323">
            <v>535</v>
          </cell>
          <cell r="I323">
            <v>682</v>
          </cell>
          <cell r="J323">
            <v>477</v>
          </cell>
          <cell r="L323">
            <v>377</v>
          </cell>
        </row>
        <row r="324">
          <cell r="A324">
            <v>3186</v>
          </cell>
          <cell r="B324" t="str">
            <v>CF 아답타</v>
          </cell>
          <cell r="C324" t="str">
            <v>15Ø</v>
          </cell>
          <cell r="D324" t="str">
            <v>개</v>
          </cell>
          <cell r="E324">
            <v>355</v>
          </cell>
          <cell r="F324">
            <v>0</v>
          </cell>
          <cell r="G324">
            <v>390</v>
          </cell>
          <cell r="H324">
            <v>535</v>
          </cell>
          <cell r="I324">
            <v>390</v>
          </cell>
          <cell r="J324">
            <v>477</v>
          </cell>
          <cell r="L324">
            <v>377</v>
          </cell>
        </row>
        <row r="325">
          <cell r="A325">
            <v>3191</v>
          </cell>
          <cell r="B325" t="str">
            <v>CF 엘보</v>
          </cell>
          <cell r="C325" t="str">
            <v>32Ø</v>
          </cell>
          <cell r="D325" t="str">
            <v>개</v>
          </cell>
          <cell r="E325">
            <v>4485</v>
          </cell>
          <cell r="F325">
            <v>0</v>
          </cell>
          <cell r="G325">
            <v>4911</v>
          </cell>
          <cell r="H325">
            <v>535</v>
          </cell>
          <cell r="I325">
            <v>4911</v>
          </cell>
          <cell r="J325">
            <v>477</v>
          </cell>
          <cell r="L325">
            <v>377</v>
          </cell>
        </row>
        <row r="326">
          <cell r="A326">
            <v>3192</v>
          </cell>
          <cell r="B326" t="str">
            <v>CF 엘보</v>
          </cell>
          <cell r="C326" t="str">
            <v>25Ø</v>
          </cell>
          <cell r="D326" t="str">
            <v>개</v>
          </cell>
          <cell r="E326">
            <v>2526</v>
          </cell>
          <cell r="F326">
            <v>0</v>
          </cell>
          <cell r="G326">
            <v>2766</v>
          </cell>
          <cell r="H326">
            <v>535</v>
          </cell>
          <cell r="I326">
            <v>2766</v>
          </cell>
          <cell r="J326">
            <v>477</v>
          </cell>
          <cell r="L326">
            <v>377</v>
          </cell>
        </row>
        <row r="327">
          <cell r="A327">
            <v>3193</v>
          </cell>
          <cell r="B327" t="str">
            <v>CF 엘보</v>
          </cell>
          <cell r="C327" t="str">
            <v>20Ø</v>
          </cell>
          <cell r="D327" t="str">
            <v>개</v>
          </cell>
          <cell r="E327">
            <v>1201</v>
          </cell>
          <cell r="F327">
            <v>0</v>
          </cell>
          <cell r="G327">
            <v>1316</v>
          </cell>
          <cell r="H327">
            <v>535</v>
          </cell>
          <cell r="I327">
            <v>1316</v>
          </cell>
          <cell r="J327">
            <v>477</v>
          </cell>
          <cell r="L327">
            <v>377</v>
          </cell>
        </row>
        <row r="328">
          <cell r="A328">
            <v>3194</v>
          </cell>
          <cell r="B328" t="str">
            <v>CF 엘보</v>
          </cell>
          <cell r="C328" t="str">
            <v>15Ø</v>
          </cell>
          <cell r="D328" t="str">
            <v>개</v>
          </cell>
          <cell r="E328">
            <v>704</v>
          </cell>
          <cell r="F328">
            <v>0</v>
          </cell>
          <cell r="G328">
            <v>772</v>
          </cell>
          <cell r="H328">
            <v>535</v>
          </cell>
          <cell r="I328">
            <v>773</v>
          </cell>
          <cell r="J328">
            <v>477</v>
          </cell>
          <cell r="L328">
            <v>377</v>
          </cell>
        </row>
        <row r="329">
          <cell r="A329">
            <v>3195</v>
          </cell>
          <cell r="B329" t="str">
            <v>동에어챔버</v>
          </cell>
          <cell r="C329" t="str">
            <v>25Ø</v>
          </cell>
          <cell r="D329" t="str">
            <v>개</v>
          </cell>
          <cell r="E329">
            <v>1902</v>
          </cell>
          <cell r="F329">
            <v>0</v>
          </cell>
          <cell r="G329">
            <v>2187</v>
          </cell>
          <cell r="H329">
            <v>535</v>
          </cell>
          <cell r="I329">
            <v>2499</v>
          </cell>
          <cell r="J329">
            <v>477</v>
          </cell>
          <cell r="L329">
            <v>377</v>
          </cell>
        </row>
        <row r="330">
          <cell r="A330">
            <v>3196</v>
          </cell>
          <cell r="B330" t="str">
            <v>동에어챔버</v>
          </cell>
          <cell r="C330" t="str">
            <v>20Ø</v>
          </cell>
          <cell r="D330" t="str">
            <v>개</v>
          </cell>
          <cell r="E330">
            <v>1539</v>
          </cell>
          <cell r="F330">
            <v>0</v>
          </cell>
          <cell r="G330">
            <v>1770</v>
          </cell>
          <cell r="H330">
            <v>535</v>
          </cell>
          <cell r="I330">
            <v>2024</v>
          </cell>
          <cell r="J330">
            <v>477</v>
          </cell>
          <cell r="L330">
            <v>377</v>
          </cell>
        </row>
        <row r="331">
          <cell r="A331">
            <v>3197</v>
          </cell>
          <cell r="B331" t="str">
            <v>동에어챔버</v>
          </cell>
          <cell r="C331" t="str">
            <v>15Ø</v>
          </cell>
          <cell r="D331" t="str">
            <v>개</v>
          </cell>
          <cell r="E331">
            <v>1539</v>
          </cell>
          <cell r="F331">
            <v>0</v>
          </cell>
          <cell r="G331">
            <v>1770</v>
          </cell>
          <cell r="H331">
            <v>535</v>
          </cell>
          <cell r="I331">
            <v>2024</v>
          </cell>
          <cell r="J331">
            <v>477</v>
          </cell>
          <cell r="L331">
            <v>377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6">
          <cell r="A346">
            <v>3201</v>
          </cell>
          <cell r="B346" t="str">
            <v>스테인레스관 (3.0t)</v>
          </cell>
          <cell r="C346" t="str">
            <v>100Ø</v>
          </cell>
          <cell r="D346" t="str">
            <v>M</v>
          </cell>
          <cell r="E346">
            <v>22470</v>
          </cell>
          <cell r="F346">
            <v>0</v>
          </cell>
          <cell r="H346">
            <v>480</v>
          </cell>
          <cell r="I346">
            <v>22873</v>
          </cell>
          <cell r="J346">
            <v>480</v>
          </cell>
          <cell r="L346">
            <v>480</v>
          </cell>
        </row>
        <row r="347">
          <cell r="A347">
            <v>3202</v>
          </cell>
          <cell r="B347" t="str">
            <v>스테인레스관 (3.0t)</v>
          </cell>
          <cell r="C347" t="str">
            <v>80Ø</v>
          </cell>
          <cell r="D347" t="str">
            <v>M</v>
          </cell>
          <cell r="E347">
            <v>17370</v>
          </cell>
          <cell r="F347">
            <v>0</v>
          </cell>
          <cell r="H347">
            <v>480</v>
          </cell>
          <cell r="I347">
            <v>17695</v>
          </cell>
          <cell r="J347">
            <v>480</v>
          </cell>
          <cell r="L347">
            <v>480</v>
          </cell>
        </row>
        <row r="348">
          <cell r="A348">
            <v>3203</v>
          </cell>
          <cell r="B348" t="str">
            <v>스테인레스관 (K형)</v>
          </cell>
          <cell r="C348" t="str">
            <v>60Ø</v>
          </cell>
          <cell r="D348" t="str">
            <v>M</v>
          </cell>
          <cell r="E348">
            <v>7260</v>
          </cell>
          <cell r="F348">
            <v>0</v>
          </cell>
          <cell r="G348">
            <v>7640</v>
          </cell>
          <cell r="H348">
            <v>479</v>
          </cell>
          <cell r="I348">
            <v>7160</v>
          </cell>
          <cell r="J348">
            <v>479</v>
          </cell>
          <cell r="L348">
            <v>479</v>
          </cell>
        </row>
        <row r="349">
          <cell r="A349">
            <v>3204</v>
          </cell>
          <cell r="B349" t="str">
            <v>스테인레스관 (K형)</v>
          </cell>
          <cell r="C349" t="str">
            <v>50Ø</v>
          </cell>
          <cell r="D349" t="str">
            <v>M</v>
          </cell>
          <cell r="E349">
            <v>4820</v>
          </cell>
          <cell r="F349">
            <v>0</v>
          </cell>
          <cell r="G349">
            <v>5040</v>
          </cell>
          <cell r="H349">
            <v>479</v>
          </cell>
          <cell r="I349">
            <v>4730</v>
          </cell>
          <cell r="J349">
            <v>479</v>
          </cell>
          <cell r="L349">
            <v>479</v>
          </cell>
        </row>
        <row r="350">
          <cell r="A350">
            <v>3205</v>
          </cell>
          <cell r="B350" t="str">
            <v>스테인레스관 (K형)</v>
          </cell>
          <cell r="C350" t="str">
            <v>40Ø</v>
          </cell>
          <cell r="D350" t="str">
            <v>M</v>
          </cell>
          <cell r="E350">
            <v>4280</v>
          </cell>
          <cell r="F350">
            <v>0</v>
          </cell>
          <cell r="G350">
            <v>4480</v>
          </cell>
          <cell r="H350">
            <v>479</v>
          </cell>
          <cell r="I350">
            <v>4220</v>
          </cell>
          <cell r="J350">
            <v>479</v>
          </cell>
          <cell r="L350">
            <v>479</v>
          </cell>
        </row>
        <row r="351">
          <cell r="A351">
            <v>3206</v>
          </cell>
          <cell r="B351" t="str">
            <v>스테인레스관 (K형)</v>
          </cell>
          <cell r="C351" t="str">
            <v>30Ø</v>
          </cell>
          <cell r="D351" t="str">
            <v>M</v>
          </cell>
          <cell r="E351">
            <v>3540</v>
          </cell>
          <cell r="F351">
            <v>0</v>
          </cell>
          <cell r="G351">
            <v>3700</v>
          </cell>
          <cell r="H351">
            <v>479</v>
          </cell>
          <cell r="I351">
            <v>3470</v>
          </cell>
          <cell r="J351">
            <v>479</v>
          </cell>
          <cell r="L351">
            <v>479</v>
          </cell>
        </row>
        <row r="352">
          <cell r="A352">
            <v>3207</v>
          </cell>
          <cell r="B352" t="str">
            <v>스테인레스관 (K형)</v>
          </cell>
          <cell r="C352" t="str">
            <v>25Ø</v>
          </cell>
          <cell r="D352" t="str">
            <v>M</v>
          </cell>
          <cell r="E352">
            <v>2850</v>
          </cell>
          <cell r="F352">
            <v>0</v>
          </cell>
          <cell r="G352">
            <v>2750</v>
          </cell>
          <cell r="H352">
            <v>479</v>
          </cell>
          <cell r="I352">
            <v>2500</v>
          </cell>
          <cell r="J352">
            <v>479</v>
          </cell>
          <cell r="L352">
            <v>479</v>
          </cell>
        </row>
        <row r="353">
          <cell r="A353">
            <v>3208</v>
          </cell>
          <cell r="B353" t="str">
            <v>스테인레스관 (K형)</v>
          </cell>
          <cell r="C353" t="str">
            <v>20Ø</v>
          </cell>
          <cell r="D353" t="str">
            <v>M</v>
          </cell>
          <cell r="E353">
            <v>2070</v>
          </cell>
          <cell r="F353">
            <v>0</v>
          </cell>
          <cell r="G353">
            <v>2200</v>
          </cell>
          <cell r="H353">
            <v>479</v>
          </cell>
          <cell r="I353">
            <v>2000</v>
          </cell>
          <cell r="J353">
            <v>479</v>
          </cell>
          <cell r="L353">
            <v>479</v>
          </cell>
        </row>
        <row r="354">
          <cell r="A354">
            <v>3209</v>
          </cell>
          <cell r="B354" t="str">
            <v>스테인레스관 (K형)</v>
          </cell>
          <cell r="C354" t="str">
            <v>13Ø</v>
          </cell>
          <cell r="D354" t="str">
            <v>M</v>
          </cell>
          <cell r="E354">
            <v>1320</v>
          </cell>
          <cell r="F354">
            <v>0</v>
          </cell>
          <cell r="G354">
            <v>1390</v>
          </cell>
          <cell r="H354">
            <v>479</v>
          </cell>
          <cell r="I354">
            <v>1280</v>
          </cell>
          <cell r="J354">
            <v>479</v>
          </cell>
          <cell r="L354">
            <v>479</v>
          </cell>
        </row>
        <row r="355">
          <cell r="A355">
            <v>3211</v>
          </cell>
          <cell r="B355" t="str">
            <v>엘보 (용접식 S20S)</v>
          </cell>
          <cell r="C355" t="str">
            <v>100Ø</v>
          </cell>
          <cell r="D355" t="str">
            <v>개</v>
          </cell>
          <cell r="E355">
            <v>18400</v>
          </cell>
          <cell r="F355">
            <v>0</v>
          </cell>
          <cell r="H355">
            <v>482</v>
          </cell>
          <cell r="I355">
            <v>18400</v>
          </cell>
          <cell r="J355">
            <v>482</v>
          </cell>
          <cell r="L355">
            <v>482</v>
          </cell>
        </row>
        <row r="356">
          <cell r="A356">
            <v>3212</v>
          </cell>
          <cell r="B356" t="str">
            <v>엘보 (용접식 S20S)</v>
          </cell>
          <cell r="C356" t="str">
            <v>80Ø</v>
          </cell>
          <cell r="D356" t="str">
            <v>개</v>
          </cell>
          <cell r="E356">
            <v>11200</v>
          </cell>
          <cell r="F356">
            <v>0</v>
          </cell>
          <cell r="H356">
            <v>482</v>
          </cell>
          <cell r="I356">
            <v>11200</v>
          </cell>
          <cell r="J356">
            <v>482</v>
          </cell>
          <cell r="L356">
            <v>482</v>
          </cell>
        </row>
        <row r="357">
          <cell r="A357">
            <v>3213</v>
          </cell>
          <cell r="B357" t="str">
            <v>엘보 (SR죠인트)</v>
          </cell>
          <cell r="C357" t="str">
            <v>60Ø</v>
          </cell>
          <cell r="D357" t="str">
            <v>개</v>
          </cell>
          <cell r="E357">
            <v>11520</v>
          </cell>
          <cell r="F357">
            <v>0</v>
          </cell>
          <cell r="H357">
            <v>486</v>
          </cell>
          <cell r="I357">
            <v>11510</v>
          </cell>
          <cell r="J357">
            <v>486</v>
          </cell>
          <cell r="L357">
            <v>486</v>
          </cell>
        </row>
        <row r="358">
          <cell r="A358">
            <v>3214</v>
          </cell>
          <cell r="B358" t="str">
            <v>엘보 (SR죠인트)</v>
          </cell>
          <cell r="C358" t="str">
            <v>50Ø</v>
          </cell>
          <cell r="D358" t="str">
            <v>개</v>
          </cell>
          <cell r="E358">
            <v>9030</v>
          </cell>
          <cell r="F358">
            <v>0</v>
          </cell>
          <cell r="H358">
            <v>486</v>
          </cell>
          <cell r="I358">
            <v>9030</v>
          </cell>
          <cell r="J358">
            <v>486</v>
          </cell>
          <cell r="L358">
            <v>486</v>
          </cell>
        </row>
        <row r="359">
          <cell r="A359">
            <v>3215</v>
          </cell>
          <cell r="B359" t="str">
            <v>엘보 (SR죠인트)</v>
          </cell>
          <cell r="C359" t="str">
            <v>40Ø</v>
          </cell>
          <cell r="D359" t="str">
            <v>개</v>
          </cell>
          <cell r="E359">
            <v>6820</v>
          </cell>
          <cell r="F359">
            <v>0</v>
          </cell>
          <cell r="H359">
            <v>486</v>
          </cell>
          <cell r="I359">
            <v>6810</v>
          </cell>
          <cell r="J359">
            <v>486</v>
          </cell>
          <cell r="L359">
            <v>486</v>
          </cell>
        </row>
        <row r="360">
          <cell r="A360">
            <v>3216</v>
          </cell>
          <cell r="B360" t="str">
            <v>엘보 (SR죠인트)</v>
          </cell>
          <cell r="C360" t="str">
            <v>30Ø</v>
          </cell>
          <cell r="D360" t="str">
            <v>개</v>
          </cell>
          <cell r="E360">
            <v>5510</v>
          </cell>
          <cell r="F360">
            <v>0</v>
          </cell>
          <cell r="H360">
            <v>486</v>
          </cell>
          <cell r="I360">
            <v>5510</v>
          </cell>
          <cell r="J360">
            <v>486</v>
          </cell>
          <cell r="L360">
            <v>486</v>
          </cell>
        </row>
        <row r="361">
          <cell r="A361">
            <v>3217</v>
          </cell>
          <cell r="B361" t="str">
            <v>엘보 (SR죠인트)</v>
          </cell>
          <cell r="C361" t="str">
            <v>25Ø</v>
          </cell>
          <cell r="D361" t="str">
            <v>개</v>
          </cell>
          <cell r="E361">
            <v>2580</v>
          </cell>
          <cell r="F361">
            <v>0</v>
          </cell>
          <cell r="H361">
            <v>486</v>
          </cell>
          <cell r="I361">
            <v>2580</v>
          </cell>
          <cell r="J361">
            <v>486</v>
          </cell>
          <cell r="L361">
            <v>486</v>
          </cell>
        </row>
        <row r="362">
          <cell r="A362">
            <v>3218</v>
          </cell>
          <cell r="B362" t="str">
            <v>엘보 (SR죠인트)</v>
          </cell>
          <cell r="C362" t="str">
            <v>20Ø</v>
          </cell>
          <cell r="D362" t="str">
            <v>개</v>
          </cell>
          <cell r="E362">
            <v>1980</v>
          </cell>
          <cell r="F362">
            <v>0</v>
          </cell>
          <cell r="H362">
            <v>486</v>
          </cell>
          <cell r="I362">
            <v>1980</v>
          </cell>
          <cell r="J362">
            <v>486</v>
          </cell>
          <cell r="L362">
            <v>486</v>
          </cell>
        </row>
        <row r="363">
          <cell r="A363">
            <v>3219</v>
          </cell>
          <cell r="B363" t="str">
            <v>엘보 (SR죠인트)</v>
          </cell>
          <cell r="C363" t="str">
            <v>13Ø</v>
          </cell>
          <cell r="D363" t="str">
            <v>개</v>
          </cell>
          <cell r="E363">
            <v>1370</v>
          </cell>
          <cell r="F363">
            <v>0</v>
          </cell>
          <cell r="H363">
            <v>486</v>
          </cell>
          <cell r="I363">
            <v>1370</v>
          </cell>
          <cell r="J363">
            <v>486</v>
          </cell>
          <cell r="L363">
            <v>486</v>
          </cell>
        </row>
        <row r="364">
          <cell r="A364">
            <v>3221</v>
          </cell>
          <cell r="B364" t="str">
            <v>티 (용접식 S20S)</v>
          </cell>
          <cell r="C364" t="str">
            <v>100Ø</v>
          </cell>
          <cell r="D364" t="str">
            <v>개</v>
          </cell>
          <cell r="E364">
            <v>26720</v>
          </cell>
          <cell r="F364">
            <v>0</v>
          </cell>
          <cell r="H364">
            <v>482</v>
          </cell>
          <cell r="I364">
            <v>26720</v>
          </cell>
          <cell r="J364">
            <v>482</v>
          </cell>
          <cell r="L364">
            <v>482</v>
          </cell>
        </row>
        <row r="365">
          <cell r="A365">
            <v>3222</v>
          </cell>
          <cell r="B365" t="str">
            <v>티 (용접식 S20S)</v>
          </cell>
          <cell r="C365" t="str">
            <v>80Ø</v>
          </cell>
          <cell r="D365" t="str">
            <v>개</v>
          </cell>
          <cell r="E365">
            <v>17760</v>
          </cell>
          <cell r="F365">
            <v>0</v>
          </cell>
          <cell r="H365">
            <v>482</v>
          </cell>
          <cell r="I365">
            <v>17760</v>
          </cell>
          <cell r="J365">
            <v>482</v>
          </cell>
          <cell r="L365">
            <v>482</v>
          </cell>
        </row>
        <row r="366">
          <cell r="A366">
            <v>3223</v>
          </cell>
          <cell r="B366" t="str">
            <v>티 (SR죠인트)</v>
          </cell>
          <cell r="C366" t="str">
            <v>60Ø</v>
          </cell>
          <cell r="D366" t="str">
            <v>개</v>
          </cell>
          <cell r="E366">
            <v>23310</v>
          </cell>
          <cell r="F366">
            <v>0</v>
          </cell>
          <cell r="H366">
            <v>486</v>
          </cell>
          <cell r="I366">
            <v>23310</v>
          </cell>
          <cell r="J366">
            <v>486</v>
          </cell>
          <cell r="L366">
            <v>486</v>
          </cell>
        </row>
        <row r="367">
          <cell r="A367">
            <v>3224</v>
          </cell>
          <cell r="B367" t="str">
            <v>티 (SR죠인트)</v>
          </cell>
          <cell r="C367" t="str">
            <v>50Ø</v>
          </cell>
          <cell r="D367" t="str">
            <v>개</v>
          </cell>
          <cell r="E367">
            <v>20850</v>
          </cell>
          <cell r="F367">
            <v>0</v>
          </cell>
          <cell r="H367">
            <v>486</v>
          </cell>
          <cell r="I367">
            <v>20850</v>
          </cell>
          <cell r="J367">
            <v>486</v>
          </cell>
          <cell r="L367">
            <v>486</v>
          </cell>
        </row>
        <row r="368">
          <cell r="A368">
            <v>3225</v>
          </cell>
          <cell r="B368" t="str">
            <v>티 (SR죠인트)</v>
          </cell>
          <cell r="C368" t="str">
            <v>40Ø</v>
          </cell>
          <cell r="D368" t="str">
            <v>개</v>
          </cell>
          <cell r="E368">
            <v>15610</v>
          </cell>
          <cell r="F368">
            <v>0</v>
          </cell>
          <cell r="H368">
            <v>486</v>
          </cell>
          <cell r="I368">
            <v>15610</v>
          </cell>
          <cell r="J368">
            <v>486</v>
          </cell>
          <cell r="L368">
            <v>486</v>
          </cell>
        </row>
        <row r="369">
          <cell r="A369">
            <v>3226</v>
          </cell>
          <cell r="B369" t="str">
            <v>티 (SR죠인트)</v>
          </cell>
          <cell r="C369" t="str">
            <v>30Ø</v>
          </cell>
          <cell r="D369" t="str">
            <v>개</v>
          </cell>
          <cell r="E369">
            <v>12120</v>
          </cell>
          <cell r="F369">
            <v>0</v>
          </cell>
          <cell r="H369">
            <v>486</v>
          </cell>
          <cell r="I369">
            <v>12120</v>
          </cell>
          <cell r="J369">
            <v>486</v>
          </cell>
          <cell r="L369">
            <v>486</v>
          </cell>
        </row>
        <row r="370">
          <cell r="A370">
            <v>3227</v>
          </cell>
          <cell r="B370" t="str">
            <v>티 (SR죠인트)</v>
          </cell>
          <cell r="C370" t="str">
            <v>25Ø</v>
          </cell>
          <cell r="D370" t="str">
            <v>개</v>
          </cell>
          <cell r="E370">
            <v>7620</v>
          </cell>
          <cell r="F370">
            <v>0</v>
          </cell>
          <cell r="H370">
            <v>486</v>
          </cell>
          <cell r="I370">
            <v>7620</v>
          </cell>
          <cell r="J370">
            <v>486</v>
          </cell>
          <cell r="L370">
            <v>486</v>
          </cell>
        </row>
        <row r="371">
          <cell r="A371">
            <v>3228</v>
          </cell>
          <cell r="B371" t="str">
            <v>티 (SR죠인트)</v>
          </cell>
          <cell r="C371" t="str">
            <v>20Ø</v>
          </cell>
          <cell r="D371" t="str">
            <v>개</v>
          </cell>
          <cell r="E371">
            <v>5070</v>
          </cell>
          <cell r="F371">
            <v>0</v>
          </cell>
          <cell r="H371">
            <v>486</v>
          </cell>
          <cell r="I371">
            <v>5070</v>
          </cell>
          <cell r="J371">
            <v>486</v>
          </cell>
          <cell r="L371">
            <v>486</v>
          </cell>
        </row>
        <row r="372">
          <cell r="A372">
            <v>3229</v>
          </cell>
          <cell r="B372" t="str">
            <v>티 (SR죠인트)</v>
          </cell>
          <cell r="C372" t="str">
            <v>13Ø</v>
          </cell>
          <cell r="D372" t="str">
            <v>개</v>
          </cell>
          <cell r="E372">
            <v>3470</v>
          </cell>
          <cell r="F372">
            <v>0</v>
          </cell>
          <cell r="H372">
            <v>486</v>
          </cell>
          <cell r="I372">
            <v>3470</v>
          </cell>
          <cell r="J372">
            <v>486</v>
          </cell>
          <cell r="L372">
            <v>486</v>
          </cell>
        </row>
        <row r="373">
          <cell r="A373">
            <v>3232</v>
          </cell>
          <cell r="B373" t="str">
            <v>레듀샤 (용접식 S20S)</v>
          </cell>
          <cell r="C373" t="str">
            <v>100Ø</v>
          </cell>
          <cell r="D373" t="str">
            <v>개</v>
          </cell>
          <cell r="E373">
            <v>15200</v>
          </cell>
          <cell r="F373">
            <v>0</v>
          </cell>
          <cell r="H373">
            <v>482</v>
          </cell>
          <cell r="I373">
            <v>15200</v>
          </cell>
          <cell r="J373">
            <v>482</v>
          </cell>
          <cell r="L373">
            <v>482</v>
          </cell>
        </row>
        <row r="374">
          <cell r="A374">
            <v>3232</v>
          </cell>
          <cell r="B374" t="str">
            <v>레듀샤 (용접식 S20S)</v>
          </cell>
          <cell r="C374" t="str">
            <v>80Ø</v>
          </cell>
          <cell r="D374" t="str">
            <v>개</v>
          </cell>
          <cell r="E374">
            <v>10640</v>
          </cell>
          <cell r="F374">
            <v>0</v>
          </cell>
          <cell r="H374">
            <v>482</v>
          </cell>
          <cell r="I374">
            <v>10640</v>
          </cell>
          <cell r="J374">
            <v>482</v>
          </cell>
          <cell r="L374">
            <v>482</v>
          </cell>
        </row>
        <row r="375">
          <cell r="A375">
            <v>3233</v>
          </cell>
          <cell r="B375" t="str">
            <v>레듀샤 (SR죠인트)</v>
          </cell>
          <cell r="C375" t="str">
            <v>60Ø</v>
          </cell>
          <cell r="D375" t="str">
            <v>개</v>
          </cell>
          <cell r="E375">
            <v>13000</v>
          </cell>
          <cell r="F375">
            <v>0</v>
          </cell>
          <cell r="H375">
            <v>486</v>
          </cell>
          <cell r="I375">
            <v>13000</v>
          </cell>
          <cell r="J375">
            <v>486</v>
          </cell>
          <cell r="L375">
            <v>486</v>
          </cell>
        </row>
        <row r="376">
          <cell r="A376">
            <v>3234</v>
          </cell>
          <cell r="B376" t="str">
            <v>레듀샤 (SR죠인트)</v>
          </cell>
          <cell r="C376" t="str">
            <v>50Ø</v>
          </cell>
          <cell r="D376" t="str">
            <v>개</v>
          </cell>
          <cell r="E376">
            <v>11150</v>
          </cell>
          <cell r="F376">
            <v>0</v>
          </cell>
          <cell r="H376">
            <v>486</v>
          </cell>
          <cell r="I376">
            <v>11150</v>
          </cell>
          <cell r="J376">
            <v>486</v>
          </cell>
          <cell r="L376">
            <v>486</v>
          </cell>
        </row>
        <row r="377">
          <cell r="A377">
            <v>3235</v>
          </cell>
          <cell r="B377" t="str">
            <v>레듀샤 (SR죠인트)</v>
          </cell>
          <cell r="C377" t="str">
            <v>40Ø</v>
          </cell>
          <cell r="D377" t="str">
            <v>개</v>
          </cell>
          <cell r="E377">
            <v>9170</v>
          </cell>
          <cell r="F377">
            <v>0</v>
          </cell>
          <cell r="H377">
            <v>486</v>
          </cell>
          <cell r="I377">
            <v>9170</v>
          </cell>
          <cell r="J377">
            <v>486</v>
          </cell>
          <cell r="L377">
            <v>486</v>
          </cell>
        </row>
        <row r="378">
          <cell r="A378">
            <v>3236</v>
          </cell>
          <cell r="B378" t="str">
            <v>레듀샤 (SR죠인트)</v>
          </cell>
          <cell r="C378" t="str">
            <v>30Ø</v>
          </cell>
          <cell r="D378" t="str">
            <v>개</v>
          </cell>
          <cell r="E378">
            <v>7080</v>
          </cell>
          <cell r="F378">
            <v>0</v>
          </cell>
          <cell r="H378">
            <v>486</v>
          </cell>
          <cell r="I378">
            <v>7080</v>
          </cell>
          <cell r="J378">
            <v>486</v>
          </cell>
          <cell r="L378">
            <v>486</v>
          </cell>
        </row>
        <row r="379">
          <cell r="A379">
            <v>3237</v>
          </cell>
          <cell r="B379" t="str">
            <v>레듀샤 (SR죠인트)</v>
          </cell>
          <cell r="C379" t="str">
            <v>25Ø</v>
          </cell>
          <cell r="D379" t="str">
            <v>개</v>
          </cell>
          <cell r="E379">
            <v>3830</v>
          </cell>
          <cell r="F379">
            <v>0</v>
          </cell>
          <cell r="H379">
            <v>486</v>
          </cell>
          <cell r="I379">
            <v>3830</v>
          </cell>
          <cell r="J379">
            <v>486</v>
          </cell>
          <cell r="L379">
            <v>486</v>
          </cell>
        </row>
        <row r="380">
          <cell r="A380">
            <v>3238</v>
          </cell>
          <cell r="B380" t="str">
            <v>레듀샤 (SR죠인트)</v>
          </cell>
          <cell r="C380" t="str">
            <v>20Ø</v>
          </cell>
          <cell r="D380" t="str">
            <v>개</v>
          </cell>
          <cell r="E380">
            <v>2210</v>
          </cell>
          <cell r="F380">
            <v>0</v>
          </cell>
          <cell r="H380">
            <v>486</v>
          </cell>
          <cell r="I380">
            <v>2210</v>
          </cell>
          <cell r="J380">
            <v>486</v>
          </cell>
          <cell r="L380">
            <v>486</v>
          </cell>
        </row>
        <row r="381">
          <cell r="A381">
            <v>3241</v>
          </cell>
          <cell r="B381" t="str">
            <v>소켓 (SR죠인트)</v>
          </cell>
          <cell r="C381" t="str">
            <v>60Ø</v>
          </cell>
          <cell r="D381" t="str">
            <v>개</v>
          </cell>
          <cell r="E381">
            <v>8820</v>
          </cell>
          <cell r="F381">
            <v>0</v>
          </cell>
          <cell r="H381">
            <v>486</v>
          </cell>
          <cell r="I381">
            <v>8820</v>
          </cell>
          <cell r="J381">
            <v>486</v>
          </cell>
          <cell r="L381">
            <v>486</v>
          </cell>
        </row>
        <row r="382">
          <cell r="A382">
            <v>3242</v>
          </cell>
          <cell r="B382" t="str">
            <v>소켓 (SR죠인트)</v>
          </cell>
          <cell r="C382" t="str">
            <v>50Ø</v>
          </cell>
          <cell r="D382" t="str">
            <v>개</v>
          </cell>
          <cell r="E382">
            <v>7660</v>
          </cell>
          <cell r="F382">
            <v>0</v>
          </cell>
          <cell r="H382">
            <v>486</v>
          </cell>
          <cell r="I382">
            <v>7660</v>
          </cell>
          <cell r="J382">
            <v>486</v>
          </cell>
          <cell r="L382">
            <v>486</v>
          </cell>
        </row>
        <row r="383">
          <cell r="A383">
            <v>3243</v>
          </cell>
          <cell r="B383" t="str">
            <v>소켓 (SR죠인트)</v>
          </cell>
          <cell r="C383" t="str">
            <v>40Ø</v>
          </cell>
          <cell r="D383" t="str">
            <v>개</v>
          </cell>
          <cell r="E383">
            <v>5140</v>
          </cell>
          <cell r="F383">
            <v>0</v>
          </cell>
          <cell r="H383">
            <v>486</v>
          </cell>
          <cell r="I383">
            <v>5140</v>
          </cell>
          <cell r="J383">
            <v>486</v>
          </cell>
          <cell r="L383">
            <v>486</v>
          </cell>
        </row>
        <row r="384">
          <cell r="A384">
            <v>3244</v>
          </cell>
          <cell r="B384" t="str">
            <v>소켓 (SR죠인트)</v>
          </cell>
          <cell r="C384" t="str">
            <v>30Ø</v>
          </cell>
          <cell r="D384" t="str">
            <v>개</v>
          </cell>
          <cell r="E384">
            <v>3960</v>
          </cell>
          <cell r="F384">
            <v>0</v>
          </cell>
          <cell r="H384">
            <v>486</v>
          </cell>
          <cell r="I384">
            <v>3960</v>
          </cell>
          <cell r="J384">
            <v>486</v>
          </cell>
          <cell r="L384">
            <v>486</v>
          </cell>
        </row>
        <row r="385">
          <cell r="A385">
            <v>3245</v>
          </cell>
          <cell r="B385" t="str">
            <v>소켓 (SR죠인트)</v>
          </cell>
          <cell r="C385" t="str">
            <v>25Ø</v>
          </cell>
          <cell r="D385" t="str">
            <v>개</v>
          </cell>
          <cell r="E385">
            <v>2130</v>
          </cell>
          <cell r="F385">
            <v>0</v>
          </cell>
          <cell r="H385">
            <v>486</v>
          </cell>
          <cell r="I385">
            <v>2130</v>
          </cell>
          <cell r="J385">
            <v>486</v>
          </cell>
          <cell r="L385">
            <v>486</v>
          </cell>
        </row>
        <row r="386">
          <cell r="A386">
            <v>3246</v>
          </cell>
          <cell r="B386" t="str">
            <v>소켓 (SR죠인트)</v>
          </cell>
          <cell r="C386" t="str">
            <v>20Ø</v>
          </cell>
          <cell r="D386" t="str">
            <v>개</v>
          </cell>
          <cell r="E386">
            <v>1570</v>
          </cell>
          <cell r="F386">
            <v>0</v>
          </cell>
          <cell r="H386">
            <v>486</v>
          </cell>
          <cell r="I386">
            <v>1570</v>
          </cell>
          <cell r="J386">
            <v>486</v>
          </cell>
          <cell r="L386">
            <v>486</v>
          </cell>
        </row>
        <row r="387">
          <cell r="A387">
            <v>3247</v>
          </cell>
          <cell r="B387" t="str">
            <v>소켓 (SR죠인트)</v>
          </cell>
          <cell r="C387" t="str">
            <v>13Ø</v>
          </cell>
          <cell r="D387" t="str">
            <v>개</v>
          </cell>
          <cell r="E387">
            <v>1250</v>
          </cell>
          <cell r="F387">
            <v>0</v>
          </cell>
          <cell r="H387">
            <v>486</v>
          </cell>
          <cell r="I387">
            <v>1250</v>
          </cell>
          <cell r="J387">
            <v>486</v>
          </cell>
          <cell r="L387">
            <v>486</v>
          </cell>
        </row>
        <row r="388">
          <cell r="A388">
            <v>3251</v>
          </cell>
          <cell r="B388" t="str">
            <v>캡 (용접식 S20S)</v>
          </cell>
          <cell r="C388" t="str">
            <v>100Ø</v>
          </cell>
          <cell r="D388" t="str">
            <v>개</v>
          </cell>
          <cell r="E388">
            <v>8960</v>
          </cell>
          <cell r="F388">
            <v>0</v>
          </cell>
          <cell r="H388">
            <v>482</v>
          </cell>
          <cell r="I388">
            <v>8960</v>
          </cell>
          <cell r="J388">
            <v>482</v>
          </cell>
          <cell r="L388">
            <v>482</v>
          </cell>
        </row>
        <row r="389">
          <cell r="A389">
            <v>3252</v>
          </cell>
          <cell r="B389" t="str">
            <v>캡 (용접식 S20S)</v>
          </cell>
          <cell r="C389" t="str">
            <v>80Ø</v>
          </cell>
          <cell r="D389" t="str">
            <v>개</v>
          </cell>
          <cell r="E389">
            <v>6110</v>
          </cell>
          <cell r="F389">
            <v>0</v>
          </cell>
          <cell r="H389">
            <v>482</v>
          </cell>
          <cell r="I389">
            <v>6110</v>
          </cell>
          <cell r="J389">
            <v>482</v>
          </cell>
          <cell r="L389">
            <v>482</v>
          </cell>
        </row>
        <row r="390">
          <cell r="A390">
            <v>3253</v>
          </cell>
          <cell r="B390" t="str">
            <v>캡 (SR죠인트)</v>
          </cell>
          <cell r="C390" t="str">
            <v>60Ø</v>
          </cell>
          <cell r="D390" t="str">
            <v>개</v>
          </cell>
          <cell r="E390">
            <v>10600</v>
          </cell>
          <cell r="F390">
            <v>0</v>
          </cell>
          <cell r="H390">
            <v>486</v>
          </cell>
          <cell r="I390">
            <v>10600</v>
          </cell>
          <cell r="J390">
            <v>486</v>
          </cell>
          <cell r="L390">
            <v>486</v>
          </cell>
        </row>
        <row r="391">
          <cell r="A391">
            <v>3254</v>
          </cell>
          <cell r="B391" t="str">
            <v>캡 (SR죠인트)</v>
          </cell>
          <cell r="C391" t="str">
            <v>50Ø</v>
          </cell>
          <cell r="D391" t="str">
            <v>개</v>
          </cell>
          <cell r="E391">
            <v>8430</v>
          </cell>
          <cell r="F391">
            <v>0</v>
          </cell>
          <cell r="H391">
            <v>486</v>
          </cell>
          <cell r="I391">
            <v>8430</v>
          </cell>
          <cell r="J391">
            <v>486</v>
          </cell>
          <cell r="L391">
            <v>486</v>
          </cell>
        </row>
        <row r="392">
          <cell r="A392">
            <v>3255</v>
          </cell>
          <cell r="B392" t="str">
            <v>캡 (SR죠인트)</v>
          </cell>
          <cell r="C392" t="str">
            <v>40Ø</v>
          </cell>
          <cell r="D392" t="str">
            <v>개</v>
          </cell>
          <cell r="E392">
            <v>7610</v>
          </cell>
          <cell r="F392">
            <v>0</v>
          </cell>
          <cell r="H392">
            <v>486</v>
          </cell>
          <cell r="I392">
            <v>7610</v>
          </cell>
          <cell r="J392">
            <v>486</v>
          </cell>
          <cell r="L392">
            <v>486</v>
          </cell>
        </row>
        <row r="393">
          <cell r="A393">
            <v>3256</v>
          </cell>
          <cell r="B393" t="str">
            <v>캡 (SR죠인트)</v>
          </cell>
          <cell r="C393" t="str">
            <v>30Ø</v>
          </cell>
          <cell r="D393" t="str">
            <v>개</v>
          </cell>
          <cell r="E393">
            <v>5430</v>
          </cell>
          <cell r="F393">
            <v>0</v>
          </cell>
          <cell r="H393">
            <v>486</v>
          </cell>
          <cell r="I393">
            <v>5430</v>
          </cell>
          <cell r="J393">
            <v>486</v>
          </cell>
          <cell r="L393">
            <v>486</v>
          </cell>
        </row>
        <row r="394">
          <cell r="A394">
            <v>3257</v>
          </cell>
          <cell r="B394" t="str">
            <v>캡 (SR죠인트)</v>
          </cell>
          <cell r="C394" t="str">
            <v>25Ø</v>
          </cell>
          <cell r="D394" t="str">
            <v>개</v>
          </cell>
          <cell r="E394">
            <v>3050</v>
          </cell>
          <cell r="F394">
            <v>0</v>
          </cell>
          <cell r="H394">
            <v>486</v>
          </cell>
          <cell r="I394">
            <v>3050</v>
          </cell>
          <cell r="J394">
            <v>486</v>
          </cell>
          <cell r="L394">
            <v>486</v>
          </cell>
        </row>
        <row r="395">
          <cell r="A395">
            <v>3258</v>
          </cell>
          <cell r="B395" t="str">
            <v>캡 (SR죠인트)</v>
          </cell>
          <cell r="C395" t="str">
            <v>20Ø</v>
          </cell>
          <cell r="D395" t="str">
            <v>개</v>
          </cell>
          <cell r="E395">
            <v>2340</v>
          </cell>
          <cell r="F395">
            <v>0</v>
          </cell>
          <cell r="H395">
            <v>486</v>
          </cell>
          <cell r="I395">
            <v>2340</v>
          </cell>
          <cell r="J395">
            <v>486</v>
          </cell>
          <cell r="L395">
            <v>486</v>
          </cell>
        </row>
        <row r="396">
          <cell r="A396">
            <v>3259</v>
          </cell>
          <cell r="B396" t="str">
            <v>캡 (SR죠인트)</v>
          </cell>
          <cell r="C396" t="str">
            <v>13Ø</v>
          </cell>
          <cell r="D396" t="str">
            <v>개</v>
          </cell>
          <cell r="E396">
            <v>1920</v>
          </cell>
          <cell r="F396">
            <v>0</v>
          </cell>
          <cell r="H396">
            <v>486</v>
          </cell>
          <cell r="I396">
            <v>1920</v>
          </cell>
          <cell r="J396">
            <v>486</v>
          </cell>
          <cell r="L396">
            <v>486</v>
          </cell>
        </row>
        <row r="397">
          <cell r="A397">
            <v>3261</v>
          </cell>
          <cell r="B397" t="str">
            <v>SUS용접 합 후렌지</v>
          </cell>
          <cell r="C397" t="str">
            <v>100Ø</v>
          </cell>
          <cell r="D397" t="str">
            <v>개</v>
          </cell>
          <cell r="E397">
            <v>12300</v>
          </cell>
          <cell r="F397">
            <v>0</v>
          </cell>
          <cell r="H397">
            <v>0</v>
          </cell>
          <cell r="I397">
            <v>12300</v>
          </cell>
          <cell r="J397">
            <v>0</v>
          </cell>
          <cell r="L397">
            <v>0</v>
          </cell>
        </row>
        <row r="398">
          <cell r="A398">
            <v>3262</v>
          </cell>
          <cell r="B398" t="str">
            <v>SUS용접 합 후렌지</v>
          </cell>
          <cell r="C398" t="str">
            <v>80Ø</v>
          </cell>
          <cell r="D398" t="str">
            <v>개</v>
          </cell>
          <cell r="E398">
            <v>10300</v>
          </cell>
          <cell r="F398">
            <v>0</v>
          </cell>
          <cell r="H398">
            <v>0</v>
          </cell>
          <cell r="I398">
            <v>10300</v>
          </cell>
          <cell r="J398">
            <v>0</v>
          </cell>
          <cell r="L398">
            <v>0</v>
          </cell>
        </row>
        <row r="399">
          <cell r="A399">
            <v>3263</v>
          </cell>
          <cell r="B399" t="str">
            <v>유니온 (SR죠인트)</v>
          </cell>
          <cell r="C399" t="str">
            <v>60Ø</v>
          </cell>
          <cell r="D399" t="str">
            <v>개</v>
          </cell>
          <cell r="E399">
            <v>17460</v>
          </cell>
          <cell r="F399">
            <v>0</v>
          </cell>
          <cell r="H399">
            <v>486</v>
          </cell>
          <cell r="I399">
            <v>17460</v>
          </cell>
          <cell r="J399">
            <v>486</v>
          </cell>
          <cell r="L399">
            <v>486</v>
          </cell>
        </row>
        <row r="400">
          <cell r="A400">
            <v>3264</v>
          </cell>
          <cell r="B400" t="str">
            <v>유니온 (SR죠인트)</v>
          </cell>
          <cell r="C400" t="str">
            <v>50Ø</v>
          </cell>
          <cell r="D400" t="str">
            <v>개</v>
          </cell>
          <cell r="E400">
            <v>14000</v>
          </cell>
          <cell r="F400">
            <v>0</v>
          </cell>
          <cell r="H400">
            <v>486</v>
          </cell>
          <cell r="I400">
            <v>14000</v>
          </cell>
          <cell r="J400">
            <v>486</v>
          </cell>
          <cell r="L400">
            <v>486</v>
          </cell>
        </row>
        <row r="401">
          <cell r="A401">
            <v>3265</v>
          </cell>
          <cell r="B401" t="str">
            <v>유니온 (SR죠인트)</v>
          </cell>
          <cell r="C401" t="str">
            <v>40Ø</v>
          </cell>
          <cell r="D401" t="str">
            <v>개</v>
          </cell>
          <cell r="E401">
            <v>10470</v>
          </cell>
          <cell r="F401">
            <v>0</v>
          </cell>
          <cell r="H401">
            <v>486</v>
          </cell>
          <cell r="I401">
            <v>10470</v>
          </cell>
          <cell r="J401">
            <v>486</v>
          </cell>
          <cell r="L401">
            <v>486</v>
          </cell>
        </row>
        <row r="402">
          <cell r="A402">
            <v>3266</v>
          </cell>
          <cell r="B402" t="str">
            <v>유니온 (SR죠인트)</v>
          </cell>
          <cell r="C402" t="str">
            <v>30Ø</v>
          </cell>
          <cell r="D402" t="str">
            <v>개</v>
          </cell>
          <cell r="E402">
            <v>6980</v>
          </cell>
          <cell r="F402">
            <v>0</v>
          </cell>
          <cell r="H402">
            <v>486</v>
          </cell>
          <cell r="I402">
            <v>6980</v>
          </cell>
          <cell r="J402">
            <v>486</v>
          </cell>
          <cell r="L402">
            <v>486</v>
          </cell>
        </row>
        <row r="403">
          <cell r="A403">
            <v>3267</v>
          </cell>
          <cell r="B403" t="str">
            <v>유니온 (SR죠인트)</v>
          </cell>
          <cell r="C403" t="str">
            <v>25Ø</v>
          </cell>
          <cell r="D403" t="str">
            <v>개</v>
          </cell>
          <cell r="E403">
            <v>4660</v>
          </cell>
          <cell r="F403">
            <v>0</v>
          </cell>
          <cell r="H403">
            <v>486</v>
          </cell>
          <cell r="I403">
            <v>4660</v>
          </cell>
          <cell r="J403">
            <v>486</v>
          </cell>
          <cell r="L403">
            <v>486</v>
          </cell>
        </row>
        <row r="404">
          <cell r="A404">
            <v>3268</v>
          </cell>
          <cell r="B404" t="str">
            <v>유니온 (SR죠인트)</v>
          </cell>
          <cell r="C404" t="str">
            <v>20Ø</v>
          </cell>
          <cell r="D404" t="str">
            <v>개</v>
          </cell>
          <cell r="E404">
            <v>3490</v>
          </cell>
          <cell r="F404">
            <v>0</v>
          </cell>
          <cell r="H404">
            <v>486</v>
          </cell>
          <cell r="I404">
            <v>3490</v>
          </cell>
          <cell r="J404">
            <v>486</v>
          </cell>
          <cell r="L404">
            <v>486</v>
          </cell>
        </row>
        <row r="405">
          <cell r="A405">
            <v>3269</v>
          </cell>
          <cell r="B405" t="str">
            <v>유니온 (SR죠인트)</v>
          </cell>
          <cell r="C405" t="str">
            <v>13Ø</v>
          </cell>
          <cell r="D405" t="str">
            <v>개</v>
          </cell>
          <cell r="E405">
            <v>2330</v>
          </cell>
          <cell r="F405">
            <v>0</v>
          </cell>
          <cell r="H405">
            <v>486</v>
          </cell>
          <cell r="I405">
            <v>2330</v>
          </cell>
          <cell r="J405">
            <v>486</v>
          </cell>
          <cell r="L405">
            <v>486</v>
          </cell>
        </row>
        <row r="406">
          <cell r="A406">
            <v>3271</v>
          </cell>
          <cell r="B406" t="str">
            <v>밸브소켓 (SR죠인트)</v>
          </cell>
          <cell r="C406" t="str">
            <v>60Ø</v>
          </cell>
          <cell r="D406" t="str">
            <v>개</v>
          </cell>
          <cell r="E406">
            <v>9200</v>
          </cell>
          <cell r="F406">
            <v>0</v>
          </cell>
          <cell r="H406">
            <v>486</v>
          </cell>
          <cell r="I406">
            <v>9200</v>
          </cell>
          <cell r="J406">
            <v>486</v>
          </cell>
          <cell r="L406">
            <v>486</v>
          </cell>
        </row>
        <row r="407">
          <cell r="A407">
            <v>3272</v>
          </cell>
          <cell r="B407" t="str">
            <v>밸브소켓 (SR죠인트)</v>
          </cell>
          <cell r="C407" t="str">
            <v>50Ø</v>
          </cell>
          <cell r="D407" t="str">
            <v>개</v>
          </cell>
          <cell r="E407">
            <v>7850</v>
          </cell>
          <cell r="F407">
            <v>0</v>
          </cell>
          <cell r="H407">
            <v>486</v>
          </cell>
          <cell r="I407">
            <v>7850</v>
          </cell>
          <cell r="J407">
            <v>486</v>
          </cell>
          <cell r="L407">
            <v>486</v>
          </cell>
        </row>
        <row r="408">
          <cell r="A408">
            <v>3273</v>
          </cell>
          <cell r="B408" t="str">
            <v>밸브소켓 (SR죠인트)</v>
          </cell>
          <cell r="C408" t="str">
            <v>40Ø</v>
          </cell>
          <cell r="D408" t="str">
            <v>개</v>
          </cell>
          <cell r="E408">
            <v>6770</v>
          </cell>
          <cell r="F408">
            <v>0</v>
          </cell>
          <cell r="H408">
            <v>486</v>
          </cell>
          <cell r="I408">
            <v>6770</v>
          </cell>
          <cell r="J408">
            <v>486</v>
          </cell>
          <cell r="L408">
            <v>486</v>
          </cell>
        </row>
        <row r="409">
          <cell r="A409">
            <v>3274</v>
          </cell>
          <cell r="B409" t="str">
            <v>밸브소켓 (SR죠인트)</v>
          </cell>
          <cell r="C409" t="str">
            <v>30Ø</v>
          </cell>
          <cell r="D409" t="str">
            <v>개</v>
          </cell>
          <cell r="E409">
            <v>4630</v>
          </cell>
          <cell r="F409">
            <v>0</v>
          </cell>
          <cell r="H409">
            <v>486</v>
          </cell>
          <cell r="I409">
            <v>4630</v>
          </cell>
          <cell r="J409">
            <v>486</v>
          </cell>
          <cell r="L409">
            <v>486</v>
          </cell>
        </row>
        <row r="410">
          <cell r="A410">
            <v>3275</v>
          </cell>
          <cell r="B410" t="str">
            <v>밸브소켓 (SR죠인트)</v>
          </cell>
          <cell r="C410" t="str">
            <v>25Ø</v>
          </cell>
          <cell r="D410" t="str">
            <v>개</v>
          </cell>
          <cell r="E410">
            <v>2860</v>
          </cell>
          <cell r="F410">
            <v>0</v>
          </cell>
          <cell r="H410">
            <v>486</v>
          </cell>
          <cell r="I410">
            <v>2860</v>
          </cell>
          <cell r="J410">
            <v>486</v>
          </cell>
          <cell r="L410">
            <v>486</v>
          </cell>
        </row>
        <row r="411">
          <cell r="A411">
            <v>3276</v>
          </cell>
          <cell r="B411" t="str">
            <v>밸브소켓 (SR죠인트)</v>
          </cell>
          <cell r="C411" t="str">
            <v>20Ø</v>
          </cell>
          <cell r="D411" t="str">
            <v>개</v>
          </cell>
          <cell r="E411">
            <v>1980</v>
          </cell>
          <cell r="F411">
            <v>0</v>
          </cell>
          <cell r="H411">
            <v>486</v>
          </cell>
          <cell r="I411">
            <v>1980</v>
          </cell>
          <cell r="J411">
            <v>486</v>
          </cell>
          <cell r="L411">
            <v>486</v>
          </cell>
        </row>
        <row r="412">
          <cell r="A412">
            <v>3277</v>
          </cell>
          <cell r="B412" t="str">
            <v>밸브소켓 (SR죠인트)</v>
          </cell>
          <cell r="C412" t="str">
            <v>13Ø</v>
          </cell>
          <cell r="D412" t="str">
            <v>개</v>
          </cell>
          <cell r="E412">
            <v>1260</v>
          </cell>
          <cell r="F412">
            <v>0</v>
          </cell>
          <cell r="H412">
            <v>486</v>
          </cell>
          <cell r="I412">
            <v>1260</v>
          </cell>
          <cell r="J412">
            <v>486</v>
          </cell>
          <cell r="L412">
            <v>486</v>
          </cell>
        </row>
        <row r="413">
          <cell r="A413">
            <v>3281</v>
          </cell>
          <cell r="B413" t="str">
            <v>수전소켓 (SR죠인트)</v>
          </cell>
          <cell r="C413" t="str">
            <v>25Ø</v>
          </cell>
          <cell r="D413" t="str">
            <v>개</v>
          </cell>
          <cell r="E413">
            <v>4220</v>
          </cell>
          <cell r="F413">
            <v>0</v>
          </cell>
          <cell r="H413">
            <v>486</v>
          </cell>
          <cell r="I413">
            <v>4220</v>
          </cell>
          <cell r="J413">
            <v>486</v>
          </cell>
          <cell r="L413">
            <v>486</v>
          </cell>
        </row>
        <row r="414">
          <cell r="A414">
            <v>3282</v>
          </cell>
          <cell r="B414" t="str">
            <v>수전소켓 (SR죠인트)</v>
          </cell>
          <cell r="C414" t="str">
            <v>20Ø</v>
          </cell>
          <cell r="D414" t="str">
            <v>개</v>
          </cell>
          <cell r="E414">
            <v>3390</v>
          </cell>
          <cell r="F414">
            <v>0</v>
          </cell>
          <cell r="H414">
            <v>486</v>
          </cell>
          <cell r="I414">
            <v>3390</v>
          </cell>
          <cell r="J414">
            <v>486</v>
          </cell>
          <cell r="L414">
            <v>486</v>
          </cell>
        </row>
        <row r="415">
          <cell r="A415">
            <v>3283</v>
          </cell>
          <cell r="B415" t="str">
            <v>수전소켓 (SR죠인트)</v>
          </cell>
          <cell r="C415" t="str">
            <v>13Ø</v>
          </cell>
          <cell r="D415" t="str">
            <v>개</v>
          </cell>
          <cell r="E415">
            <v>2860</v>
          </cell>
          <cell r="F415">
            <v>0</v>
          </cell>
          <cell r="H415">
            <v>486</v>
          </cell>
          <cell r="I415">
            <v>2860</v>
          </cell>
          <cell r="J415">
            <v>486</v>
          </cell>
          <cell r="L415">
            <v>486</v>
          </cell>
        </row>
        <row r="416">
          <cell r="A416">
            <v>3291</v>
          </cell>
          <cell r="B416" t="str">
            <v>아답타엘보(SR죠인트)</v>
          </cell>
          <cell r="C416" t="str">
            <v>25Ø</v>
          </cell>
          <cell r="D416" t="str">
            <v>개</v>
          </cell>
          <cell r="E416">
            <v>5710</v>
          </cell>
          <cell r="F416">
            <v>0</v>
          </cell>
          <cell r="H416">
            <v>486</v>
          </cell>
          <cell r="I416">
            <v>5710</v>
          </cell>
          <cell r="J416">
            <v>486</v>
          </cell>
          <cell r="L416">
            <v>486</v>
          </cell>
        </row>
        <row r="417">
          <cell r="A417">
            <v>3292</v>
          </cell>
          <cell r="B417" t="str">
            <v>아답타엘보(SR죠인트)</v>
          </cell>
          <cell r="C417" t="str">
            <v>20Ø</v>
          </cell>
          <cell r="D417" t="str">
            <v>개</v>
          </cell>
          <cell r="E417">
            <v>4010</v>
          </cell>
          <cell r="F417">
            <v>0</v>
          </cell>
          <cell r="H417">
            <v>486</v>
          </cell>
          <cell r="I417">
            <v>4010</v>
          </cell>
          <cell r="J417">
            <v>486</v>
          </cell>
          <cell r="L417">
            <v>486</v>
          </cell>
        </row>
        <row r="418">
          <cell r="A418">
            <v>3293</v>
          </cell>
          <cell r="B418" t="str">
            <v>아답타엘보(SR죠인트)</v>
          </cell>
          <cell r="C418" t="str">
            <v>13Ø</v>
          </cell>
          <cell r="D418" t="str">
            <v>개</v>
          </cell>
          <cell r="E418">
            <v>3440</v>
          </cell>
          <cell r="F418">
            <v>0</v>
          </cell>
          <cell r="H418">
            <v>486</v>
          </cell>
          <cell r="I418">
            <v>3440</v>
          </cell>
          <cell r="J418">
            <v>486</v>
          </cell>
          <cell r="L418">
            <v>486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44">
          <cell r="A444">
            <v>3299</v>
          </cell>
          <cell r="B444" t="str">
            <v>백강관</v>
          </cell>
          <cell r="C444" t="str">
            <v>150Ø</v>
          </cell>
          <cell r="D444" t="str">
            <v>M</v>
          </cell>
          <cell r="E444">
            <v>12628</v>
          </cell>
          <cell r="F444">
            <v>0</v>
          </cell>
          <cell r="H444">
            <v>457</v>
          </cell>
          <cell r="I444">
            <v>12628</v>
          </cell>
          <cell r="J444">
            <v>457</v>
          </cell>
          <cell r="L444">
            <v>457</v>
          </cell>
        </row>
        <row r="445">
          <cell r="A445">
            <v>3300</v>
          </cell>
          <cell r="B445" t="str">
            <v>백강관</v>
          </cell>
          <cell r="C445" t="str">
            <v>125Ø</v>
          </cell>
          <cell r="D445" t="str">
            <v>M</v>
          </cell>
          <cell r="E445">
            <v>10605</v>
          </cell>
          <cell r="F445">
            <v>0</v>
          </cell>
          <cell r="H445">
            <v>457</v>
          </cell>
          <cell r="I445">
            <v>10605</v>
          </cell>
          <cell r="J445">
            <v>457</v>
          </cell>
          <cell r="L445">
            <v>457</v>
          </cell>
        </row>
        <row r="446">
          <cell r="A446">
            <v>3301</v>
          </cell>
          <cell r="B446" t="str">
            <v>백강관</v>
          </cell>
          <cell r="C446" t="str">
            <v>100Ø</v>
          </cell>
          <cell r="D446" t="str">
            <v>M</v>
          </cell>
          <cell r="E446">
            <v>7822</v>
          </cell>
          <cell r="F446">
            <v>0</v>
          </cell>
          <cell r="H446">
            <v>457</v>
          </cell>
          <cell r="I446">
            <v>7822</v>
          </cell>
          <cell r="J446">
            <v>457</v>
          </cell>
          <cell r="L446">
            <v>457</v>
          </cell>
        </row>
        <row r="447">
          <cell r="A447">
            <v>3302</v>
          </cell>
          <cell r="B447" t="str">
            <v>백강관</v>
          </cell>
          <cell r="C447" t="str">
            <v>80Ø</v>
          </cell>
          <cell r="D447" t="str">
            <v>M</v>
          </cell>
          <cell r="E447">
            <v>5487</v>
          </cell>
          <cell r="F447">
            <v>0</v>
          </cell>
          <cell r="H447">
            <v>457</v>
          </cell>
          <cell r="I447">
            <v>5487</v>
          </cell>
          <cell r="J447">
            <v>457</v>
          </cell>
          <cell r="L447">
            <v>457</v>
          </cell>
        </row>
        <row r="448">
          <cell r="A448">
            <v>3303</v>
          </cell>
          <cell r="B448" t="str">
            <v>백강관</v>
          </cell>
          <cell r="C448" t="str">
            <v>65Ø</v>
          </cell>
          <cell r="D448" t="str">
            <v>M</v>
          </cell>
          <cell r="E448">
            <v>4402</v>
          </cell>
          <cell r="F448">
            <v>0</v>
          </cell>
          <cell r="H448">
            <v>457</v>
          </cell>
          <cell r="I448">
            <v>4402</v>
          </cell>
          <cell r="J448">
            <v>457</v>
          </cell>
          <cell r="L448">
            <v>457</v>
          </cell>
        </row>
        <row r="449">
          <cell r="A449">
            <v>3304</v>
          </cell>
          <cell r="B449" t="str">
            <v>백강관</v>
          </cell>
          <cell r="C449" t="str">
            <v>50Ø</v>
          </cell>
          <cell r="D449" t="str">
            <v>M</v>
          </cell>
          <cell r="E449">
            <v>3450</v>
          </cell>
          <cell r="F449">
            <v>0</v>
          </cell>
          <cell r="H449">
            <v>457</v>
          </cell>
          <cell r="I449">
            <v>3450</v>
          </cell>
          <cell r="J449">
            <v>457</v>
          </cell>
          <cell r="L449">
            <v>457</v>
          </cell>
        </row>
        <row r="450">
          <cell r="A450">
            <v>3305</v>
          </cell>
          <cell r="B450" t="str">
            <v>백강관</v>
          </cell>
          <cell r="C450" t="str">
            <v>40Ø</v>
          </cell>
          <cell r="D450" t="str">
            <v>M</v>
          </cell>
          <cell r="E450">
            <v>2513</v>
          </cell>
          <cell r="F450">
            <v>0</v>
          </cell>
          <cell r="H450">
            <v>457</v>
          </cell>
          <cell r="I450">
            <v>2513</v>
          </cell>
          <cell r="J450">
            <v>457</v>
          </cell>
          <cell r="L450">
            <v>457</v>
          </cell>
        </row>
        <row r="451">
          <cell r="A451">
            <v>3306</v>
          </cell>
          <cell r="B451" t="str">
            <v>백강관</v>
          </cell>
          <cell r="C451" t="str">
            <v>32Ø</v>
          </cell>
          <cell r="D451" t="str">
            <v>M</v>
          </cell>
          <cell r="E451">
            <v>2187</v>
          </cell>
          <cell r="F451">
            <v>0</v>
          </cell>
          <cell r="H451">
            <v>457</v>
          </cell>
          <cell r="I451">
            <v>2187</v>
          </cell>
          <cell r="J451">
            <v>457</v>
          </cell>
          <cell r="L451">
            <v>457</v>
          </cell>
        </row>
        <row r="452">
          <cell r="A452">
            <v>3307</v>
          </cell>
          <cell r="B452" t="str">
            <v>백강관</v>
          </cell>
          <cell r="C452" t="str">
            <v>25Ø</v>
          </cell>
          <cell r="D452" t="str">
            <v>M</v>
          </cell>
          <cell r="E452">
            <v>1782</v>
          </cell>
          <cell r="F452">
            <v>0</v>
          </cell>
          <cell r="H452">
            <v>457</v>
          </cell>
          <cell r="I452">
            <v>1782</v>
          </cell>
          <cell r="J452">
            <v>457</v>
          </cell>
          <cell r="L452">
            <v>457</v>
          </cell>
        </row>
        <row r="453">
          <cell r="A453">
            <v>3308</v>
          </cell>
          <cell r="B453" t="str">
            <v>백강관</v>
          </cell>
          <cell r="C453" t="str">
            <v>20Ø</v>
          </cell>
          <cell r="D453" t="str">
            <v>M</v>
          </cell>
          <cell r="E453">
            <v>1252</v>
          </cell>
          <cell r="F453">
            <v>0</v>
          </cell>
          <cell r="H453">
            <v>457</v>
          </cell>
          <cell r="I453">
            <v>1252</v>
          </cell>
          <cell r="J453">
            <v>457</v>
          </cell>
          <cell r="L453">
            <v>457</v>
          </cell>
        </row>
        <row r="454">
          <cell r="A454">
            <v>3309</v>
          </cell>
          <cell r="B454" t="str">
            <v>백강관</v>
          </cell>
          <cell r="C454" t="str">
            <v>15Ø</v>
          </cell>
          <cell r="D454" t="str">
            <v>M</v>
          </cell>
          <cell r="E454">
            <v>993</v>
          </cell>
          <cell r="F454">
            <v>0</v>
          </cell>
          <cell r="H454">
            <v>457</v>
          </cell>
          <cell r="I454">
            <v>993</v>
          </cell>
          <cell r="J454">
            <v>457</v>
          </cell>
          <cell r="L454">
            <v>457</v>
          </cell>
        </row>
        <row r="455">
          <cell r="A455">
            <v>3310</v>
          </cell>
          <cell r="B455" t="str">
            <v>백엘보 (용접식)</v>
          </cell>
          <cell r="C455" t="str">
            <v>150Ø</v>
          </cell>
          <cell r="D455" t="str">
            <v>개</v>
          </cell>
          <cell r="E455">
            <v>16800</v>
          </cell>
          <cell r="F455">
            <v>0</v>
          </cell>
          <cell r="H455">
            <v>461</v>
          </cell>
          <cell r="I455">
            <v>16800</v>
          </cell>
          <cell r="J455">
            <v>461</v>
          </cell>
          <cell r="L455">
            <v>461</v>
          </cell>
        </row>
        <row r="456">
          <cell r="A456">
            <v>3311</v>
          </cell>
          <cell r="B456" t="str">
            <v>백엘보 (용접식)</v>
          </cell>
          <cell r="C456" t="str">
            <v>100Ø</v>
          </cell>
          <cell r="D456" t="str">
            <v>개</v>
          </cell>
          <cell r="E456">
            <v>6440</v>
          </cell>
          <cell r="F456">
            <v>0</v>
          </cell>
          <cell r="H456">
            <v>461</v>
          </cell>
          <cell r="I456">
            <v>6440</v>
          </cell>
          <cell r="J456">
            <v>461</v>
          </cell>
          <cell r="L456">
            <v>461</v>
          </cell>
        </row>
        <row r="457">
          <cell r="A457">
            <v>3312</v>
          </cell>
          <cell r="B457" t="str">
            <v>백엘보 (용접식)</v>
          </cell>
          <cell r="C457" t="str">
            <v>80Ø</v>
          </cell>
          <cell r="D457" t="str">
            <v>개</v>
          </cell>
          <cell r="E457">
            <v>3780</v>
          </cell>
          <cell r="F457">
            <v>0</v>
          </cell>
          <cell r="H457">
            <v>461</v>
          </cell>
          <cell r="I457">
            <v>3780</v>
          </cell>
          <cell r="J457">
            <v>461</v>
          </cell>
          <cell r="L457">
            <v>461</v>
          </cell>
        </row>
        <row r="458">
          <cell r="A458">
            <v>3313</v>
          </cell>
          <cell r="B458" t="str">
            <v>백엘보 (용접식)</v>
          </cell>
          <cell r="C458" t="str">
            <v>65Ø</v>
          </cell>
          <cell r="D458" t="str">
            <v>개</v>
          </cell>
          <cell r="E458">
            <v>2760</v>
          </cell>
          <cell r="F458">
            <v>0</v>
          </cell>
          <cell r="H458">
            <v>461</v>
          </cell>
          <cell r="I458">
            <v>2760</v>
          </cell>
          <cell r="J458">
            <v>461</v>
          </cell>
          <cell r="L458">
            <v>461</v>
          </cell>
        </row>
        <row r="459">
          <cell r="A459">
            <v>3314</v>
          </cell>
          <cell r="B459" t="str">
            <v>백엘보 (나사식)</v>
          </cell>
          <cell r="C459" t="str">
            <v>50Ø</v>
          </cell>
          <cell r="D459" t="str">
            <v>개</v>
          </cell>
          <cell r="E459">
            <v>1498</v>
          </cell>
          <cell r="F459">
            <v>0</v>
          </cell>
          <cell r="H459">
            <v>460</v>
          </cell>
          <cell r="I459">
            <v>1498</v>
          </cell>
          <cell r="J459">
            <v>460</v>
          </cell>
          <cell r="L459">
            <v>460</v>
          </cell>
        </row>
        <row r="460">
          <cell r="A460">
            <v>3315</v>
          </cell>
          <cell r="B460" t="str">
            <v>백엘보 (나사식)</v>
          </cell>
          <cell r="C460" t="str">
            <v>40Ø</v>
          </cell>
          <cell r="D460" t="str">
            <v>개</v>
          </cell>
          <cell r="E460">
            <v>957</v>
          </cell>
          <cell r="F460">
            <v>0</v>
          </cell>
          <cell r="H460">
            <v>460</v>
          </cell>
          <cell r="I460">
            <v>957</v>
          </cell>
          <cell r="J460">
            <v>460</v>
          </cell>
          <cell r="L460">
            <v>460</v>
          </cell>
        </row>
        <row r="461">
          <cell r="A461">
            <v>3316</v>
          </cell>
          <cell r="B461" t="str">
            <v>백엘보 (나사식)</v>
          </cell>
          <cell r="C461" t="str">
            <v>32Ø</v>
          </cell>
          <cell r="D461" t="str">
            <v>개</v>
          </cell>
          <cell r="E461">
            <v>805</v>
          </cell>
          <cell r="F461">
            <v>0</v>
          </cell>
          <cell r="H461">
            <v>460</v>
          </cell>
          <cell r="I461">
            <v>805</v>
          </cell>
          <cell r="J461">
            <v>460</v>
          </cell>
          <cell r="L461">
            <v>460</v>
          </cell>
        </row>
        <row r="462">
          <cell r="A462">
            <v>3317</v>
          </cell>
          <cell r="B462" t="str">
            <v>백엘보 (나사식)</v>
          </cell>
          <cell r="C462" t="str">
            <v>25Ø</v>
          </cell>
          <cell r="D462" t="str">
            <v>개</v>
          </cell>
          <cell r="E462">
            <v>523</v>
          </cell>
          <cell r="F462">
            <v>0</v>
          </cell>
          <cell r="H462">
            <v>460</v>
          </cell>
          <cell r="I462">
            <v>523</v>
          </cell>
          <cell r="J462">
            <v>460</v>
          </cell>
          <cell r="L462">
            <v>460</v>
          </cell>
        </row>
        <row r="463">
          <cell r="A463">
            <v>3318</v>
          </cell>
          <cell r="B463" t="str">
            <v>백엘보 (나사식)</v>
          </cell>
          <cell r="C463" t="str">
            <v>20Ø</v>
          </cell>
          <cell r="D463" t="str">
            <v>개</v>
          </cell>
          <cell r="E463">
            <v>326</v>
          </cell>
          <cell r="F463">
            <v>0</v>
          </cell>
          <cell r="H463">
            <v>460</v>
          </cell>
          <cell r="I463">
            <v>326</v>
          </cell>
          <cell r="J463">
            <v>460</v>
          </cell>
          <cell r="L463">
            <v>460</v>
          </cell>
        </row>
        <row r="464">
          <cell r="A464">
            <v>3319</v>
          </cell>
          <cell r="B464" t="str">
            <v>백엘보 (나사식)</v>
          </cell>
          <cell r="C464" t="str">
            <v>15Ø</v>
          </cell>
          <cell r="D464" t="str">
            <v>개</v>
          </cell>
          <cell r="E464">
            <v>221</v>
          </cell>
          <cell r="F464">
            <v>0</v>
          </cell>
          <cell r="H464">
            <v>460</v>
          </cell>
          <cell r="I464">
            <v>221</v>
          </cell>
          <cell r="J464">
            <v>460</v>
          </cell>
          <cell r="L464">
            <v>460</v>
          </cell>
        </row>
        <row r="465">
          <cell r="A465">
            <v>3320</v>
          </cell>
          <cell r="B465" t="str">
            <v>백티 (용접식)</v>
          </cell>
          <cell r="C465" t="str">
            <v>150Ø</v>
          </cell>
          <cell r="D465" t="str">
            <v>개</v>
          </cell>
          <cell r="E465">
            <v>21000</v>
          </cell>
          <cell r="F465">
            <v>0</v>
          </cell>
          <cell r="H465">
            <v>461</v>
          </cell>
          <cell r="I465">
            <v>21000</v>
          </cell>
          <cell r="J465">
            <v>461</v>
          </cell>
          <cell r="L465">
            <v>461</v>
          </cell>
        </row>
        <row r="466">
          <cell r="A466">
            <v>3321</v>
          </cell>
          <cell r="B466" t="str">
            <v>백티 (용접식)</v>
          </cell>
          <cell r="C466" t="str">
            <v>100Ø</v>
          </cell>
          <cell r="D466" t="str">
            <v>개</v>
          </cell>
          <cell r="E466">
            <v>9030</v>
          </cell>
          <cell r="F466">
            <v>0</v>
          </cell>
          <cell r="H466">
            <v>461</v>
          </cell>
          <cell r="I466">
            <v>9030</v>
          </cell>
          <cell r="J466">
            <v>461</v>
          </cell>
          <cell r="L466">
            <v>461</v>
          </cell>
        </row>
        <row r="467">
          <cell r="A467">
            <v>3322</v>
          </cell>
          <cell r="B467" t="str">
            <v>백티 (용접식)</v>
          </cell>
          <cell r="C467" t="str">
            <v>80Ø</v>
          </cell>
          <cell r="D467" t="str">
            <v>개</v>
          </cell>
          <cell r="E467">
            <v>5480</v>
          </cell>
          <cell r="F467">
            <v>0</v>
          </cell>
          <cell r="H467">
            <v>461</v>
          </cell>
          <cell r="I467">
            <v>5480</v>
          </cell>
          <cell r="J467">
            <v>461</v>
          </cell>
          <cell r="L467">
            <v>461</v>
          </cell>
        </row>
        <row r="468">
          <cell r="A468">
            <v>3323</v>
          </cell>
          <cell r="B468" t="str">
            <v>백티 (용접식)</v>
          </cell>
          <cell r="C468" t="str">
            <v>65Ø</v>
          </cell>
          <cell r="D468" t="str">
            <v>개</v>
          </cell>
          <cell r="E468">
            <v>4060</v>
          </cell>
          <cell r="F468">
            <v>0</v>
          </cell>
          <cell r="H468">
            <v>461</v>
          </cell>
          <cell r="I468">
            <v>4060</v>
          </cell>
          <cell r="J468">
            <v>461</v>
          </cell>
          <cell r="L468">
            <v>461</v>
          </cell>
        </row>
        <row r="469">
          <cell r="A469">
            <v>3324</v>
          </cell>
          <cell r="B469" t="str">
            <v>백티 (나사식)</v>
          </cell>
          <cell r="C469" t="str">
            <v>50Ø</v>
          </cell>
          <cell r="D469" t="str">
            <v>개</v>
          </cell>
          <cell r="E469">
            <v>1957</v>
          </cell>
          <cell r="F469">
            <v>0</v>
          </cell>
          <cell r="H469">
            <v>460</v>
          </cell>
          <cell r="I469">
            <v>1957</v>
          </cell>
          <cell r="J469">
            <v>460</v>
          </cell>
          <cell r="L469">
            <v>460</v>
          </cell>
        </row>
        <row r="470">
          <cell r="A470">
            <v>3325</v>
          </cell>
          <cell r="B470" t="str">
            <v>백티 (나사식)</v>
          </cell>
          <cell r="C470" t="str">
            <v>40Ø</v>
          </cell>
          <cell r="D470" t="str">
            <v>개</v>
          </cell>
          <cell r="E470">
            <v>1338</v>
          </cell>
          <cell r="F470">
            <v>0</v>
          </cell>
          <cell r="H470">
            <v>460</v>
          </cell>
          <cell r="I470">
            <v>1338</v>
          </cell>
          <cell r="J470">
            <v>460</v>
          </cell>
          <cell r="L470">
            <v>460</v>
          </cell>
        </row>
        <row r="471">
          <cell r="A471">
            <v>3326</v>
          </cell>
          <cell r="B471" t="str">
            <v>백티 (나사식)</v>
          </cell>
          <cell r="C471" t="str">
            <v>32Ø</v>
          </cell>
          <cell r="D471" t="str">
            <v>개</v>
          </cell>
          <cell r="E471">
            <v>1000</v>
          </cell>
          <cell r="F471">
            <v>0</v>
          </cell>
          <cell r="H471">
            <v>460</v>
          </cell>
          <cell r="I471">
            <v>1000</v>
          </cell>
          <cell r="J471">
            <v>460</v>
          </cell>
          <cell r="L471">
            <v>460</v>
          </cell>
        </row>
        <row r="472">
          <cell r="A472">
            <v>3327</v>
          </cell>
          <cell r="B472" t="str">
            <v>백티 (나사식)</v>
          </cell>
          <cell r="C472" t="str">
            <v>25Ø</v>
          </cell>
          <cell r="D472" t="str">
            <v>개</v>
          </cell>
          <cell r="E472">
            <v>724</v>
          </cell>
          <cell r="F472">
            <v>0</v>
          </cell>
          <cell r="H472">
            <v>460</v>
          </cell>
          <cell r="I472">
            <v>724</v>
          </cell>
          <cell r="J472">
            <v>460</v>
          </cell>
          <cell r="L472">
            <v>460</v>
          </cell>
        </row>
        <row r="473">
          <cell r="A473">
            <v>3328</v>
          </cell>
          <cell r="B473" t="str">
            <v>백티 (나사식)</v>
          </cell>
          <cell r="C473" t="str">
            <v>20Ø</v>
          </cell>
          <cell r="D473" t="str">
            <v>개</v>
          </cell>
          <cell r="E473">
            <v>483</v>
          </cell>
          <cell r="F473">
            <v>0</v>
          </cell>
          <cell r="H473">
            <v>460</v>
          </cell>
          <cell r="I473">
            <v>483</v>
          </cell>
          <cell r="J473">
            <v>460</v>
          </cell>
          <cell r="L473">
            <v>460</v>
          </cell>
        </row>
        <row r="474">
          <cell r="A474">
            <v>3329</v>
          </cell>
          <cell r="B474" t="str">
            <v>백티 (나사식)</v>
          </cell>
          <cell r="C474" t="str">
            <v>15Ø</v>
          </cell>
          <cell r="D474" t="str">
            <v>개</v>
          </cell>
          <cell r="E474">
            <v>330</v>
          </cell>
          <cell r="F474">
            <v>0</v>
          </cell>
          <cell r="H474">
            <v>460</v>
          </cell>
          <cell r="I474">
            <v>330</v>
          </cell>
          <cell r="J474">
            <v>460</v>
          </cell>
          <cell r="L474">
            <v>460</v>
          </cell>
        </row>
        <row r="475">
          <cell r="A475">
            <v>3330</v>
          </cell>
          <cell r="B475" t="str">
            <v>백레듀샤 (용접식)</v>
          </cell>
          <cell r="C475" t="str">
            <v>150Ø</v>
          </cell>
          <cell r="D475" t="str">
            <v>개</v>
          </cell>
          <cell r="E475">
            <v>11200</v>
          </cell>
          <cell r="F475">
            <v>0</v>
          </cell>
          <cell r="H475">
            <v>461</v>
          </cell>
          <cell r="I475">
            <v>11200</v>
          </cell>
          <cell r="J475">
            <v>461</v>
          </cell>
          <cell r="L475">
            <v>461</v>
          </cell>
        </row>
        <row r="476">
          <cell r="A476">
            <v>3331</v>
          </cell>
          <cell r="B476" t="str">
            <v>백레듀샤 (용접식)</v>
          </cell>
          <cell r="C476" t="str">
            <v>100Ø</v>
          </cell>
          <cell r="D476" t="str">
            <v>개</v>
          </cell>
          <cell r="E476">
            <v>5390</v>
          </cell>
          <cell r="F476">
            <v>0</v>
          </cell>
          <cell r="H476">
            <v>461</v>
          </cell>
          <cell r="I476">
            <v>5390</v>
          </cell>
          <cell r="J476">
            <v>461</v>
          </cell>
          <cell r="L476">
            <v>461</v>
          </cell>
        </row>
        <row r="477">
          <cell r="A477">
            <v>3332</v>
          </cell>
          <cell r="B477" t="str">
            <v>백레듀샤 (용접식)</v>
          </cell>
          <cell r="C477" t="str">
            <v>80Ø</v>
          </cell>
          <cell r="D477" t="str">
            <v>개</v>
          </cell>
          <cell r="E477">
            <v>3780</v>
          </cell>
          <cell r="F477">
            <v>0</v>
          </cell>
          <cell r="H477">
            <v>461</v>
          </cell>
          <cell r="I477">
            <v>3780</v>
          </cell>
          <cell r="J477">
            <v>461</v>
          </cell>
          <cell r="L477">
            <v>461</v>
          </cell>
        </row>
        <row r="478">
          <cell r="A478">
            <v>3333</v>
          </cell>
          <cell r="B478" t="str">
            <v>백레듀샤 (용접식)</v>
          </cell>
          <cell r="C478" t="str">
            <v>65Ø</v>
          </cell>
          <cell r="D478" t="str">
            <v>개</v>
          </cell>
          <cell r="E478">
            <v>3360</v>
          </cell>
          <cell r="F478">
            <v>0</v>
          </cell>
          <cell r="H478">
            <v>461</v>
          </cell>
          <cell r="I478">
            <v>3360</v>
          </cell>
          <cell r="J478">
            <v>461</v>
          </cell>
          <cell r="L478">
            <v>461</v>
          </cell>
        </row>
        <row r="479">
          <cell r="A479">
            <v>3334</v>
          </cell>
          <cell r="B479" t="str">
            <v>백레듀샤 (나사식)</v>
          </cell>
          <cell r="C479" t="str">
            <v>50Ø</v>
          </cell>
          <cell r="D479" t="str">
            <v>개</v>
          </cell>
          <cell r="E479">
            <v>884</v>
          </cell>
          <cell r="F479">
            <v>0</v>
          </cell>
          <cell r="H479">
            <v>460</v>
          </cell>
          <cell r="I479">
            <v>884</v>
          </cell>
          <cell r="J479">
            <v>460</v>
          </cell>
          <cell r="L479">
            <v>460</v>
          </cell>
        </row>
        <row r="480">
          <cell r="A480">
            <v>3335</v>
          </cell>
          <cell r="B480" t="str">
            <v>백레듀샤 (나사식)</v>
          </cell>
          <cell r="C480" t="str">
            <v>40Ø</v>
          </cell>
          <cell r="D480" t="str">
            <v>개</v>
          </cell>
          <cell r="E480">
            <v>685</v>
          </cell>
          <cell r="F480">
            <v>0</v>
          </cell>
          <cell r="H480">
            <v>460</v>
          </cell>
          <cell r="I480">
            <v>685</v>
          </cell>
          <cell r="J480">
            <v>460</v>
          </cell>
          <cell r="L480">
            <v>460</v>
          </cell>
        </row>
        <row r="481">
          <cell r="A481">
            <v>3336</v>
          </cell>
          <cell r="B481" t="str">
            <v>백레듀샤 (나사식)</v>
          </cell>
          <cell r="C481" t="str">
            <v>32Ø</v>
          </cell>
          <cell r="D481" t="str">
            <v>개</v>
          </cell>
          <cell r="E481">
            <v>530</v>
          </cell>
          <cell r="F481">
            <v>0</v>
          </cell>
          <cell r="H481">
            <v>460</v>
          </cell>
          <cell r="I481">
            <v>530</v>
          </cell>
          <cell r="J481">
            <v>460</v>
          </cell>
          <cell r="L481">
            <v>460</v>
          </cell>
        </row>
        <row r="482">
          <cell r="A482">
            <v>3337</v>
          </cell>
          <cell r="B482" t="str">
            <v>백레듀샤 (나사식)</v>
          </cell>
          <cell r="C482" t="str">
            <v>25Ø</v>
          </cell>
          <cell r="D482" t="str">
            <v>개</v>
          </cell>
          <cell r="E482">
            <v>400</v>
          </cell>
          <cell r="F482">
            <v>0</v>
          </cell>
          <cell r="H482">
            <v>460</v>
          </cell>
          <cell r="I482">
            <v>400</v>
          </cell>
          <cell r="J482">
            <v>460</v>
          </cell>
          <cell r="L482">
            <v>460</v>
          </cell>
        </row>
        <row r="483">
          <cell r="A483">
            <v>3338</v>
          </cell>
          <cell r="B483" t="str">
            <v>백레듀샤 (나사식)</v>
          </cell>
          <cell r="C483" t="str">
            <v>20Ø</v>
          </cell>
          <cell r="D483" t="str">
            <v>개</v>
          </cell>
          <cell r="E483">
            <v>277</v>
          </cell>
          <cell r="F483">
            <v>0</v>
          </cell>
          <cell r="H483">
            <v>460</v>
          </cell>
          <cell r="I483">
            <v>277</v>
          </cell>
          <cell r="J483">
            <v>460</v>
          </cell>
          <cell r="L483">
            <v>460</v>
          </cell>
        </row>
        <row r="484">
          <cell r="A484">
            <v>3341</v>
          </cell>
          <cell r="B484" t="str">
            <v>백소켓 (나사식)</v>
          </cell>
          <cell r="C484" t="str">
            <v>80Ø</v>
          </cell>
          <cell r="D484" t="str">
            <v>개</v>
          </cell>
          <cell r="E484">
            <v>2633</v>
          </cell>
          <cell r="F484">
            <v>0</v>
          </cell>
          <cell r="H484">
            <v>460</v>
          </cell>
          <cell r="I484">
            <v>2633</v>
          </cell>
          <cell r="J484">
            <v>460</v>
          </cell>
          <cell r="L484">
            <v>460</v>
          </cell>
        </row>
        <row r="485">
          <cell r="A485">
            <v>3342</v>
          </cell>
          <cell r="B485" t="str">
            <v>백소켓 (나사식)</v>
          </cell>
          <cell r="C485" t="str">
            <v>65Ø</v>
          </cell>
          <cell r="D485" t="str">
            <v>개</v>
          </cell>
          <cell r="E485">
            <v>2103</v>
          </cell>
          <cell r="F485">
            <v>0</v>
          </cell>
          <cell r="H485">
            <v>460</v>
          </cell>
          <cell r="I485">
            <v>2103</v>
          </cell>
          <cell r="J485">
            <v>460</v>
          </cell>
          <cell r="L485">
            <v>460</v>
          </cell>
        </row>
        <row r="486">
          <cell r="A486">
            <v>3343</v>
          </cell>
          <cell r="B486" t="str">
            <v>백소켓 (나사식)</v>
          </cell>
          <cell r="C486" t="str">
            <v>50Ø</v>
          </cell>
          <cell r="D486" t="str">
            <v>개</v>
          </cell>
          <cell r="E486">
            <v>1197</v>
          </cell>
          <cell r="F486">
            <v>0</v>
          </cell>
          <cell r="H486">
            <v>460</v>
          </cell>
          <cell r="I486">
            <v>1197</v>
          </cell>
          <cell r="J486">
            <v>460</v>
          </cell>
          <cell r="L486">
            <v>460</v>
          </cell>
        </row>
        <row r="487">
          <cell r="A487">
            <v>3344</v>
          </cell>
          <cell r="B487" t="str">
            <v>백소켓 (나사식)</v>
          </cell>
          <cell r="C487" t="str">
            <v>40Ø</v>
          </cell>
          <cell r="D487" t="str">
            <v>개</v>
          </cell>
          <cell r="E487">
            <v>748</v>
          </cell>
          <cell r="F487">
            <v>0</v>
          </cell>
          <cell r="H487">
            <v>460</v>
          </cell>
          <cell r="I487">
            <v>748</v>
          </cell>
          <cell r="J487">
            <v>460</v>
          </cell>
          <cell r="L487">
            <v>460</v>
          </cell>
        </row>
        <row r="488">
          <cell r="A488">
            <v>3345</v>
          </cell>
          <cell r="B488" t="str">
            <v>백소켓 (나사식)</v>
          </cell>
          <cell r="C488" t="str">
            <v>32Ø</v>
          </cell>
          <cell r="D488" t="str">
            <v>개</v>
          </cell>
          <cell r="E488">
            <v>627</v>
          </cell>
          <cell r="F488">
            <v>0</v>
          </cell>
          <cell r="H488">
            <v>460</v>
          </cell>
          <cell r="I488">
            <v>627</v>
          </cell>
          <cell r="J488">
            <v>460</v>
          </cell>
          <cell r="L488">
            <v>460</v>
          </cell>
        </row>
        <row r="489">
          <cell r="A489">
            <v>3346</v>
          </cell>
          <cell r="B489" t="str">
            <v>백소켓 (나사식)</v>
          </cell>
          <cell r="C489" t="str">
            <v>25Ø</v>
          </cell>
          <cell r="D489" t="str">
            <v>개</v>
          </cell>
          <cell r="E489">
            <v>490</v>
          </cell>
          <cell r="F489">
            <v>0</v>
          </cell>
          <cell r="H489">
            <v>460</v>
          </cell>
          <cell r="I489">
            <v>490</v>
          </cell>
          <cell r="J489">
            <v>460</v>
          </cell>
          <cell r="L489">
            <v>460</v>
          </cell>
        </row>
        <row r="490">
          <cell r="A490">
            <v>3347</v>
          </cell>
          <cell r="B490" t="str">
            <v>백소켓 (나사식)</v>
          </cell>
          <cell r="C490" t="str">
            <v>20Ø</v>
          </cell>
          <cell r="D490" t="str">
            <v>개</v>
          </cell>
          <cell r="E490">
            <v>303</v>
          </cell>
          <cell r="F490">
            <v>0</v>
          </cell>
          <cell r="H490">
            <v>460</v>
          </cell>
          <cell r="I490">
            <v>303</v>
          </cell>
          <cell r="J490">
            <v>460</v>
          </cell>
          <cell r="L490">
            <v>460</v>
          </cell>
        </row>
        <row r="491">
          <cell r="A491">
            <v>3348</v>
          </cell>
          <cell r="B491" t="str">
            <v>백소켓 (나사식)</v>
          </cell>
          <cell r="C491" t="str">
            <v>15Ø</v>
          </cell>
          <cell r="D491" t="str">
            <v>개</v>
          </cell>
          <cell r="E491">
            <v>249</v>
          </cell>
          <cell r="F491">
            <v>0</v>
          </cell>
          <cell r="H491">
            <v>460</v>
          </cell>
          <cell r="I491">
            <v>249</v>
          </cell>
          <cell r="J491">
            <v>460</v>
          </cell>
          <cell r="L491">
            <v>460</v>
          </cell>
        </row>
        <row r="492">
          <cell r="A492">
            <v>3350</v>
          </cell>
          <cell r="B492" t="str">
            <v>백캡 (용접식)</v>
          </cell>
          <cell r="C492" t="str">
            <v>150Ø</v>
          </cell>
          <cell r="D492" t="str">
            <v>개</v>
          </cell>
          <cell r="E492">
            <v>8120</v>
          </cell>
          <cell r="F492">
            <v>0</v>
          </cell>
          <cell r="H492">
            <v>461</v>
          </cell>
          <cell r="I492">
            <v>8120</v>
          </cell>
          <cell r="J492">
            <v>461</v>
          </cell>
          <cell r="L492">
            <v>461</v>
          </cell>
        </row>
        <row r="493">
          <cell r="A493">
            <v>3351</v>
          </cell>
          <cell r="B493" t="str">
            <v>백캡 (용접식)</v>
          </cell>
          <cell r="C493" t="str">
            <v>100Ø</v>
          </cell>
          <cell r="D493" t="str">
            <v>개</v>
          </cell>
          <cell r="E493">
            <v>5600</v>
          </cell>
          <cell r="F493">
            <v>0</v>
          </cell>
          <cell r="H493">
            <v>461</v>
          </cell>
          <cell r="I493">
            <v>5600</v>
          </cell>
          <cell r="J493">
            <v>461</v>
          </cell>
          <cell r="L493">
            <v>461</v>
          </cell>
        </row>
        <row r="494">
          <cell r="A494">
            <v>3352</v>
          </cell>
          <cell r="B494" t="str">
            <v>백캡 (용접식)</v>
          </cell>
          <cell r="C494" t="str">
            <v>80Ø</v>
          </cell>
          <cell r="D494" t="str">
            <v>개</v>
          </cell>
          <cell r="E494">
            <v>3360</v>
          </cell>
          <cell r="F494">
            <v>0</v>
          </cell>
          <cell r="H494">
            <v>461</v>
          </cell>
          <cell r="I494">
            <v>3360</v>
          </cell>
          <cell r="J494">
            <v>461</v>
          </cell>
          <cell r="L494">
            <v>461</v>
          </cell>
        </row>
        <row r="495">
          <cell r="A495">
            <v>3353</v>
          </cell>
          <cell r="B495" t="str">
            <v>백캡 (용접식)</v>
          </cell>
          <cell r="C495" t="str">
            <v>65Ø</v>
          </cell>
          <cell r="D495" t="str">
            <v>개</v>
          </cell>
          <cell r="E495">
            <v>2450</v>
          </cell>
          <cell r="F495">
            <v>0</v>
          </cell>
          <cell r="H495">
            <v>461</v>
          </cell>
          <cell r="I495">
            <v>2450</v>
          </cell>
          <cell r="J495">
            <v>461</v>
          </cell>
          <cell r="L495">
            <v>461</v>
          </cell>
        </row>
        <row r="496">
          <cell r="A496">
            <v>3354</v>
          </cell>
          <cell r="B496" t="str">
            <v>백캡 (나사식)</v>
          </cell>
          <cell r="C496" t="str">
            <v>50Ø</v>
          </cell>
          <cell r="D496" t="str">
            <v>개</v>
          </cell>
          <cell r="E496">
            <v>1132</v>
          </cell>
          <cell r="F496">
            <v>0</v>
          </cell>
          <cell r="H496">
            <v>460</v>
          </cell>
          <cell r="I496">
            <v>1132</v>
          </cell>
          <cell r="J496">
            <v>460</v>
          </cell>
          <cell r="L496">
            <v>460</v>
          </cell>
        </row>
        <row r="497">
          <cell r="A497">
            <v>3355</v>
          </cell>
          <cell r="B497" t="str">
            <v>백캡 (나사식)</v>
          </cell>
          <cell r="C497" t="str">
            <v>40Ø</v>
          </cell>
          <cell r="D497" t="str">
            <v>개</v>
          </cell>
          <cell r="E497">
            <v>757</v>
          </cell>
          <cell r="F497">
            <v>0</v>
          </cell>
          <cell r="H497">
            <v>460</v>
          </cell>
          <cell r="I497">
            <v>757</v>
          </cell>
          <cell r="J497">
            <v>460</v>
          </cell>
          <cell r="L497">
            <v>460</v>
          </cell>
        </row>
        <row r="498">
          <cell r="A498">
            <v>3356</v>
          </cell>
          <cell r="B498" t="str">
            <v>백캡 (나사식)</v>
          </cell>
          <cell r="C498" t="str">
            <v>32Ø</v>
          </cell>
          <cell r="D498" t="str">
            <v>개</v>
          </cell>
          <cell r="E498">
            <v>571</v>
          </cell>
          <cell r="F498">
            <v>0</v>
          </cell>
          <cell r="H498">
            <v>460</v>
          </cell>
          <cell r="I498">
            <v>571</v>
          </cell>
          <cell r="J498">
            <v>460</v>
          </cell>
          <cell r="L498">
            <v>460</v>
          </cell>
        </row>
        <row r="499">
          <cell r="A499">
            <v>3357</v>
          </cell>
          <cell r="B499" t="str">
            <v>백캡 (나사식)</v>
          </cell>
          <cell r="C499" t="str">
            <v>25Ø</v>
          </cell>
          <cell r="D499" t="str">
            <v>개</v>
          </cell>
          <cell r="E499">
            <v>364</v>
          </cell>
          <cell r="F499">
            <v>0</v>
          </cell>
          <cell r="H499">
            <v>460</v>
          </cell>
          <cell r="I499">
            <v>364</v>
          </cell>
          <cell r="J499">
            <v>460</v>
          </cell>
          <cell r="L499">
            <v>460</v>
          </cell>
        </row>
        <row r="500">
          <cell r="A500">
            <v>3358</v>
          </cell>
          <cell r="B500" t="str">
            <v>백캡 (나사식)</v>
          </cell>
          <cell r="C500" t="str">
            <v>20Ø</v>
          </cell>
          <cell r="D500" t="str">
            <v>개</v>
          </cell>
          <cell r="E500">
            <v>304</v>
          </cell>
          <cell r="F500">
            <v>0</v>
          </cell>
          <cell r="H500">
            <v>460</v>
          </cell>
          <cell r="I500">
            <v>304</v>
          </cell>
          <cell r="J500">
            <v>460</v>
          </cell>
          <cell r="L500">
            <v>460</v>
          </cell>
        </row>
        <row r="501">
          <cell r="A501">
            <v>3359</v>
          </cell>
          <cell r="B501" t="str">
            <v>백캡 (나사식)</v>
          </cell>
          <cell r="C501" t="str">
            <v>15Ø</v>
          </cell>
          <cell r="D501" t="str">
            <v>개</v>
          </cell>
          <cell r="E501">
            <v>198</v>
          </cell>
          <cell r="F501">
            <v>0</v>
          </cell>
          <cell r="H501">
            <v>460</v>
          </cell>
          <cell r="I501">
            <v>198</v>
          </cell>
          <cell r="J501">
            <v>460</v>
          </cell>
          <cell r="L501">
            <v>460</v>
          </cell>
        </row>
        <row r="502">
          <cell r="A502">
            <v>3360</v>
          </cell>
          <cell r="B502" t="str">
            <v>용접 합 후렌지</v>
          </cell>
          <cell r="C502" t="str">
            <v>150Ø</v>
          </cell>
          <cell r="D502" t="str">
            <v>개</v>
          </cell>
          <cell r="E502">
            <v>16559</v>
          </cell>
          <cell r="F502">
            <v>13583</v>
          </cell>
          <cell r="H502">
            <v>0</v>
          </cell>
          <cell r="I502">
            <v>16559</v>
          </cell>
          <cell r="J502">
            <v>0</v>
          </cell>
          <cell r="L502">
            <v>0</v>
          </cell>
        </row>
        <row r="503">
          <cell r="A503">
            <v>3361</v>
          </cell>
          <cell r="B503" t="str">
            <v>용접 합 후렌지</v>
          </cell>
          <cell r="C503" t="str">
            <v>100Ø</v>
          </cell>
          <cell r="D503" t="str">
            <v>개</v>
          </cell>
          <cell r="E503">
            <v>11296</v>
          </cell>
          <cell r="F503">
            <v>10564</v>
          </cell>
          <cell r="H503">
            <v>0</v>
          </cell>
          <cell r="I503">
            <v>11296</v>
          </cell>
          <cell r="J503">
            <v>0</v>
          </cell>
          <cell r="L503">
            <v>0</v>
          </cell>
        </row>
        <row r="504">
          <cell r="A504">
            <v>3362</v>
          </cell>
          <cell r="B504" t="str">
            <v>용접 합 후렌지</v>
          </cell>
          <cell r="C504" t="str">
            <v>80Ø</v>
          </cell>
          <cell r="D504" t="str">
            <v>개</v>
          </cell>
          <cell r="E504">
            <v>10455</v>
          </cell>
          <cell r="F504">
            <v>9055</v>
          </cell>
          <cell r="H504">
            <v>0</v>
          </cell>
          <cell r="I504">
            <v>10455</v>
          </cell>
          <cell r="J504">
            <v>0</v>
          </cell>
          <cell r="L504">
            <v>0</v>
          </cell>
        </row>
        <row r="505">
          <cell r="A505">
            <v>3363</v>
          </cell>
          <cell r="B505" t="str">
            <v>용접 합 후렌지</v>
          </cell>
          <cell r="C505" t="str">
            <v>65Ø</v>
          </cell>
          <cell r="D505" t="str">
            <v>개</v>
          </cell>
          <cell r="E505">
            <v>5909</v>
          </cell>
          <cell r="F505">
            <v>8331</v>
          </cell>
          <cell r="H505">
            <v>0</v>
          </cell>
          <cell r="I505">
            <v>5909</v>
          </cell>
          <cell r="J505">
            <v>0</v>
          </cell>
          <cell r="L505">
            <v>0</v>
          </cell>
        </row>
        <row r="506">
          <cell r="A506">
            <v>3364</v>
          </cell>
          <cell r="B506" t="str">
            <v>백유니온 (나사식)</v>
          </cell>
          <cell r="C506" t="str">
            <v>50Ø</v>
          </cell>
          <cell r="D506" t="str">
            <v>개</v>
          </cell>
          <cell r="E506">
            <v>3701</v>
          </cell>
          <cell r="F506">
            <v>0</v>
          </cell>
          <cell r="H506">
            <v>460</v>
          </cell>
          <cell r="I506">
            <v>3701</v>
          </cell>
          <cell r="J506">
            <v>460</v>
          </cell>
          <cell r="L506">
            <v>460</v>
          </cell>
        </row>
        <row r="507">
          <cell r="A507">
            <v>3365</v>
          </cell>
          <cell r="B507" t="str">
            <v>백유니온 (나사식)</v>
          </cell>
          <cell r="C507" t="str">
            <v>40Ø</v>
          </cell>
          <cell r="D507" t="str">
            <v>개</v>
          </cell>
          <cell r="E507">
            <v>2876</v>
          </cell>
          <cell r="F507">
            <v>0</v>
          </cell>
          <cell r="H507">
            <v>460</v>
          </cell>
          <cell r="I507">
            <v>2876</v>
          </cell>
          <cell r="J507">
            <v>460</v>
          </cell>
          <cell r="L507">
            <v>460</v>
          </cell>
        </row>
        <row r="508">
          <cell r="A508">
            <v>3366</v>
          </cell>
          <cell r="B508" t="str">
            <v>백유니온 (나사식)</v>
          </cell>
          <cell r="C508" t="str">
            <v>32Ø</v>
          </cell>
          <cell r="D508" t="str">
            <v>개</v>
          </cell>
          <cell r="E508">
            <v>2223</v>
          </cell>
          <cell r="F508">
            <v>0</v>
          </cell>
          <cell r="H508">
            <v>460</v>
          </cell>
          <cell r="I508">
            <v>2223</v>
          </cell>
          <cell r="J508">
            <v>460</v>
          </cell>
          <cell r="L508">
            <v>460</v>
          </cell>
        </row>
        <row r="509">
          <cell r="A509">
            <v>3367</v>
          </cell>
          <cell r="B509" t="str">
            <v>백유니온 (나사식)</v>
          </cell>
          <cell r="C509" t="str">
            <v>25Ø</v>
          </cell>
          <cell r="D509" t="str">
            <v>개</v>
          </cell>
          <cell r="E509">
            <v>1754</v>
          </cell>
          <cell r="F509">
            <v>0</v>
          </cell>
          <cell r="H509">
            <v>460</v>
          </cell>
          <cell r="I509">
            <v>1754</v>
          </cell>
          <cell r="J509">
            <v>460</v>
          </cell>
          <cell r="L509">
            <v>460</v>
          </cell>
        </row>
        <row r="510">
          <cell r="A510">
            <v>3368</v>
          </cell>
          <cell r="B510" t="str">
            <v>백유니온 (나사식)</v>
          </cell>
          <cell r="C510" t="str">
            <v>20Ø</v>
          </cell>
          <cell r="D510" t="str">
            <v>개</v>
          </cell>
          <cell r="E510">
            <v>1253</v>
          </cell>
          <cell r="F510">
            <v>0</v>
          </cell>
          <cell r="H510">
            <v>460</v>
          </cell>
          <cell r="I510">
            <v>1253</v>
          </cell>
          <cell r="J510">
            <v>460</v>
          </cell>
          <cell r="L510">
            <v>460</v>
          </cell>
        </row>
        <row r="511">
          <cell r="A511">
            <v>3369</v>
          </cell>
          <cell r="B511" t="str">
            <v>백유니온 (나사식)</v>
          </cell>
          <cell r="C511" t="str">
            <v>15Ø</v>
          </cell>
          <cell r="D511" t="str">
            <v>개</v>
          </cell>
          <cell r="E511">
            <v>1149</v>
          </cell>
          <cell r="F511">
            <v>0</v>
          </cell>
          <cell r="H511">
            <v>460</v>
          </cell>
          <cell r="I511">
            <v>1149</v>
          </cell>
          <cell r="J511">
            <v>460</v>
          </cell>
          <cell r="L511">
            <v>460</v>
          </cell>
        </row>
        <row r="512">
          <cell r="A512">
            <v>3371</v>
          </cell>
          <cell r="B512" t="str">
            <v>백니플 (나사식)</v>
          </cell>
          <cell r="C512" t="str">
            <v>80Ø</v>
          </cell>
          <cell r="D512" t="str">
            <v>개</v>
          </cell>
          <cell r="E512">
            <v>2542</v>
          </cell>
          <cell r="F512">
            <v>0</v>
          </cell>
          <cell r="H512">
            <v>460</v>
          </cell>
          <cell r="I512">
            <v>2542</v>
          </cell>
          <cell r="J512">
            <v>460</v>
          </cell>
          <cell r="L512">
            <v>460</v>
          </cell>
        </row>
        <row r="513">
          <cell r="A513">
            <v>3372</v>
          </cell>
          <cell r="B513" t="str">
            <v>백니플 (나사식)</v>
          </cell>
          <cell r="C513" t="str">
            <v>65Ø</v>
          </cell>
          <cell r="D513" t="str">
            <v>개</v>
          </cell>
          <cell r="E513">
            <v>1699</v>
          </cell>
          <cell r="F513">
            <v>0</v>
          </cell>
          <cell r="H513">
            <v>460</v>
          </cell>
          <cell r="I513">
            <v>1699</v>
          </cell>
          <cell r="J513">
            <v>460</v>
          </cell>
          <cell r="L513">
            <v>460</v>
          </cell>
        </row>
        <row r="514">
          <cell r="A514">
            <v>3373</v>
          </cell>
          <cell r="B514" t="str">
            <v>백니플 (나사식)</v>
          </cell>
          <cell r="C514" t="str">
            <v>50Ø</v>
          </cell>
          <cell r="D514" t="str">
            <v>개</v>
          </cell>
          <cell r="E514">
            <v>1099</v>
          </cell>
          <cell r="F514">
            <v>0</v>
          </cell>
          <cell r="H514">
            <v>460</v>
          </cell>
          <cell r="I514">
            <v>1099</v>
          </cell>
          <cell r="J514">
            <v>460</v>
          </cell>
          <cell r="L514">
            <v>460</v>
          </cell>
        </row>
        <row r="515">
          <cell r="A515">
            <v>3374</v>
          </cell>
          <cell r="B515" t="str">
            <v>백니플 (나사식)</v>
          </cell>
          <cell r="C515" t="str">
            <v>40Ø</v>
          </cell>
          <cell r="D515" t="str">
            <v>개</v>
          </cell>
          <cell r="E515">
            <v>913</v>
          </cell>
          <cell r="F515">
            <v>0</v>
          </cell>
          <cell r="H515">
            <v>460</v>
          </cell>
          <cell r="I515">
            <v>913</v>
          </cell>
          <cell r="J515">
            <v>460</v>
          </cell>
          <cell r="L515">
            <v>460</v>
          </cell>
        </row>
        <row r="516">
          <cell r="A516">
            <v>3375</v>
          </cell>
          <cell r="B516" t="str">
            <v>백니플 (나사식)</v>
          </cell>
          <cell r="C516" t="str">
            <v>32Ø</v>
          </cell>
          <cell r="D516" t="str">
            <v>개</v>
          </cell>
          <cell r="E516">
            <v>644</v>
          </cell>
          <cell r="F516">
            <v>0</v>
          </cell>
          <cell r="H516">
            <v>460</v>
          </cell>
          <cell r="I516">
            <v>644</v>
          </cell>
          <cell r="J516">
            <v>460</v>
          </cell>
          <cell r="L516">
            <v>460</v>
          </cell>
        </row>
        <row r="517">
          <cell r="A517">
            <v>3376</v>
          </cell>
          <cell r="B517" t="str">
            <v>백니플 (나사식)</v>
          </cell>
          <cell r="C517" t="str">
            <v>25Ø</v>
          </cell>
          <cell r="D517" t="str">
            <v>개</v>
          </cell>
          <cell r="E517">
            <v>505</v>
          </cell>
          <cell r="F517">
            <v>0</v>
          </cell>
          <cell r="H517">
            <v>460</v>
          </cell>
          <cell r="I517">
            <v>505</v>
          </cell>
          <cell r="J517">
            <v>460</v>
          </cell>
          <cell r="L517">
            <v>460</v>
          </cell>
        </row>
        <row r="518">
          <cell r="A518">
            <v>3377</v>
          </cell>
          <cell r="B518" t="str">
            <v>백니플 (나사식)</v>
          </cell>
          <cell r="C518" t="str">
            <v>20Ø</v>
          </cell>
          <cell r="D518" t="str">
            <v>개</v>
          </cell>
          <cell r="E518">
            <v>353</v>
          </cell>
          <cell r="F518">
            <v>0</v>
          </cell>
          <cell r="H518">
            <v>460</v>
          </cell>
          <cell r="I518">
            <v>353</v>
          </cell>
          <cell r="J518">
            <v>460</v>
          </cell>
          <cell r="L518">
            <v>460</v>
          </cell>
        </row>
        <row r="519">
          <cell r="A519">
            <v>3378</v>
          </cell>
          <cell r="B519" t="str">
            <v>백니플 (나사식)</v>
          </cell>
          <cell r="C519" t="str">
            <v>15Ø</v>
          </cell>
          <cell r="D519" t="str">
            <v>개</v>
          </cell>
          <cell r="E519">
            <v>305</v>
          </cell>
          <cell r="F519">
            <v>0</v>
          </cell>
          <cell r="H519">
            <v>460</v>
          </cell>
          <cell r="I519">
            <v>305</v>
          </cell>
          <cell r="J519">
            <v>460</v>
          </cell>
          <cell r="L519">
            <v>460</v>
          </cell>
        </row>
        <row r="542">
          <cell r="A542">
            <v>3400</v>
          </cell>
          <cell r="B542" t="str">
            <v>흑강관</v>
          </cell>
          <cell r="C542" t="str">
            <v>150Ø</v>
          </cell>
          <cell r="D542" t="str">
            <v>M</v>
          </cell>
          <cell r="E542">
            <v>9755</v>
          </cell>
          <cell r="F542">
            <v>0</v>
          </cell>
          <cell r="H542">
            <v>458</v>
          </cell>
          <cell r="I542">
            <v>9755</v>
          </cell>
          <cell r="J542">
            <v>458</v>
          </cell>
          <cell r="L542">
            <v>458</v>
          </cell>
        </row>
        <row r="543">
          <cell r="A543">
            <v>3401</v>
          </cell>
          <cell r="B543" t="str">
            <v>흑강관</v>
          </cell>
          <cell r="C543" t="str">
            <v>100Ø</v>
          </cell>
          <cell r="D543" t="str">
            <v>M</v>
          </cell>
          <cell r="E543">
            <v>5962</v>
          </cell>
          <cell r="F543">
            <v>0</v>
          </cell>
          <cell r="H543">
            <v>458</v>
          </cell>
          <cell r="I543">
            <v>5962</v>
          </cell>
          <cell r="J543">
            <v>458</v>
          </cell>
          <cell r="L543">
            <v>458</v>
          </cell>
        </row>
        <row r="544">
          <cell r="A544">
            <v>3402</v>
          </cell>
          <cell r="B544" t="str">
            <v>흑강관</v>
          </cell>
          <cell r="C544" t="str">
            <v>80Ø</v>
          </cell>
          <cell r="D544" t="str">
            <v>M</v>
          </cell>
          <cell r="E544">
            <v>4173</v>
          </cell>
          <cell r="F544">
            <v>0</v>
          </cell>
          <cell r="H544">
            <v>458</v>
          </cell>
          <cell r="I544">
            <v>4173</v>
          </cell>
          <cell r="J544">
            <v>458</v>
          </cell>
          <cell r="L544">
            <v>458</v>
          </cell>
        </row>
        <row r="545">
          <cell r="A545">
            <v>3403</v>
          </cell>
          <cell r="B545" t="str">
            <v>흑강관</v>
          </cell>
          <cell r="C545" t="str">
            <v>65Ø</v>
          </cell>
          <cell r="D545" t="str">
            <v>M</v>
          </cell>
          <cell r="E545">
            <v>3223</v>
          </cell>
          <cell r="F545">
            <v>0</v>
          </cell>
          <cell r="H545">
            <v>458</v>
          </cell>
          <cell r="I545">
            <v>3223</v>
          </cell>
          <cell r="J545">
            <v>458</v>
          </cell>
          <cell r="L545">
            <v>458</v>
          </cell>
        </row>
        <row r="546">
          <cell r="A546">
            <v>3404</v>
          </cell>
          <cell r="B546" t="str">
            <v>흑강관</v>
          </cell>
          <cell r="C546" t="str">
            <v>50Ø</v>
          </cell>
          <cell r="D546" t="str">
            <v>M</v>
          </cell>
          <cell r="E546">
            <v>2530</v>
          </cell>
          <cell r="F546">
            <v>0</v>
          </cell>
          <cell r="H546">
            <v>458</v>
          </cell>
          <cell r="I546">
            <v>2530</v>
          </cell>
          <cell r="J546">
            <v>458</v>
          </cell>
          <cell r="L546">
            <v>458</v>
          </cell>
        </row>
        <row r="547">
          <cell r="A547">
            <v>3405</v>
          </cell>
          <cell r="B547" t="str">
            <v>흑강관</v>
          </cell>
          <cell r="C547" t="str">
            <v>40Ø</v>
          </cell>
          <cell r="D547" t="str">
            <v>M</v>
          </cell>
          <cell r="E547">
            <v>1794</v>
          </cell>
          <cell r="F547">
            <v>0</v>
          </cell>
          <cell r="H547">
            <v>458</v>
          </cell>
          <cell r="I547">
            <v>1794</v>
          </cell>
          <cell r="J547">
            <v>458</v>
          </cell>
          <cell r="L547">
            <v>458</v>
          </cell>
        </row>
        <row r="548">
          <cell r="A548">
            <v>3406</v>
          </cell>
          <cell r="B548" t="str">
            <v>흑강관</v>
          </cell>
          <cell r="C548" t="str">
            <v>32Ø</v>
          </cell>
          <cell r="D548" t="str">
            <v>M</v>
          </cell>
          <cell r="E548">
            <v>1553</v>
          </cell>
          <cell r="F548">
            <v>0</v>
          </cell>
          <cell r="H548">
            <v>458</v>
          </cell>
          <cell r="I548">
            <v>1553</v>
          </cell>
          <cell r="J548">
            <v>458</v>
          </cell>
          <cell r="L548">
            <v>458</v>
          </cell>
        </row>
        <row r="549">
          <cell r="A549">
            <v>3407</v>
          </cell>
          <cell r="B549" t="str">
            <v>흑강관</v>
          </cell>
          <cell r="C549" t="str">
            <v>25Ø</v>
          </cell>
          <cell r="D549" t="str">
            <v>M</v>
          </cell>
          <cell r="E549">
            <v>1233</v>
          </cell>
          <cell r="F549">
            <v>0</v>
          </cell>
          <cell r="H549">
            <v>458</v>
          </cell>
          <cell r="I549">
            <v>1233</v>
          </cell>
          <cell r="J549">
            <v>458</v>
          </cell>
          <cell r="L549">
            <v>458</v>
          </cell>
        </row>
        <row r="550">
          <cell r="A550">
            <v>3408</v>
          </cell>
          <cell r="B550" t="str">
            <v>흑강관</v>
          </cell>
          <cell r="C550" t="str">
            <v>20Ø</v>
          </cell>
          <cell r="D550" t="str">
            <v>M</v>
          </cell>
          <cell r="E550">
            <v>821</v>
          </cell>
          <cell r="F550">
            <v>0</v>
          </cell>
          <cell r="H550">
            <v>458</v>
          </cell>
          <cell r="I550">
            <v>821</v>
          </cell>
          <cell r="J550">
            <v>458</v>
          </cell>
          <cell r="L550">
            <v>458</v>
          </cell>
        </row>
        <row r="551">
          <cell r="A551">
            <v>3409</v>
          </cell>
          <cell r="B551" t="str">
            <v>흑강관</v>
          </cell>
          <cell r="C551" t="str">
            <v>15Ø</v>
          </cell>
          <cell r="D551" t="str">
            <v>M</v>
          </cell>
          <cell r="E551">
            <v>672</v>
          </cell>
          <cell r="F551">
            <v>0</v>
          </cell>
          <cell r="H551">
            <v>458</v>
          </cell>
          <cell r="I551">
            <v>672</v>
          </cell>
          <cell r="J551">
            <v>458</v>
          </cell>
          <cell r="L551">
            <v>458</v>
          </cell>
        </row>
        <row r="552">
          <cell r="A552">
            <v>3410</v>
          </cell>
          <cell r="B552" t="str">
            <v>흑엘보 (용접식)</v>
          </cell>
          <cell r="C552" t="str">
            <v>150Ø</v>
          </cell>
          <cell r="D552" t="str">
            <v>개</v>
          </cell>
          <cell r="E552">
            <v>13300</v>
          </cell>
          <cell r="F552">
            <v>0</v>
          </cell>
          <cell r="H552">
            <v>465</v>
          </cell>
          <cell r="I552">
            <v>13300</v>
          </cell>
          <cell r="J552">
            <v>465</v>
          </cell>
          <cell r="L552">
            <v>465</v>
          </cell>
        </row>
        <row r="553">
          <cell r="A553">
            <v>3411</v>
          </cell>
          <cell r="B553" t="str">
            <v>흑엘보 (용접식)</v>
          </cell>
          <cell r="C553" t="str">
            <v>100Ø</v>
          </cell>
          <cell r="D553" t="str">
            <v>개</v>
          </cell>
          <cell r="E553">
            <v>5110</v>
          </cell>
          <cell r="F553">
            <v>0</v>
          </cell>
          <cell r="H553">
            <v>465</v>
          </cell>
          <cell r="I553">
            <v>5110</v>
          </cell>
          <cell r="J553">
            <v>465</v>
          </cell>
          <cell r="L553">
            <v>465</v>
          </cell>
        </row>
        <row r="554">
          <cell r="A554">
            <v>3412</v>
          </cell>
          <cell r="B554" t="str">
            <v>흑엘보 (용접식)</v>
          </cell>
          <cell r="C554" t="str">
            <v>80Ø</v>
          </cell>
          <cell r="D554" t="str">
            <v>개</v>
          </cell>
          <cell r="E554">
            <v>3080</v>
          </cell>
          <cell r="F554">
            <v>0</v>
          </cell>
          <cell r="H554">
            <v>463</v>
          </cell>
          <cell r="I554">
            <v>3080</v>
          </cell>
          <cell r="J554">
            <v>463</v>
          </cell>
          <cell r="L554">
            <v>463</v>
          </cell>
        </row>
        <row r="555">
          <cell r="A555">
            <v>3413</v>
          </cell>
          <cell r="B555" t="str">
            <v>흑엘보 (용접식)</v>
          </cell>
          <cell r="C555" t="str">
            <v>65Ø</v>
          </cell>
          <cell r="D555" t="str">
            <v>개</v>
          </cell>
          <cell r="E555">
            <v>2310</v>
          </cell>
          <cell r="F555">
            <v>0</v>
          </cell>
          <cell r="H555">
            <v>463</v>
          </cell>
          <cell r="I555">
            <v>2310</v>
          </cell>
          <cell r="J555">
            <v>463</v>
          </cell>
          <cell r="L555">
            <v>463</v>
          </cell>
        </row>
        <row r="556">
          <cell r="A556">
            <v>3414</v>
          </cell>
          <cell r="B556" t="str">
            <v>흑엘보 (나사식)</v>
          </cell>
          <cell r="C556" t="str">
            <v>50Ø</v>
          </cell>
          <cell r="D556" t="str">
            <v>개</v>
          </cell>
          <cell r="E556">
            <v>1363</v>
          </cell>
          <cell r="F556">
            <v>0</v>
          </cell>
          <cell r="H556">
            <v>463</v>
          </cell>
          <cell r="I556">
            <v>1363</v>
          </cell>
          <cell r="J556">
            <v>463</v>
          </cell>
          <cell r="L556">
            <v>463</v>
          </cell>
        </row>
        <row r="557">
          <cell r="A557">
            <v>3415</v>
          </cell>
          <cell r="B557" t="str">
            <v>흑엘보 (나사식)</v>
          </cell>
          <cell r="C557" t="str">
            <v>40Ø</v>
          </cell>
          <cell r="D557" t="str">
            <v>개</v>
          </cell>
          <cell r="E557">
            <v>868</v>
          </cell>
          <cell r="F557">
            <v>0</v>
          </cell>
          <cell r="H557">
            <v>463</v>
          </cell>
          <cell r="I557">
            <v>868</v>
          </cell>
          <cell r="J557">
            <v>463</v>
          </cell>
          <cell r="L557">
            <v>463</v>
          </cell>
        </row>
        <row r="558">
          <cell r="A558">
            <v>3416</v>
          </cell>
          <cell r="B558" t="str">
            <v>흑엘보 (나사식)</v>
          </cell>
          <cell r="C558" t="str">
            <v>32Ø</v>
          </cell>
          <cell r="D558" t="str">
            <v>개</v>
          </cell>
          <cell r="E558">
            <v>732</v>
          </cell>
          <cell r="F558">
            <v>0</v>
          </cell>
          <cell r="H558">
            <v>463</v>
          </cell>
          <cell r="I558">
            <v>732</v>
          </cell>
          <cell r="J558">
            <v>463</v>
          </cell>
          <cell r="L558">
            <v>463</v>
          </cell>
        </row>
        <row r="559">
          <cell r="A559">
            <v>3417</v>
          </cell>
          <cell r="B559" t="str">
            <v>흑엘보 (나사식)</v>
          </cell>
          <cell r="C559" t="str">
            <v>25Ø</v>
          </cell>
          <cell r="D559" t="str">
            <v>개</v>
          </cell>
          <cell r="E559">
            <v>475</v>
          </cell>
          <cell r="F559">
            <v>0</v>
          </cell>
          <cell r="H559">
            <v>463</v>
          </cell>
          <cell r="I559">
            <v>475</v>
          </cell>
          <cell r="J559">
            <v>463</v>
          </cell>
          <cell r="L559">
            <v>463</v>
          </cell>
        </row>
        <row r="560">
          <cell r="A560">
            <v>3418</v>
          </cell>
          <cell r="B560" t="str">
            <v>흑엘보 (나사식)</v>
          </cell>
          <cell r="C560" t="str">
            <v>20Ø</v>
          </cell>
          <cell r="D560" t="str">
            <v>개</v>
          </cell>
          <cell r="E560">
            <v>299</v>
          </cell>
          <cell r="F560">
            <v>0</v>
          </cell>
          <cell r="H560">
            <v>463</v>
          </cell>
          <cell r="I560">
            <v>299</v>
          </cell>
          <cell r="J560">
            <v>463</v>
          </cell>
          <cell r="L560">
            <v>463</v>
          </cell>
        </row>
        <row r="561">
          <cell r="A561">
            <v>3419</v>
          </cell>
          <cell r="B561" t="str">
            <v>흑엘보 (나사식)</v>
          </cell>
          <cell r="C561" t="str">
            <v>15Ø</v>
          </cell>
          <cell r="D561" t="str">
            <v>개</v>
          </cell>
          <cell r="E561">
            <v>200</v>
          </cell>
          <cell r="F561">
            <v>0</v>
          </cell>
          <cell r="H561">
            <v>463</v>
          </cell>
          <cell r="I561">
            <v>200</v>
          </cell>
          <cell r="J561">
            <v>463</v>
          </cell>
          <cell r="L561">
            <v>463</v>
          </cell>
        </row>
        <row r="562">
          <cell r="A562">
            <v>3420</v>
          </cell>
          <cell r="B562" t="str">
            <v>흑티 (용접식)</v>
          </cell>
          <cell r="C562" t="str">
            <v>150Ø</v>
          </cell>
          <cell r="D562" t="str">
            <v>개</v>
          </cell>
          <cell r="E562">
            <v>17500</v>
          </cell>
          <cell r="F562">
            <v>0</v>
          </cell>
          <cell r="H562">
            <v>465</v>
          </cell>
          <cell r="I562">
            <v>17500</v>
          </cell>
          <cell r="J562">
            <v>465</v>
          </cell>
          <cell r="L562">
            <v>465</v>
          </cell>
        </row>
        <row r="563">
          <cell r="A563">
            <v>3421</v>
          </cell>
          <cell r="B563" t="str">
            <v>흑티 (용접식)</v>
          </cell>
          <cell r="C563" t="str">
            <v>100Ø</v>
          </cell>
          <cell r="D563" t="str">
            <v>개</v>
          </cell>
          <cell r="E563">
            <v>7280</v>
          </cell>
          <cell r="F563">
            <v>0</v>
          </cell>
          <cell r="H563">
            <v>465</v>
          </cell>
          <cell r="I563">
            <v>7280</v>
          </cell>
          <cell r="J563">
            <v>465</v>
          </cell>
          <cell r="L563">
            <v>465</v>
          </cell>
        </row>
        <row r="564">
          <cell r="A564">
            <v>3422</v>
          </cell>
          <cell r="B564" t="str">
            <v>흑티 (용접식)</v>
          </cell>
          <cell r="C564" t="str">
            <v>80Ø</v>
          </cell>
          <cell r="D564" t="str">
            <v>개</v>
          </cell>
          <cell r="E564">
            <v>4620</v>
          </cell>
          <cell r="F564">
            <v>0</v>
          </cell>
          <cell r="H564">
            <v>463</v>
          </cell>
          <cell r="I564">
            <v>4620</v>
          </cell>
          <cell r="J564">
            <v>463</v>
          </cell>
          <cell r="L564">
            <v>463</v>
          </cell>
        </row>
        <row r="565">
          <cell r="A565">
            <v>3423</v>
          </cell>
          <cell r="B565" t="str">
            <v>흑티 (용접식)</v>
          </cell>
          <cell r="C565" t="str">
            <v>65Ø</v>
          </cell>
          <cell r="D565" t="str">
            <v>개</v>
          </cell>
          <cell r="E565">
            <v>3360</v>
          </cell>
          <cell r="F565">
            <v>0</v>
          </cell>
          <cell r="H565">
            <v>463</v>
          </cell>
          <cell r="I565">
            <v>3360</v>
          </cell>
          <cell r="J565">
            <v>463</v>
          </cell>
          <cell r="L565">
            <v>463</v>
          </cell>
        </row>
        <row r="566">
          <cell r="A566">
            <v>3424</v>
          </cell>
          <cell r="B566" t="str">
            <v>흑티 (나사식)</v>
          </cell>
          <cell r="C566" t="str">
            <v>50Ø</v>
          </cell>
          <cell r="D566" t="str">
            <v>개</v>
          </cell>
          <cell r="E566">
            <v>1778</v>
          </cell>
          <cell r="F566">
            <v>0</v>
          </cell>
          <cell r="H566">
            <v>463</v>
          </cell>
          <cell r="I566">
            <v>1778</v>
          </cell>
          <cell r="J566">
            <v>463</v>
          </cell>
          <cell r="L566">
            <v>463</v>
          </cell>
        </row>
        <row r="567">
          <cell r="A567">
            <v>3437</v>
          </cell>
          <cell r="B567" t="str">
            <v>흑티 (나사식)</v>
          </cell>
          <cell r="C567" t="str">
            <v>40Ø</v>
          </cell>
          <cell r="D567" t="str">
            <v>개</v>
          </cell>
          <cell r="E567">
            <v>1218</v>
          </cell>
          <cell r="F567">
            <v>0</v>
          </cell>
          <cell r="H567">
            <v>463</v>
          </cell>
          <cell r="I567">
            <v>1218</v>
          </cell>
          <cell r="J567">
            <v>463</v>
          </cell>
          <cell r="L567">
            <v>463</v>
          </cell>
        </row>
        <row r="568">
          <cell r="A568">
            <v>3426</v>
          </cell>
          <cell r="B568" t="str">
            <v>흑티 (나사식)</v>
          </cell>
          <cell r="C568" t="str">
            <v>32Ø</v>
          </cell>
          <cell r="D568" t="str">
            <v>개</v>
          </cell>
          <cell r="E568">
            <v>911</v>
          </cell>
          <cell r="F568">
            <v>0</v>
          </cell>
          <cell r="H568">
            <v>463</v>
          </cell>
          <cell r="I568">
            <v>911</v>
          </cell>
          <cell r="J568">
            <v>463</v>
          </cell>
          <cell r="L568">
            <v>463</v>
          </cell>
        </row>
        <row r="569">
          <cell r="A569">
            <v>3427</v>
          </cell>
          <cell r="B569" t="str">
            <v>흑티 (나사식)</v>
          </cell>
          <cell r="C569" t="str">
            <v>25Ø</v>
          </cell>
          <cell r="D569" t="str">
            <v>개</v>
          </cell>
          <cell r="E569">
            <v>661</v>
          </cell>
          <cell r="F569">
            <v>0</v>
          </cell>
          <cell r="H569">
            <v>463</v>
          </cell>
          <cell r="I569">
            <v>661</v>
          </cell>
          <cell r="J569">
            <v>463</v>
          </cell>
          <cell r="L569">
            <v>463</v>
          </cell>
        </row>
        <row r="570">
          <cell r="A570">
            <v>3428</v>
          </cell>
          <cell r="B570" t="str">
            <v>흑티 (나사식)</v>
          </cell>
          <cell r="C570" t="str">
            <v>20Ø</v>
          </cell>
          <cell r="D570" t="str">
            <v>개</v>
          </cell>
          <cell r="E570">
            <v>440</v>
          </cell>
          <cell r="F570">
            <v>0</v>
          </cell>
          <cell r="H570">
            <v>463</v>
          </cell>
          <cell r="I570">
            <v>440</v>
          </cell>
          <cell r="J570">
            <v>463</v>
          </cell>
          <cell r="L570">
            <v>463</v>
          </cell>
        </row>
        <row r="571">
          <cell r="A571">
            <v>3429</v>
          </cell>
          <cell r="B571" t="str">
            <v>흑티 (나사식)</v>
          </cell>
          <cell r="C571" t="str">
            <v>15Ø</v>
          </cell>
          <cell r="D571" t="str">
            <v>개</v>
          </cell>
          <cell r="E571">
            <v>302</v>
          </cell>
          <cell r="F571">
            <v>0</v>
          </cell>
          <cell r="H571">
            <v>463</v>
          </cell>
          <cell r="I571">
            <v>302</v>
          </cell>
          <cell r="J571">
            <v>463</v>
          </cell>
          <cell r="L571">
            <v>463</v>
          </cell>
        </row>
        <row r="572">
          <cell r="A572">
            <v>3430</v>
          </cell>
          <cell r="B572" t="str">
            <v>흑레듀샤 (용접식)</v>
          </cell>
          <cell r="C572" t="str">
            <v>150Ø</v>
          </cell>
          <cell r="D572" t="str">
            <v>개</v>
          </cell>
          <cell r="E572">
            <v>16100</v>
          </cell>
          <cell r="F572">
            <v>0</v>
          </cell>
          <cell r="H572">
            <v>465</v>
          </cell>
          <cell r="I572">
            <v>16100</v>
          </cell>
          <cell r="J572">
            <v>465</v>
          </cell>
          <cell r="L572">
            <v>465</v>
          </cell>
        </row>
        <row r="573">
          <cell r="A573">
            <v>3431</v>
          </cell>
          <cell r="B573" t="str">
            <v>흑레듀샤 (용접식)</v>
          </cell>
          <cell r="C573" t="str">
            <v>100Ø</v>
          </cell>
          <cell r="D573" t="str">
            <v>개</v>
          </cell>
          <cell r="E573">
            <v>6440</v>
          </cell>
          <cell r="F573">
            <v>0</v>
          </cell>
          <cell r="H573">
            <v>465</v>
          </cell>
          <cell r="I573">
            <v>6440</v>
          </cell>
          <cell r="J573">
            <v>465</v>
          </cell>
          <cell r="L573">
            <v>465</v>
          </cell>
        </row>
        <row r="574">
          <cell r="A574">
            <v>3432</v>
          </cell>
          <cell r="B574" t="str">
            <v>흑레듀샤 (용접식)</v>
          </cell>
          <cell r="C574" t="str">
            <v>80Ø</v>
          </cell>
          <cell r="D574" t="str">
            <v>개</v>
          </cell>
          <cell r="E574">
            <v>4200</v>
          </cell>
          <cell r="F574">
            <v>0</v>
          </cell>
          <cell r="H574">
            <v>463</v>
          </cell>
          <cell r="I574">
            <v>4200</v>
          </cell>
          <cell r="J574">
            <v>463</v>
          </cell>
          <cell r="L574">
            <v>463</v>
          </cell>
        </row>
        <row r="575">
          <cell r="A575">
            <v>3433</v>
          </cell>
          <cell r="B575" t="str">
            <v>흑레듀샤 (용접식)</v>
          </cell>
          <cell r="C575" t="str">
            <v>65Ø</v>
          </cell>
          <cell r="D575" t="str">
            <v>개</v>
          </cell>
          <cell r="E575">
            <v>3520</v>
          </cell>
          <cell r="F575">
            <v>0</v>
          </cell>
          <cell r="H575">
            <v>463</v>
          </cell>
          <cell r="I575">
            <v>3520</v>
          </cell>
          <cell r="J575">
            <v>463</v>
          </cell>
          <cell r="L575">
            <v>463</v>
          </cell>
        </row>
        <row r="576">
          <cell r="A576">
            <v>3434</v>
          </cell>
          <cell r="B576" t="str">
            <v>흑레듀샤 (나사식)</v>
          </cell>
          <cell r="C576" t="str">
            <v>50Ø</v>
          </cell>
          <cell r="D576" t="str">
            <v>개</v>
          </cell>
          <cell r="E576">
            <v>884</v>
          </cell>
          <cell r="F576">
            <v>0</v>
          </cell>
          <cell r="H576">
            <v>463</v>
          </cell>
          <cell r="I576">
            <v>884</v>
          </cell>
          <cell r="J576">
            <v>463</v>
          </cell>
          <cell r="L576">
            <v>463</v>
          </cell>
        </row>
        <row r="577">
          <cell r="A577">
            <v>3435</v>
          </cell>
          <cell r="B577" t="str">
            <v>흑레듀샤 (나사식)</v>
          </cell>
          <cell r="C577" t="str">
            <v>40Ø</v>
          </cell>
          <cell r="D577" t="str">
            <v>개</v>
          </cell>
          <cell r="E577">
            <v>685</v>
          </cell>
          <cell r="F577">
            <v>0</v>
          </cell>
          <cell r="H577">
            <v>463</v>
          </cell>
          <cell r="I577">
            <v>685</v>
          </cell>
          <cell r="J577">
            <v>463</v>
          </cell>
          <cell r="L577">
            <v>463</v>
          </cell>
        </row>
        <row r="578">
          <cell r="A578">
            <v>3436</v>
          </cell>
          <cell r="B578" t="str">
            <v>흑레듀샤 (나사식)</v>
          </cell>
          <cell r="C578" t="str">
            <v>32Ø</v>
          </cell>
          <cell r="D578" t="str">
            <v>개</v>
          </cell>
          <cell r="E578">
            <v>530</v>
          </cell>
          <cell r="F578">
            <v>0</v>
          </cell>
          <cell r="H578">
            <v>463</v>
          </cell>
          <cell r="I578">
            <v>530</v>
          </cell>
          <cell r="J578">
            <v>463</v>
          </cell>
          <cell r="L578">
            <v>463</v>
          </cell>
        </row>
        <row r="579">
          <cell r="A579">
            <v>3437</v>
          </cell>
          <cell r="B579" t="str">
            <v>흑레듀샤 (나사식)</v>
          </cell>
          <cell r="C579" t="str">
            <v>25Ø</v>
          </cell>
          <cell r="D579" t="str">
            <v>개</v>
          </cell>
          <cell r="E579">
            <v>400</v>
          </cell>
          <cell r="F579">
            <v>0</v>
          </cell>
          <cell r="H579">
            <v>463</v>
          </cell>
          <cell r="I579">
            <v>400</v>
          </cell>
          <cell r="J579">
            <v>463</v>
          </cell>
          <cell r="L579">
            <v>463</v>
          </cell>
        </row>
        <row r="580">
          <cell r="A580">
            <v>3438</v>
          </cell>
          <cell r="B580" t="str">
            <v>흑레듀샤 (나사식)</v>
          </cell>
          <cell r="C580" t="str">
            <v>20Ø</v>
          </cell>
          <cell r="D580" t="str">
            <v>개</v>
          </cell>
          <cell r="E580">
            <v>277</v>
          </cell>
          <cell r="F580">
            <v>0</v>
          </cell>
          <cell r="H580">
            <v>463</v>
          </cell>
          <cell r="I580">
            <v>277</v>
          </cell>
          <cell r="J580">
            <v>463</v>
          </cell>
          <cell r="L580">
            <v>463</v>
          </cell>
        </row>
        <row r="581">
          <cell r="A581">
            <v>3441</v>
          </cell>
          <cell r="B581" t="str">
            <v>흑소켓 (나사식)</v>
          </cell>
          <cell r="C581" t="str">
            <v>80Ø</v>
          </cell>
          <cell r="D581" t="str">
            <v>개</v>
          </cell>
          <cell r="E581">
            <v>2026</v>
          </cell>
          <cell r="F581">
            <v>0</v>
          </cell>
          <cell r="H581">
            <v>463</v>
          </cell>
          <cell r="I581">
            <v>2026</v>
          </cell>
          <cell r="J581">
            <v>463</v>
          </cell>
          <cell r="L581">
            <v>463</v>
          </cell>
        </row>
        <row r="582">
          <cell r="A582">
            <v>3442</v>
          </cell>
          <cell r="B582" t="str">
            <v>흑소켓 (나사식)</v>
          </cell>
          <cell r="C582" t="str">
            <v>65Ø</v>
          </cell>
          <cell r="D582" t="str">
            <v>개</v>
          </cell>
          <cell r="E582">
            <v>1617</v>
          </cell>
          <cell r="F582">
            <v>0</v>
          </cell>
          <cell r="H582">
            <v>463</v>
          </cell>
          <cell r="I582">
            <v>1617</v>
          </cell>
          <cell r="J582">
            <v>463</v>
          </cell>
          <cell r="L582">
            <v>463</v>
          </cell>
        </row>
        <row r="583">
          <cell r="A583">
            <v>3443</v>
          </cell>
          <cell r="B583" t="str">
            <v>흑소켓 (나사식)</v>
          </cell>
          <cell r="C583" t="str">
            <v>50Ø</v>
          </cell>
          <cell r="D583" t="str">
            <v>개</v>
          </cell>
          <cell r="E583">
            <v>917</v>
          </cell>
          <cell r="F583">
            <v>0</v>
          </cell>
          <cell r="H583">
            <v>463</v>
          </cell>
          <cell r="I583">
            <v>917</v>
          </cell>
          <cell r="J583">
            <v>463</v>
          </cell>
          <cell r="L583">
            <v>463</v>
          </cell>
        </row>
        <row r="584">
          <cell r="A584">
            <v>3444</v>
          </cell>
          <cell r="B584" t="str">
            <v>흑소켓 (나사식)</v>
          </cell>
          <cell r="C584" t="str">
            <v>40Ø</v>
          </cell>
          <cell r="D584" t="str">
            <v>개</v>
          </cell>
          <cell r="E584">
            <v>576</v>
          </cell>
          <cell r="F584">
            <v>0</v>
          </cell>
          <cell r="H584">
            <v>463</v>
          </cell>
          <cell r="I584">
            <v>576</v>
          </cell>
          <cell r="J584">
            <v>463</v>
          </cell>
          <cell r="L584">
            <v>463</v>
          </cell>
        </row>
        <row r="585">
          <cell r="A585">
            <v>3445</v>
          </cell>
          <cell r="B585" t="str">
            <v>흑소켓 (나사식)</v>
          </cell>
          <cell r="C585" t="str">
            <v>32Ø</v>
          </cell>
          <cell r="D585" t="str">
            <v>개</v>
          </cell>
          <cell r="E585">
            <v>483</v>
          </cell>
          <cell r="F585">
            <v>0</v>
          </cell>
          <cell r="H585">
            <v>463</v>
          </cell>
          <cell r="I585">
            <v>483</v>
          </cell>
          <cell r="J585">
            <v>463</v>
          </cell>
          <cell r="L585">
            <v>463</v>
          </cell>
        </row>
        <row r="586">
          <cell r="A586">
            <v>3446</v>
          </cell>
          <cell r="B586" t="str">
            <v>흑소켓 (나사식)</v>
          </cell>
          <cell r="C586" t="str">
            <v>25Ø</v>
          </cell>
          <cell r="D586" t="str">
            <v>개</v>
          </cell>
          <cell r="E586">
            <v>377</v>
          </cell>
          <cell r="F586">
            <v>0</v>
          </cell>
          <cell r="H586">
            <v>463</v>
          </cell>
          <cell r="I586">
            <v>377</v>
          </cell>
          <cell r="J586">
            <v>463</v>
          </cell>
          <cell r="L586">
            <v>463</v>
          </cell>
        </row>
        <row r="587">
          <cell r="A587">
            <v>3447</v>
          </cell>
          <cell r="B587" t="str">
            <v>흑소켓 (나사식)</v>
          </cell>
          <cell r="C587" t="str">
            <v>20Ø</v>
          </cell>
          <cell r="D587" t="str">
            <v>개</v>
          </cell>
          <cell r="E587">
            <v>232</v>
          </cell>
          <cell r="F587">
            <v>0</v>
          </cell>
          <cell r="H587">
            <v>463</v>
          </cell>
          <cell r="I587">
            <v>232</v>
          </cell>
          <cell r="J587">
            <v>463</v>
          </cell>
          <cell r="L587">
            <v>463</v>
          </cell>
        </row>
        <row r="588">
          <cell r="A588">
            <v>3448</v>
          </cell>
          <cell r="B588" t="str">
            <v>흑소켓 (나사식)</v>
          </cell>
          <cell r="C588" t="str">
            <v>15Ø</v>
          </cell>
          <cell r="D588" t="str">
            <v>개</v>
          </cell>
          <cell r="E588">
            <v>193</v>
          </cell>
          <cell r="F588">
            <v>0</v>
          </cell>
          <cell r="H588">
            <v>463</v>
          </cell>
          <cell r="I588">
            <v>193</v>
          </cell>
          <cell r="J588">
            <v>463</v>
          </cell>
          <cell r="L588">
            <v>463</v>
          </cell>
        </row>
        <row r="589">
          <cell r="A589">
            <v>3450</v>
          </cell>
          <cell r="B589" t="str">
            <v>흑캡 (용접식)</v>
          </cell>
          <cell r="C589" t="str">
            <v>150Ø</v>
          </cell>
          <cell r="D589" t="str">
            <v>개</v>
          </cell>
          <cell r="E589">
            <v>7000</v>
          </cell>
          <cell r="F589">
            <v>0</v>
          </cell>
          <cell r="H589">
            <v>465</v>
          </cell>
          <cell r="I589">
            <v>7000</v>
          </cell>
          <cell r="J589">
            <v>465</v>
          </cell>
          <cell r="L589">
            <v>465</v>
          </cell>
        </row>
        <row r="590">
          <cell r="A590">
            <v>3451</v>
          </cell>
          <cell r="B590" t="str">
            <v>흑캡 (용접식)</v>
          </cell>
          <cell r="C590" t="str">
            <v>100Ø</v>
          </cell>
          <cell r="D590" t="str">
            <v>개</v>
          </cell>
          <cell r="E590">
            <v>2940</v>
          </cell>
          <cell r="F590">
            <v>0</v>
          </cell>
          <cell r="H590">
            <v>465</v>
          </cell>
          <cell r="I590">
            <v>2940</v>
          </cell>
          <cell r="J590">
            <v>465</v>
          </cell>
          <cell r="L590">
            <v>465</v>
          </cell>
        </row>
        <row r="591">
          <cell r="A591">
            <v>3452</v>
          </cell>
          <cell r="B591" t="str">
            <v>흑캡 (용접식)</v>
          </cell>
          <cell r="C591" t="str">
            <v>80Ø</v>
          </cell>
          <cell r="D591" t="str">
            <v>개</v>
          </cell>
          <cell r="E591">
            <v>2070</v>
          </cell>
          <cell r="F591">
            <v>0</v>
          </cell>
          <cell r="H591">
            <v>463</v>
          </cell>
          <cell r="I591">
            <v>2070</v>
          </cell>
          <cell r="J591">
            <v>463</v>
          </cell>
          <cell r="L591">
            <v>463</v>
          </cell>
        </row>
        <row r="592">
          <cell r="A592">
            <v>3453</v>
          </cell>
          <cell r="B592" t="str">
            <v>흑캡 (용접식)</v>
          </cell>
          <cell r="C592" t="str">
            <v>65Ø</v>
          </cell>
          <cell r="D592" t="str">
            <v>개</v>
          </cell>
          <cell r="E592">
            <v>1490</v>
          </cell>
          <cell r="F592">
            <v>0</v>
          </cell>
          <cell r="H592">
            <v>463</v>
          </cell>
          <cell r="I592">
            <v>1490</v>
          </cell>
          <cell r="J592">
            <v>463</v>
          </cell>
          <cell r="L592">
            <v>463</v>
          </cell>
        </row>
        <row r="593">
          <cell r="A593">
            <v>3454</v>
          </cell>
          <cell r="B593" t="str">
            <v>흑캡 (나사식)</v>
          </cell>
          <cell r="C593" t="str">
            <v>50Ø</v>
          </cell>
          <cell r="D593" t="str">
            <v>개</v>
          </cell>
          <cell r="E593">
            <v>872</v>
          </cell>
          <cell r="F593">
            <v>0</v>
          </cell>
          <cell r="H593">
            <v>463</v>
          </cell>
          <cell r="I593">
            <v>872</v>
          </cell>
          <cell r="J593">
            <v>463</v>
          </cell>
          <cell r="L593">
            <v>463</v>
          </cell>
        </row>
        <row r="594">
          <cell r="A594">
            <v>3455</v>
          </cell>
          <cell r="B594" t="str">
            <v>흑캡 (나사식)</v>
          </cell>
          <cell r="C594" t="str">
            <v>40Ø</v>
          </cell>
          <cell r="D594" t="str">
            <v>개</v>
          </cell>
          <cell r="E594">
            <v>583</v>
          </cell>
          <cell r="F594">
            <v>0</v>
          </cell>
          <cell r="H594">
            <v>463</v>
          </cell>
          <cell r="I594">
            <v>583</v>
          </cell>
          <cell r="J594">
            <v>463</v>
          </cell>
          <cell r="L594">
            <v>463</v>
          </cell>
        </row>
        <row r="595">
          <cell r="A595">
            <v>3456</v>
          </cell>
          <cell r="B595" t="str">
            <v>흑캡 (나사식)</v>
          </cell>
          <cell r="C595" t="str">
            <v>32Ø</v>
          </cell>
          <cell r="D595" t="str">
            <v>개</v>
          </cell>
          <cell r="E595">
            <v>440</v>
          </cell>
          <cell r="F595">
            <v>0</v>
          </cell>
          <cell r="H595">
            <v>463</v>
          </cell>
          <cell r="I595">
            <v>440</v>
          </cell>
          <cell r="J595">
            <v>463</v>
          </cell>
          <cell r="L595">
            <v>463</v>
          </cell>
        </row>
        <row r="596">
          <cell r="A596">
            <v>3457</v>
          </cell>
          <cell r="B596" t="str">
            <v>흑캡 (나사식)</v>
          </cell>
          <cell r="C596" t="str">
            <v>25Ø</v>
          </cell>
          <cell r="D596" t="str">
            <v>개</v>
          </cell>
          <cell r="E596">
            <v>278</v>
          </cell>
          <cell r="F596">
            <v>0</v>
          </cell>
          <cell r="H596">
            <v>463</v>
          </cell>
          <cell r="I596">
            <v>278</v>
          </cell>
          <cell r="J596">
            <v>463</v>
          </cell>
          <cell r="L596">
            <v>463</v>
          </cell>
        </row>
        <row r="597">
          <cell r="A597">
            <v>3458</v>
          </cell>
          <cell r="B597" t="str">
            <v>흑캡 (나사식)</v>
          </cell>
          <cell r="C597" t="str">
            <v>20Ø</v>
          </cell>
          <cell r="D597" t="str">
            <v>개</v>
          </cell>
          <cell r="E597">
            <v>234</v>
          </cell>
          <cell r="F597">
            <v>0</v>
          </cell>
          <cell r="H597">
            <v>463</v>
          </cell>
          <cell r="I597">
            <v>234</v>
          </cell>
          <cell r="J597">
            <v>463</v>
          </cell>
          <cell r="L597">
            <v>463</v>
          </cell>
        </row>
        <row r="598">
          <cell r="A598">
            <v>3459</v>
          </cell>
          <cell r="B598" t="str">
            <v>흑캡 (나사식)</v>
          </cell>
          <cell r="C598" t="str">
            <v>15Ø</v>
          </cell>
          <cell r="D598" t="str">
            <v>개</v>
          </cell>
          <cell r="E598">
            <v>151</v>
          </cell>
          <cell r="F598">
            <v>0</v>
          </cell>
          <cell r="H598">
            <v>463</v>
          </cell>
          <cell r="I598">
            <v>151</v>
          </cell>
          <cell r="J598">
            <v>463</v>
          </cell>
          <cell r="L598">
            <v>463</v>
          </cell>
        </row>
        <row r="599">
          <cell r="A599">
            <v>3461</v>
          </cell>
          <cell r="B599" t="str">
            <v>흑유니온 (나사식)</v>
          </cell>
          <cell r="C599" t="str">
            <v>80Ø</v>
          </cell>
          <cell r="D599" t="str">
            <v>개</v>
          </cell>
          <cell r="E599">
            <v>6843</v>
          </cell>
          <cell r="F599">
            <v>0</v>
          </cell>
          <cell r="H599">
            <v>463</v>
          </cell>
          <cell r="I599">
            <v>6843</v>
          </cell>
          <cell r="J599">
            <v>463</v>
          </cell>
          <cell r="L599">
            <v>463</v>
          </cell>
        </row>
        <row r="600">
          <cell r="A600">
            <v>3462</v>
          </cell>
          <cell r="B600" t="str">
            <v>흑유니온 (나사식)</v>
          </cell>
          <cell r="C600" t="str">
            <v>65Ø</v>
          </cell>
          <cell r="D600" t="str">
            <v>개</v>
          </cell>
          <cell r="E600">
            <v>5353</v>
          </cell>
          <cell r="F600">
            <v>0</v>
          </cell>
          <cell r="H600">
            <v>463</v>
          </cell>
          <cell r="I600">
            <v>5353</v>
          </cell>
          <cell r="J600">
            <v>463</v>
          </cell>
          <cell r="L600">
            <v>463</v>
          </cell>
        </row>
        <row r="601">
          <cell r="A601">
            <v>3463</v>
          </cell>
          <cell r="B601" t="str">
            <v>흑유니온 (나사식)</v>
          </cell>
          <cell r="C601" t="str">
            <v>50Ø</v>
          </cell>
          <cell r="D601" t="str">
            <v>개</v>
          </cell>
          <cell r="E601">
            <v>2848</v>
          </cell>
          <cell r="F601">
            <v>0</v>
          </cell>
          <cell r="H601">
            <v>463</v>
          </cell>
          <cell r="I601">
            <v>2848</v>
          </cell>
          <cell r="J601">
            <v>463</v>
          </cell>
          <cell r="L601">
            <v>463</v>
          </cell>
        </row>
        <row r="602">
          <cell r="A602">
            <v>3464</v>
          </cell>
          <cell r="B602" t="str">
            <v>흑유니온 (나사식)</v>
          </cell>
          <cell r="C602" t="str">
            <v>40Ø</v>
          </cell>
          <cell r="D602" t="str">
            <v>개</v>
          </cell>
          <cell r="E602">
            <v>2213</v>
          </cell>
          <cell r="F602">
            <v>0</v>
          </cell>
          <cell r="H602">
            <v>463</v>
          </cell>
          <cell r="I602">
            <v>2213</v>
          </cell>
          <cell r="J602">
            <v>463</v>
          </cell>
          <cell r="L602">
            <v>463</v>
          </cell>
        </row>
        <row r="603">
          <cell r="A603">
            <v>3465</v>
          </cell>
          <cell r="B603" t="str">
            <v>흑유니온 (나사식)</v>
          </cell>
          <cell r="C603" t="str">
            <v>32Ø</v>
          </cell>
          <cell r="D603" t="str">
            <v>개</v>
          </cell>
          <cell r="E603">
            <v>1712</v>
          </cell>
          <cell r="F603">
            <v>0</v>
          </cell>
          <cell r="H603">
            <v>463</v>
          </cell>
          <cell r="I603">
            <v>1712</v>
          </cell>
          <cell r="J603">
            <v>463</v>
          </cell>
          <cell r="L603">
            <v>463</v>
          </cell>
        </row>
        <row r="604">
          <cell r="A604">
            <v>3466</v>
          </cell>
          <cell r="B604" t="str">
            <v>흑유니온 (나사식)</v>
          </cell>
          <cell r="C604" t="str">
            <v>25Ø</v>
          </cell>
          <cell r="D604" t="str">
            <v>개</v>
          </cell>
          <cell r="E604">
            <v>1351</v>
          </cell>
          <cell r="F604">
            <v>0</v>
          </cell>
          <cell r="H604">
            <v>463</v>
          </cell>
          <cell r="I604">
            <v>1351</v>
          </cell>
          <cell r="J604">
            <v>463</v>
          </cell>
          <cell r="L604">
            <v>463</v>
          </cell>
        </row>
        <row r="605">
          <cell r="A605">
            <v>3467</v>
          </cell>
          <cell r="B605" t="str">
            <v>흑유니온 (나사식)</v>
          </cell>
          <cell r="C605" t="str">
            <v>20Ø</v>
          </cell>
          <cell r="D605" t="str">
            <v>개</v>
          </cell>
          <cell r="E605">
            <v>963</v>
          </cell>
          <cell r="F605">
            <v>0</v>
          </cell>
          <cell r="H605">
            <v>463</v>
          </cell>
          <cell r="I605">
            <v>963</v>
          </cell>
          <cell r="J605">
            <v>463</v>
          </cell>
          <cell r="L605">
            <v>463</v>
          </cell>
        </row>
        <row r="606">
          <cell r="A606">
            <v>3467</v>
          </cell>
          <cell r="B606" t="str">
            <v>흑유니온 (나사식)</v>
          </cell>
          <cell r="C606" t="str">
            <v>15Ø</v>
          </cell>
          <cell r="D606" t="str">
            <v>개</v>
          </cell>
          <cell r="E606">
            <v>883</v>
          </cell>
          <cell r="F606">
            <v>0</v>
          </cell>
          <cell r="H606">
            <v>463</v>
          </cell>
          <cell r="I606">
            <v>883</v>
          </cell>
          <cell r="J606">
            <v>463</v>
          </cell>
          <cell r="L606">
            <v>463</v>
          </cell>
        </row>
        <row r="607">
          <cell r="A607">
            <v>3471</v>
          </cell>
          <cell r="B607" t="str">
            <v>흑니플 (나사식)</v>
          </cell>
          <cell r="C607" t="str">
            <v>80Ø</v>
          </cell>
          <cell r="D607" t="str">
            <v>개</v>
          </cell>
          <cell r="E607">
            <v>1955</v>
          </cell>
          <cell r="F607">
            <v>0</v>
          </cell>
          <cell r="H607">
            <v>463</v>
          </cell>
          <cell r="I607">
            <v>1955</v>
          </cell>
          <cell r="J607">
            <v>463</v>
          </cell>
          <cell r="L607">
            <v>463</v>
          </cell>
        </row>
        <row r="608">
          <cell r="A608">
            <v>3472</v>
          </cell>
          <cell r="B608" t="str">
            <v>흑니플 (나사식)</v>
          </cell>
          <cell r="C608" t="str">
            <v>65Ø</v>
          </cell>
          <cell r="D608" t="str">
            <v>개</v>
          </cell>
          <cell r="E608">
            <v>1308</v>
          </cell>
          <cell r="F608">
            <v>0</v>
          </cell>
          <cell r="H608">
            <v>463</v>
          </cell>
          <cell r="I608">
            <v>1308</v>
          </cell>
          <cell r="J608">
            <v>463</v>
          </cell>
          <cell r="L608">
            <v>463</v>
          </cell>
        </row>
        <row r="609">
          <cell r="A609">
            <v>3473</v>
          </cell>
          <cell r="B609" t="str">
            <v>흑니플 (나사식)</v>
          </cell>
          <cell r="C609" t="str">
            <v>50Ø</v>
          </cell>
          <cell r="D609" t="str">
            <v>개</v>
          </cell>
          <cell r="E609">
            <v>845</v>
          </cell>
          <cell r="F609">
            <v>0</v>
          </cell>
          <cell r="H609">
            <v>463</v>
          </cell>
          <cell r="I609">
            <v>845</v>
          </cell>
          <cell r="J609">
            <v>463</v>
          </cell>
          <cell r="L609">
            <v>463</v>
          </cell>
        </row>
        <row r="610">
          <cell r="A610">
            <v>3474</v>
          </cell>
          <cell r="B610" t="str">
            <v>흑니플 (나사식)</v>
          </cell>
          <cell r="C610" t="str">
            <v>40Ø</v>
          </cell>
          <cell r="D610" t="str">
            <v>개</v>
          </cell>
          <cell r="E610">
            <v>706</v>
          </cell>
          <cell r="F610">
            <v>0</v>
          </cell>
          <cell r="H610">
            <v>463</v>
          </cell>
          <cell r="I610">
            <v>706</v>
          </cell>
          <cell r="J610">
            <v>463</v>
          </cell>
          <cell r="L610">
            <v>463</v>
          </cell>
        </row>
        <row r="611">
          <cell r="A611">
            <v>3475</v>
          </cell>
          <cell r="B611" t="str">
            <v>흑니플 (나사식)</v>
          </cell>
          <cell r="C611" t="str">
            <v>32Ø</v>
          </cell>
          <cell r="D611" t="str">
            <v>개</v>
          </cell>
          <cell r="E611">
            <v>495</v>
          </cell>
          <cell r="F611">
            <v>0</v>
          </cell>
          <cell r="H611">
            <v>463</v>
          </cell>
          <cell r="I611">
            <v>495</v>
          </cell>
          <cell r="J611">
            <v>463</v>
          </cell>
          <cell r="L611">
            <v>463</v>
          </cell>
        </row>
        <row r="612">
          <cell r="A612">
            <v>3476</v>
          </cell>
          <cell r="B612" t="str">
            <v>흑니플 (나사식)</v>
          </cell>
          <cell r="C612" t="str">
            <v>25Ø</v>
          </cell>
          <cell r="D612" t="str">
            <v>개</v>
          </cell>
          <cell r="E612">
            <v>390</v>
          </cell>
          <cell r="F612">
            <v>0</v>
          </cell>
          <cell r="H612">
            <v>463</v>
          </cell>
          <cell r="I612">
            <v>390</v>
          </cell>
          <cell r="J612">
            <v>463</v>
          </cell>
          <cell r="L612">
            <v>463</v>
          </cell>
        </row>
        <row r="613">
          <cell r="A613">
            <v>3477</v>
          </cell>
          <cell r="B613" t="str">
            <v>흑니플 (나사식)</v>
          </cell>
          <cell r="C613" t="str">
            <v>20Ø</v>
          </cell>
          <cell r="D613" t="str">
            <v>개</v>
          </cell>
          <cell r="E613">
            <v>273</v>
          </cell>
          <cell r="F613">
            <v>0</v>
          </cell>
          <cell r="H613">
            <v>463</v>
          </cell>
          <cell r="I613">
            <v>273</v>
          </cell>
          <cell r="J613">
            <v>463</v>
          </cell>
          <cell r="L613">
            <v>463</v>
          </cell>
        </row>
        <row r="614">
          <cell r="A614">
            <v>3478</v>
          </cell>
          <cell r="B614" t="str">
            <v>흑니플 (나사식)</v>
          </cell>
          <cell r="C614" t="str">
            <v>15Ø</v>
          </cell>
          <cell r="D614" t="str">
            <v>개</v>
          </cell>
          <cell r="E614">
            <v>234</v>
          </cell>
          <cell r="F614">
            <v>0</v>
          </cell>
          <cell r="H614">
            <v>463</v>
          </cell>
          <cell r="I614">
            <v>234</v>
          </cell>
          <cell r="J614">
            <v>463</v>
          </cell>
          <cell r="L614">
            <v>463</v>
          </cell>
        </row>
        <row r="615">
          <cell r="E615">
            <v>0</v>
          </cell>
        </row>
        <row r="616">
          <cell r="E616">
            <v>0</v>
          </cell>
        </row>
        <row r="617">
          <cell r="E617">
            <v>0</v>
          </cell>
        </row>
        <row r="640">
          <cell r="A640">
            <v>3501</v>
          </cell>
          <cell r="B640" t="str">
            <v>PFP관 (D형)</v>
          </cell>
          <cell r="C640" t="str">
            <v>100Ø</v>
          </cell>
          <cell r="D640" t="str">
            <v>M</v>
          </cell>
          <cell r="E640">
            <v>17861</v>
          </cell>
          <cell r="F640">
            <v>0</v>
          </cell>
          <cell r="H640">
            <v>520</v>
          </cell>
          <cell r="I640">
            <v>16237</v>
          </cell>
          <cell r="J640">
            <v>466</v>
          </cell>
          <cell r="L640">
            <v>366</v>
          </cell>
        </row>
        <row r="641">
          <cell r="A641">
            <v>3502</v>
          </cell>
          <cell r="B641" t="str">
            <v>PFP관 (D형)</v>
          </cell>
          <cell r="C641" t="str">
            <v>80Ø</v>
          </cell>
          <cell r="D641" t="str">
            <v>M</v>
          </cell>
          <cell r="E641">
            <v>13148</v>
          </cell>
          <cell r="F641">
            <v>0</v>
          </cell>
          <cell r="H641">
            <v>520</v>
          </cell>
          <cell r="I641">
            <v>11953</v>
          </cell>
          <cell r="J641">
            <v>466</v>
          </cell>
          <cell r="L641">
            <v>366</v>
          </cell>
        </row>
        <row r="642">
          <cell r="A642">
            <v>3503</v>
          </cell>
          <cell r="B642" t="str">
            <v>PFP관 (D형)</v>
          </cell>
          <cell r="C642" t="str">
            <v>65Ø</v>
          </cell>
          <cell r="D642" t="str">
            <v>M</v>
          </cell>
          <cell r="E642">
            <v>10097</v>
          </cell>
          <cell r="F642">
            <v>0</v>
          </cell>
          <cell r="H642">
            <v>520</v>
          </cell>
          <cell r="I642">
            <v>9179</v>
          </cell>
          <cell r="J642">
            <v>466</v>
          </cell>
          <cell r="L642">
            <v>366</v>
          </cell>
        </row>
        <row r="643">
          <cell r="A643">
            <v>3504</v>
          </cell>
          <cell r="B643" t="str">
            <v>PFP관 (D형)</v>
          </cell>
          <cell r="C643" t="str">
            <v>50Ø</v>
          </cell>
          <cell r="D643" t="str">
            <v>M</v>
          </cell>
          <cell r="E643">
            <v>7806</v>
          </cell>
          <cell r="F643">
            <v>0</v>
          </cell>
          <cell r="H643">
            <v>520</v>
          </cell>
          <cell r="I643">
            <v>7096</v>
          </cell>
          <cell r="J643">
            <v>466</v>
          </cell>
          <cell r="L643">
            <v>366</v>
          </cell>
        </row>
        <row r="644">
          <cell r="A644">
            <v>3505</v>
          </cell>
          <cell r="B644" t="str">
            <v>PFP관 (D형)</v>
          </cell>
          <cell r="C644" t="str">
            <v>40Ø</v>
          </cell>
          <cell r="D644" t="str">
            <v>M</v>
          </cell>
          <cell r="E644">
            <v>5721</v>
          </cell>
          <cell r="F644">
            <v>0</v>
          </cell>
          <cell r="H644">
            <v>520</v>
          </cell>
          <cell r="I644">
            <v>5201</v>
          </cell>
          <cell r="J644">
            <v>466</v>
          </cell>
          <cell r="L644">
            <v>366</v>
          </cell>
        </row>
        <row r="645">
          <cell r="A645">
            <v>3506</v>
          </cell>
          <cell r="B645" t="str">
            <v>PFP관 (D형)</v>
          </cell>
          <cell r="C645" t="str">
            <v>32Ø</v>
          </cell>
          <cell r="D645" t="str">
            <v>M</v>
          </cell>
          <cell r="E645">
            <v>5239</v>
          </cell>
          <cell r="F645">
            <v>0</v>
          </cell>
          <cell r="H645">
            <v>520</v>
          </cell>
          <cell r="I645">
            <v>4763</v>
          </cell>
          <cell r="J645">
            <v>466</v>
          </cell>
          <cell r="L645">
            <v>366</v>
          </cell>
        </row>
        <row r="646">
          <cell r="A646">
            <v>3507</v>
          </cell>
          <cell r="B646" t="str">
            <v>PFP관 (D형)</v>
          </cell>
          <cell r="C646" t="str">
            <v>25Ø</v>
          </cell>
          <cell r="D646" t="str">
            <v>M</v>
          </cell>
          <cell r="E646">
            <v>4004</v>
          </cell>
          <cell r="F646">
            <v>0</v>
          </cell>
          <cell r="H646">
            <v>520</v>
          </cell>
          <cell r="I646">
            <v>3640</v>
          </cell>
          <cell r="J646">
            <v>466</v>
          </cell>
          <cell r="L646">
            <v>366</v>
          </cell>
        </row>
        <row r="647">
          <cell r="A647">
            <v>3508</v>
          </cell>
          <cell r="B647" t="str">
            <v>PFP관 (D형)</v>
          </cell>
          <cell r="C647" t="str">
            <v>20Ø</v>
          </cell>
          <cell r="D647" t="str">
            <v>M</v>
          </cell>
          <cell r="E647">
            <v>2888</v>
          </cell>
          <cell r="F647">
            <v>0</v>
          </cell>
          <cell r="H647">
            <v>520</v>
          </cell>
          <cell r="I647">
            <v>2625</v>
          </cell>
          <cell r="J647">
            <v>466</v>
          </cell>
          <cell r="L647">
            <v>366</v>
          </cell>
        </row>
        <row r="648">
          <cell r="A648">
            <v>3509</v>
          </cell>
          <cell r="B648" t="str">
            <v>PFP관 (D형)</v>
          </cell>
          <cell r="C648" t="str">
            <v>15Ø</v>
          </cell>
          <cell r="D648" t="str">
            <v>M</v>
          </cell>
          <cell r="E648">
            <v>2395</v>
          </cell>
          <cell r="F648">
            <v>0</v>
          </cell>
          <cell r="H648">
            <v>520</v>
          </cell>
          <cell r="I648">
            <v>2177</v>
          </cell>
          <cell r="J648">
            <v>466</v>
          </cell>
          <cell r="L648">
            <v>366</v>
          </cell>
        </row>
        <row r="649">
          <cell r="A649">
            <v>3511</v>
          </cell>
          <cell r="B649" t="str">
            <v>PM엘보 (무나사)</v>
          </cell>
          <cell r="C649" t="str">
            <v>100Ø</v>
          </cell>
          <cell r="D649" t="str">
            <v>개</v>
          </cell>
          <cell r="E649">
            <v>29287</v>
          </cell>
          <cell r="F649">
            <v>0</v>
          </cell>
          <cell r="H649">
            <v>520</v>
          </cell>
          <cell r="I649">
            <v>25589</v>
          </cell>
          <cell r="J649">
            <v>466</v>
          </cell>
          <cell r="L649">
            <v>366</v>
          </cell>
        </row>
        <row r="650">
          <cell r="A650">
            <v>3512</v>
          </cell>
          <cell r="B650" t="str">
            <v>PM엘보 (무나사)</v>
          </cell>
          <cell r="C650" t="str">
            <v>80Ø</v>
          </cell>
          <cell r="D650" t="str">
            <v>개</v>
          </cell>
          <cell r="E650">
            <v>20242</v>
          </cell>
          <cell r="F650">
            <v>0</v>
          </cell>
          <cell r="H650">
            <v>520</v>
          </cell>
          <cell r="I650">
            <v>17868</v>
          </cell>
          <cell r="J650">
            <v>466</v>
          </cell>
          <cell r="L650">
            <v>366</v>
          </cell>
        </row>
        <row r="651">
          <cell r="A651">
            <v>3513</v>
          </cell>
          <cell r="B651" t="str">
            <v>PM엘보 (무나사)</v>
          </cell>
          <cell r="C651" t="str">
            <v>65Ø</v>
          </cell>
          <cell r="D651" t="str">
            <v>개</v>
          </cell>
          <cell r="E651">
            <v>16710</v>
          </cell>
          <cell r="F651">
            <v>0</v>
          </cell>
          <cell r="H651">
            <v>520</v>
          </cell>
          <cell r="I651">
            <v>12223</v>
          </cell>
          <cell r="J651">
            <v>466</v>
          </cell>
          <cell r="L651">
            <v>366</v>
          </cell>
        </row>
        <row r="652">
          <cell r="A652">
            <v>3514</v>
          </cell>
          <cell r="B652" t="str">
            <v>PM엘보 (무나사)</v>
          </cell>
          <cell r="C652" t="str">
            <v>50Ø</v>
          </cell>
          <cell r="D652" t="str">
            <v>개</v>
          </cell>
          <cell r="E652">
            <v>8706</v>
          </cell>
          <cell r="F652">
            <v>0</v>
          </cell>
          <cell r="H652">
            <v>520</v>
          </cell>
          <cell r="I652">
            <v>7606</v>
          </cell>
          <cell r="J652">
            <v>466</v>
          </cell>
          <cell r="L652">
            <v>366</v>
          </cell>
        </row>
        <row r="653">
          <cell r="A653">
            <v>3515</v>
          </cell>
          <cell r="B653" t="str">
            <v>PM엘보 (무나사)</v>
          </cell>
          <cell r="C653" t="str">
            <v>40Ø</v>
          </cell>
          <cell r="D653" t="str">
            <v>개</v>
          </cell>
          <cell r="E653">
            <v>6600</v>
          </cell>
          <cell r="F653">
            <v>0</v>
          </cell>
          <cell r="H653">
            <v>520</v>
          </cell>
          <cell r="I653">
            <v>5767</v>
          </cell>
          <cell r="J653">
            <v>466</v>
          </cell>
          <cell r="L653">
            <v>366</v>
          </cell>
        </row>
        <row r="654">
          <cell r="A654">
            <v>3516</v>
          </cell>
          <cell r="B654" t="str">
            <v>PM엘보 (무나사)</v>
          </cell>
          <cell r="C654" t="str">
            <v>32Ø</v>
          </cell>
          <cell r="D654" t="str">
            <v>개</v>
          </cell>
          <cell r="E654">
            <v>5352</v>
          </cell>
          <cell r="F654">
            <v>0</v>
          </cell>
          <cell r="H654">
            <v>520</v>
          </cell>
          <cell r="I654">
            <v>4676</v>
          </cell>
          <cell r="J654">
            <v>466</v>
          </cell>
          <cell r="L654">
            <v>366</v>
          </cell>
        </row>
        <row r="655">
          <cell r="A655">
            <v>3517</v>
          </cell>
          <cell r="B655" t="str">
            <v>PM엘보 (무나사)</v>
          </cell>
          <cell r="C655" t="str">
            <v>25Ø</v>
          </cell>
          <cell r="D655" t="str">
            <v>개</v>
          </cell>
          <cell r="E655">
            <v>4112</v>
          </cell>
          <cell r="F655">
            <v>0</v>
          </cell>
          <cell r="H655">
            <v>520</v>
          </cell>
          <cell r="I655">
            <v>3593</v>
          </cell>
          <cell r="J655">
            <v>466</v>
          </cell>
          <cell r="L655">
            <v>366</v>
          </cell>
        </row>
        <row r="656">
          <cell r="A656">
            <v>3518</v>
          </cell>
          <cell r="B656" t="str">
            <v>PM엘보 (무나사)</v>
          </cell>
          <cell r="C656" t="str">
            <v>20Ø</v>
          </cell>
          <cell r="D656" t="str">
            <v>개</v>
          </cell>
          <cell r="E656">
            <v>3021</v>
          </cell>
          <cell r="F656">
            <v>0</v>
          </cell>
          <cell r="H656">
            <v>520</v>
          </cell>
          <cell r="I656">
            <v>2639</v>
          </cell>
          <cell r="J656">
            <v>466</v>
          </cell>
          <cell r="L656">
            <v>366</v>
          </cell>
        </row>
        <row r="657">
          <cell r="A657">
            <v>3519</v>
          </cell>
          <cell r="B657" t="str">
            <v>PM엘보 (무나사)</v>
          </cell>
          <cell r="C657" t="str">
            <v>15Ø</v>
          </cell>
          <cell r="D657" t="str">
            <v>개</v>
          </cell>
          <cell r="E657">
            <v>2744</v>
          </cell>
          <cell r="F657">
            <v>0</v>
          </cell>
          <cell r="H657">
            <v>520</v>
          </cell>
          <cell r="I657">
            <v>2397</v>
          </cell>
          <cell r="J657">
            <v>466</v>
          </cell>
          <cell r="L657">
            <v>366</v>
          </cell>
        </row>
        <row r="658">
          <cell r="A658">
            <v>3521</v>
          </cell>
          <cell r="B658" t="str">
            <v>PM티 (무나사)</v>
          </cell>
          <cell r="C658" t="str">
            <v>100Ø</v>
          </cell>
          <cell r="D658" t="str">
            <v>개</v>
          </cell>
          <cell r="E658">
            <v>40462</v>
          </cell>
          <cell r="F658">
            <v>0</v>
          </cell>
          <cell r="H658">
            <v>520</v>
          </cell>
          <cell r="I658">
            <v>35353</v>
          </cell>
          <cell r="J658">
            <v>466</v>
          </cell>
          <cell r="L658">
            <v>366</v>
          </cell>
        </row>
        <row r="659">
          <cell r="A659">
            <v>3522</v>
          </cell>
          <cell r="B659" t="str">
            <v>PM티 (무나사)</v>
          </cell>
          <cell r="C659" t="str">
            <v>80Ø</v>
          </cell>
          <cell r="D659" t="str">
            <v>개</v>
          </cell>
          <cell r="E659">
            <v>29634</v>
          </cell>
          <cell r="F659">
            <v>0</v>
          </cell>
          <cell r="H659">
            <v>520</v>
          </cell>
          <cell r="I659">
            <v>25893</v>
          </cell>
          <cell r="J659">
            <v>466</v>
          </cell>
          <cell r="L659">
            <v>366</v>
          </cell>
        </row>
        <row r="660">
          <cell r="A660">
            <v>3523</v>
          </cell>
          <cell r="B660" t="str">
            <v>PM티 (무나사)</v>
          </cell>
          <cell r="C660" t="str">
            <v>65Ø</v>
          </cell>
          <cell r="D660" t="str">
            <v>개</v>
          </cell>
          <cell r="E660">
            <v>25914</v>
          </cell>
          <cell r="F660">
            <v>0</v>
          </cell>
          <cell r="H660">
            <v>520</v>
          </cell>
          <cell r="I660">
            <v>16967</v>
          </cell>
          <cell r="J660">
            <v>466</v>
          </cell>
          <cell r="L660">
            <v>366</v>
          </cell>
        </row>
        <row r="661">
          <cell r="A661">
            <v>3524</v>
          </cell>
          <cell r="B661" t="str">
            <v>PM티 (무나사)</v>
          </cell>
          <cell r="C661" t="str">
            <v>50Ø</v>
          </cell>
          <cell r="D661" t="str">
            <v>개</v>
          </cell>
          <cell r="E661">
            <v>9866</v>
          </cell>
          <cell r="F661">
            <v>0</v>
          </cell>
          <cell r="H661">
            <v>520</v>
          </cell>
          <cell r="I661">
            <v>8620</v>
          </cell>
          <cell r="J661">
            <v>466</v>
          </cell>
          <cell r="L661">
            <v>366</v>
          </cell>
        </row>
        <row r="662">
          <cell r="A662">
            <v>3525</v>
          </cell>
          <cell r="B662" t="str">
            <v>PM티 (무나사)</v>
          </cell>
          <cell r="C662" t="str">
            <v>40Ø</v>
          </cell>
          <cell r="D662" t="str">
            <v>개</v>
          </cell>
          <cell r="E662">
            <v>7677</v>
          </cell>
          <cell r="F662">
            <v>0</v>
          </cell>
          <cell r="H662">
            <v>520</v>
          </cell>
          <cell r="I662">
            <v>6707</v>
          </cell>
          <cell r="J662">
            <v>466</v>
          </cell>
          <cell r="L662">
            <v>366</v>
          </cell>
        </row>
        <row r="663">
          <cell r="A663">
            <v>3526</v>
          </cell>
          <cell r="B663" t="str">
            <v>PM티 (무나사)</v>
          </cell>
          <cell r="C663" t="str">
            <v>32Ø</v>
          </cell>
          <cell r="D663" t="str">
            <v>개</v>
          </cell>
          <cell r="E663">
            <v>6377</v>
          </cell>
          <cell r="F663">
            <v>0</v>
          </cell>
          <cell r="H663">
            <v>520</v>
          </cell>
          <cell r="I663">
            <v>5572</v>
          </cell>
          <cell r="J663">
            <v>466</v>
          </cell>
          <cell r="L663">
            <v>366</v>
          </cell>
        </row>
        <row r="664">
          <cell r="A664">
            <v>3527</v>
          </cell>
          <cell r="B664" t="str">
            <v>PM티 (무나사)</v>
          </cell>
          <cell r="C664" t="str">
            <v>25Ø</v>
          </cell>
          <cell r="D664" t="str">
            <v>개</v>
          </cell>
          <cell r="E664">
            <v>4784</v>
          </cell>
          <cell r="F664">
            <v>0</v>
          </cell>
          <cell r="H664">
            <v>520</v>
          </cell>
          <cell r="I664">
            <v>4180</v>
          </cell>
          <cell r="J664">
            <v>466</v>
          </cell>
          <cell r="L664">
            <v>366</v>
          </cell>
        </row>
        <row r="665">
          <cell r="A665">
            <v>3528</v>
          </cell>
          <cell r="B665" t="str">
            <v>PM티 (무나사)</v>
          </cell>
          <cell r="C665" t="str">
            <v>20Ø</v>
          </cell>
          <cell r="D665" t="str">
            <v>개</v>
          </cell>
          <cell r="E665">
            <v>3693</v>
          </cell>
          <cell r="F665">
            <v>0</v>
          </cell>
          <cell r="H665">
            <v>520</v>
          </cell>
          <cell r="I665">
            <v>3227</v>
          </cell>
          <cell r="J665">
            <v>466</v>
          </cell>
          <cell r="L665">
            <v>366</v>
          </cell>
        </row>
        <row r="666">
          <cell r="A666">
            <v>3529</v>
          </cell>
          <cell r="B666" t="str">
            <v>PM티 (무나사)</v>
          </cell>
          <cell r="C666" t="str">
            <v>15Ø</v>
          </cell>
          <cell r="D666" t="str">
            <v>개</v>
          </cell>
          <cell r="E666">
            <v>3354</v>
          </cell>
          <cell r="F666">
            <v>0</v>
          </cell>
          <cell r="H666">
            <v>520</v>
          </cell>
          <cell r="I666">
            <v>2930</v>
          </cell>
          <cell r="J666">
            <v>466</v>
          </cell>
          <cell r="L666">
            <v>366</v>
          </cell>
        </row>
        <row r="667">
          <cell r="A667">
            <v>3531</v>
          </cell>
          <cell r="B667" t="str">
            <v>PM소켓 (무나사)</v>
          </cell>
          <cell r="C667" t="str">
            <v>100Ø</v>
          </cell>
          <cell r="D667" t="str">
            <v>개</v>
          </cell>
          <cell r="E667">
            <v>27325</v>
          </cell>
          <cell r="F667">
            <v>0</v>
          </cell>
          <cell r="H667">
            <v>520</v>
          </cell>
          <cell r="I667">
            <v>23875</v>
          </cell>
          <cell r="J667">
            <v>466</v>
          </cell>
          <cell r="L667">
            <v>366</v>
          </cell>
        </row>
        <row r="668">
          <cell r="A668">
            <v>3532</v>
          </cell>
          <cell r="B668" t="str">
            <v>PM소켓 (무나사)</v>
          </cell>
          <cell r="C668" t="str">
            <v>80Ø</v>
          </cell>
          <cell r="D668" t="str">
            <v>개</v>
          </cell>
          <cell r="E668">
            <v>20020</v>
          </cell>
          <cell r="F668">
            <v>0</v>
          </cell>
          <cell r="H668">
            <v>520</v>
          </cell>
          <cell r="I668">
            <v>17504</v>
          </cell>
          <cell r="J668">
            <v>466</v>
          </cell>
          <cell r="L668">
            <v>366</v>
          </cell>
        </row>
        <row r="669">
          <cell r="A669">
            <v>3533</v>
          </cell>
          <cell r="B669" t="str">
            <v>PM소켓 (무나사)</v>
          </cell>
          <cell r="C669" t="str">
            <v>65Ø</v>
          </cell>
          <cell r="D669" t="str">
            <v>개</v>
          </cell>
          <cell r="E669">
            <v>14764</v>
          </cell>
          <cell r="F669">
            <v>0</v>
          </cell>
          <cell r="H669">
            <v>520</v>
          </cell>
          <cell r="I669">
            <v>12900</v>
          </cell>
          <cell r="J669">
            <v>466</v>
          </cell>
          <cell r="L669">
            <v>366</v>
          </cell>
        </row>
        <row r="670">
          <cell r="A670">
            <v>3534</v>
          </cell>
          <cell r="B670" t="str">
            <v>PM소켓 (무나사)</v>
          </cell>
          <cell r="C670" t="str">
            <v>50Ø</v>
          </cell>
          <cell r="D670" t="str">
            <v>개</v>
          </cell>
          <cell r="E670">
            <v>6660</v>
          </cell>
          <cell r="F670">
            <v>0</v>
          </cell>
          <cell r="H670">
            <v>520</v>
          </cell>
          <cell r="I670">
            <v>5819</v>
          </cell>
          <cell r="J670">
            <v>466</v>
          </cell>
          <cell r="L670">
            <v>366</v>
          </cell>
        </row>
        <row r="671">
          <cell r="A671">
            <v>3535</v>
          </cell>
          <cell r="B671" t="str">
            <v>PM소켓 (무나사)</v>
          </cell>
          <cell r="C671" t="str">
            <v>40Ø</v>
          </cell>
          <cell r="D671" t="str">
            <v>개</v>
          </cell>
          <cell r="E671">
            <v>5180</v>
          </cell>
          <cell r="F671">
            <v>0</v>
          </cell>
          <cell r="H671">
            <v>520</v>
          </cell>
          <cell r="I671">
            <v>4526</v>
          </cell>
          <cell r="J671">
            <v>466</v>
          </cell>
          <cell r="L671">
            <v>366</v>
          </cell>
        </row>
        <row r="672">
          <cell r="A672">
            <v>3536</v>
          </cell>
          <cell r="B672" t="str">
            <v>PM소켓 (무나사)</v>
          </cell>
          <cell r="C672" t="str">
            <v>32Ø</v>
          </cell>
          <cell r="D672" t="str">
            <v>개</v>
          </cell>
          <cell r="E672">
            <v>4304</v>
          </cell>
          <cell r="F672">
            <v>0</v>
          </cell>
          <cell r="H672">
            <v>520</v>
          </cell>
          <cell r="I672">
            <v>3761</v>
          </cell>
          <cell r="J672">
            <v>466</v>
          </cell>
          <cell r="L672">
            <v>366</v>
          </cell>
        </row>
        <row r="673">
          <cell r="A673">
            <v>3537</v>
          </cell>
          <cell r="B673" t="str">
            <v>PM소켓 (무나사)</v>
          </cell>
          <cell r="C673" t="str">
            <v>25Ø</v>
          </cell>
          <cell r="D673" t="str">
            <v>개</v>
          </cell>
          <cell r="E673">
            <v>3448</v>
          </cell>
          <cell r="F673">
            <v>0</v>
          </cell>
          <cell r="H673">
            <v>520</v>
          </cell>
          <cell r="I673">
            <v>3013</v>
          </cell>
          <cell r="J673">
            <v>466</v>
          </cell>
          <cell r="L673">
            <v>366</v>
          </cell>
        </row>
        <row r="674">
          <cell r="A674">
            <v>3538</v>
          </cell>
          <cell r="B674" t="str">
            <v>PM소켓 (무나사)</v>
          </cell>
          <cell r="C674" t="str">
            <v>20Ø</v>
          </cell>
          <cell r="D674" t="str">
            <v>개</v>
          </cell>
          <cell r="E674">
            <v>2655</v>
          </cell>
          <cell r="F674">
            <v>0</v>
          </cell>
          <cell r="H674">
            <v>520</v>
          </cell>
          <cell r="I674">
            <v>2320</v>
          </cell>
          <cell r="J674">
            <v>466</v>
          </cell>
          <cell r="L674">
            <v>366</v>
          </cell>
        </row>
        <row r="675">
          <cell r="A675">
            <v>3539</v>
          </cell>
          <cell r="B675" t="str">
            <v>PM소켓 (무나사)</v>
          </cell>
          <cell r="C675" t="str">
            <v>15Ø</v>
          </cell>
          <cell r="D675" t="str">
            <v>개</v>
          </cell>
          <cell r="E675">
            <v>2288</v>
          </cell>
          <cell r="F675">
            <v>0</v>
          </cell>
          <cell r="H675">
            <v>520</v>
          </cell>
          <cell r="I675">
            <v>1999</v>
          </cell>
          <cell r="J675">
            <v>466</v>
          </cell>
          <cell r="L675">
            <v>366</v>
          </cell>
        </row>
        <row r="676">
          <cell r="A676">
            <v>3541</v>
          </cell>
          <cell r="B676" t="str">
            <v>PM계 (플렌지)</v>
          </cell>
          <cell r="C676" t="str">
            <v>100Ø</v>
          </cell>
          <cell r="D676" t="str">
            <v>개</v>
          </cell>
          <cell r="E676">
            <v>18999</v>
          </cell>
          <cell r="F676">
            <v>0</v>
          </cell>
          <cell r="H676">
            <v>520</v>
          </cell>
          <cell r="I676">
            <v>14435</v>
          </cell>
          <cell r="J676">
            <v>466</v>
          </cell>
          <cell r="L676">
            <v>366</v>
          </cell>
        </row>
        <row r="677">
          <cell r="A677">
            <v>3542</v>
          </cell>
          <cell r="B677" t="str">
            <v>PM계 (플렌지)</v>
          </cell>
          <cell r="C677" t="str">
            <v>80Ø</v>
          </cell>
          <cell r="D677" t="str">
            <v>개</v>
          </cell>
          <cell r="E677">
            <v>16224</v>
          </cell>
          <cell r="F677">
            <v>0</v>
          </cell>
          <cell r="H677">
            <v>520</v>
          </cell>
          <cell r="I677">
            <v>12326</v>
          </cell>
          <cell r="J677">
            <v>466</v>
          </cell>
          <cell r="L677">
            <v>366</v>
          </cell>
        </row>
        <row r="678">
          <cell r="A678">
            <v>3543</v>
          </cell>
          <cell r="B678" t="str">
            <v>PM계 (플렌지)</v>
          </cell>
          <cell r="C678" t="str">
            <v>65Ø</v>
          </cell>
          <cell r="D678" t="str">
            <v>개</v>
          </cell>
          <cell r="E678">
            <v>13864</v>
          </cell>
          <cell r="F678">
            <v>0</v>
          </cell>
          <cell r="H678">
            <v>520</v>
          </cell>
          <cell r="I678">
            <v>10534</v>
          </cell>
          <cell r="J678">
            <v>466</v>
          </cell>
          <cell r="L678">
            <v>366</v>
          </cell>
        </row>
        <row r="679">
          <cell r="A679">
            <v>3544</v>
          </cell>
          <cell r="B679" t="str">
            <v>PM계 (니플)</v>
          </cell>
          <cell r="C679" t="str">
            <v>50Ø</v>
          </cell>
          <cell r="D679" t="str">
            <v>개</v>
          </cell>
          <cell r="E679">
            <v>3213</v>
          </cell>
          <cell r="F679">
            <v>0</v>
          </cell>
          <cell r="H679">
            <v>520</v>
          </cell>
          <cell r="I679">
            <v>2807</v>
          </cell>
          <cell r="J679">
            <v>466</v>
          </cell>
          <cell r="L679">
            <v>366</v>
          </cell>
        </row>
        <row r="680">
          <cell r="A680">
            <v>3545</v>
          </cell>
          <cell r="B680" t="str">
            <v>PM계 (니플)</v>
          </cell>
          <cell r="C680" t="str">
            <v>40Ø</v>
          </cell>
          <cell r="D680" t="str">
            <v>개</v>
          </cell>
          <cell r="E680">
            <v>2428</v>
          </cell>
          <cell r="F680">
            <v>0</v>
          </cell>
          <cell r="H680">
            <v>520</v>
          </cell>
          <cell r="I680">
            <v>2121</v>
          </cell>
          <cell r="J680">
            <v>466</v>
          </cell>
          <cell r="L680">
            <v>366</v>
          </cell>
        </row>
        <row r="681">
          <cell r="A681">
            <v>3546</v>
          </cell>
          <cell r="B681" t="str">
            <v>PM계 (니플)</v>
          </cell>
          <cell r="C681" t="str">
            <v>32Ø</v>
          </cell>
          <cell r="D681" t="str">
            <v>개</v>
          </cell>
          <cell r="E681">
            <v>2009</v>
          </cell>
          <cell r="F681">
            <v>0</v>
          </cell>
          <cell r="H681">
            <v>520</v>
          </cell>
          <cell r="I681">
            <v>1755</v>
          </cell>
          <cell r="J681">
            <v>466</v>
          </cell>
          <cell r="L681">
            <v>366</v>
          </cell>
        </row>
        <row r="682">
          <cell r="A682">
            <v>3547</v>
          </cell>
          <cell r="B682" t="str">
            <v>PM계 (니플)</v>
          </cell>
          <cell r="C682" t="str">
            <v>25Ø</v>
          </cell>
          <cell r="D682" t="str">
            <v>개</v>
          </cell>
          <cell r="E682">
            <v>1641</v>
          </cell>
          <cell r="F682">
            <v>0</v>
          </cell>
          <cell r="H682">
            <v>520</v>
          </cell>
          <cell r="I682">
            <v>1434</v>
          </cell>
          <cell r="J682">
            <v>466</v>
          </cell>
          <cell r="L682">
            <v>366</v>
          </cell>
        </row>
        <row r="683">
          <cell r="A683">
            <v>3548</v>
          </cell>
          <cell r="B683" t="str">
            <v>PM계 (니플)</v>
          </cell>
          <cell r="C683" t="str">
            <v>20Ø</v>
          </cell>
          <cell r="D683" t="str">
            <v>개</v>
          </cell>
          <cell r="E683">
            <v>1170</v>
          </cell>
          <cell r="F683">
            <v>0</v>
          </cell>
          <cell r="H683">
            <v>520</v>
          </cell>
          <cell r="I683">
            <v>1022</v>
          </cell>
          <cell r="J683">
            <v>466</v>
          </cell>
          <cell r="L683">
            <v>366</v>
          </cell>
        </row>
        <row r="684">
          <cell r="A684">
            <v>3549</v>
          </cell>
          <cell r="B684" t="str">
            <v>PM계 (니플)</v>
          </cell>
          <cell r="C684" t="str">
            <v>15Ø</v>
          </cell>
          <cell r="D684" t="str">
            <v>개</v>
          </cell>
          <cell r="E684">
            <v>925</v>
          </cell>
          <cell r="F684">
            <v>0</v>
          </cell>
          <cell r="H684">
            <v>520</v>
          </cell>
          <cell r="I684">
            <v>808</v>
          </cell>
          <cell r="J684">
            <v>466</v>
          </cell>
          <cell r="L684">
            <v>366</v>
          </cell>
        </row>
        <row r="685">
          <cell r="A685">
            <v>3554</v>
          </cell>
          <cell r="B685" t="str">
            <v>PM계 (캡)</v>
          </cell>
          <cell r="C685" t="str">
            <v>50Ø</v>
          </cell>
          <cell r="D685" t="str">
            <v>개</v>
          </cell>
          <cell r="E685">
            <v>6637</v>
          </cell>
          <cell r="F685">
            <v>0</v>
          </cell>
          <cell r="H685">
            <v>520</v>
          </cell>
          <cell r="I685">
            <v>2807</v>
          </cell>
          <cell r="J685">
            <v>466</v>
          </cell>
          <cell r="L685">
            <v>366</v>
          </cell>
        </row>
        <row r="686">
          <cell r="A686">
            <v>3555</v>
          </cell>
          <cell r="B686" t="str">
            <v>PM계 (캡)</v>
          </cell>
          <cell r="C686" t="str">
            <v>40Ø</v>
          </cell>
          <cell r="D686" t="str">
            <v>개</v>
          </cell>
          <cell r="E686">
            <v>5161</v>
          </cell>
          <cell r="F686">
            <v>0</v>
          </cell>
          <cell r="H686">
            <v>520</v>
          </cell>
          <cell r="I686">
            <v>2121</v>
          </cell>
          <cell r="J686">
            <v>466</v>
          </cell>
          <cell r="L686">
            <v>366</v>
          </cell>
        </row>
        <row r="687">
          <cell r="A687">
            <v>3556</v>
          </cell>
          <cell r="B687" t="str">
            <v>PM계 (캡)</v>
          </cell>
          <cell r="C687" t="str">
            <v>32Ø</v>
          </cell>
          <cell r="D687" t="str">
            <v>개</v>
          </cell>
          <cell r="E687">
            <v>4004</v>
          </cell>
          <cell r="F687">
            <v>0</v>
          </cell>
          <cell r="H687">
            <v>520</v>
          </cell>
          <cell r="I687">
            <v>1755</v>
          </cell>
          <cell r="J687">
            <v>466</v>
          </cell>
          <cell r="L687">
            <v>366</v>
          </cell>
        </row>
        <row r="688">
          <cell r="A688">
            <v>3557</v>
          </cell>
          <cell r="B688" t="str">
            <v>PM계 (캡)</v>
          </cell>
          <cell r="C688" t="str">
            <v>25Ø</v>
          </cell>
          <cell r="D688" t="str">
            <v>개</v>
          </cell>
          <cell r="E688">
            <v>3114</v>
          </cell>
          <cell r="F688">
            <v>0</v>
          </cell>
          <cell r="H688">
            <v>520</v>
          </cell>
          <cell r="I688">
            <v>1434</v>
          </cell>
          <cell r="J688">
            <v>466</v>
          </cell>
          <cell r="L688">
            <v>366</v>
          </cell>
        </row>
        <row r="689">
          <cell r="A689">
            <v>3558</v>
          </cell>
          <cell r="B689" t="str">
            <v>PM계 (캡)</v>
          </cell>
          <cell r="C689" t="str">
            <v>20Ø</v>
          </cell>
          <cell r="D689" t="str">
            <v>개</v>
          </cell>
          <cell r="E689">
            <v>2459</v>
          </cell>
          <cell r="F689">
            <v>0</v>
          </cell>
          <cell r="H689">
            <v>520</v>
          </cell>
          <cell r="I689">
            <v>1022</v>
          </cell>
          <cell r="J689">
            <v>466</v>
          </cell>
          <cell r="L689">
            <v>366</v>
          </cell>
        </row>
        <row r="690">
          <cell r="A690">
            <v>3559</v>
          </cell>
          <cell r="B690" t="str">
            <v>PM계 (캡)</v>
          </cell>
          <cell r="C690" t="str">
            <v>15Ø</v>
          </cell>
          <cell r="D690" t="str">
            <v>개</v>
          </cell>
          <cell r="E690">
            <v>2357</v>
          </cell>
          <cell r="F690">
            <v>0</v>
          </cell>
          <cell r="H690">
            <v>520</v>
          </cell>
          <cell r="I690">
            <v>808</v>
          </cell>
          <cell r="J690">
            <v>466</v>
          </cell>
          <cell r="L690">
            <v>366</v>
          </cell>
        </row>
        <row r="691">
          <cell r="E691">
            <v>0</v>
          </cell>
        </row>
        <row r="695">
          <cell r="A695">
            <v>3600</v>
          </cell>
          <cell r="B695" t="str">
            <v>PVC관 (VG1)</v>
          </cell>
          <cell r="C695" t="str">
            <v>200Ø</v>
          </cell>
          <cell r="D695" t="str">
            <v>M</v>
          </cell>
          <cell r="E695">
            <v>15485</v>
          </cell>
          <cell r="G695">
            <v>14685</v>
          </cell>
          <cell r="H695">
            <v>542</v>
          </cell>
          <cell r="I695">
            <v>18433</v>
          </cell>
          <cell r="J695">
            <v>485</v>
          </cell>
          <cell r="L695">
            <v>485</v>
          </cell>
          <cell r="N695">
            <v>15485</v>
          </cell>
        </row>
        <row r="696">
          <cell r="A696">
            <v>3601</v>
          </cell>
          <cell r="B696" t="str">
            <v>PVC관 (VG1)</v>
          </cell>
          <cell r="C696" t="str">
            <v>150Ø</v>
          </cell>
          <cell r="D696" t="str">
            <v>M</v>
          </cell>
          <cell r="E696">
            <v>10243</v>
          </cell>
          <cell r="G696">
            <v>9715</v>
          </cell>
          <cell r="H696">
            <v>542</v>
          </cell>
          <cell r="I696">
            <v>12195</v>
          </cell>
          <cell r="J696">
            <v>485</v>
          </cell>
          <cell r="L696">
            <v>385</v>
          </cell>
          <cell r="N696">
            <v>10243</v>
          </cell>
        </row>
        <row r="697">
          <cell r="A697">
            <v>3602</v>
          </cell>
          <cell r="B697" t="str">
            <v>PVC관 (VG1)</v>
          </cell>
          <cell r="C697" t="str">
            <v>125Ø</v>
          </cell>
          <cell r="D697" t="str">
            <v>M</v>
          </cell>
          <cell r="E697">
            <v>6823</v>
          </cell>
          <cell r="G697">
            <v>6472</v>
          </cell>
          <cell r="H697">
            <v>542</v>
          </cell>
          <cell r="I697">
            <v>8123</v>
          </cell>
          <cell r="J697">
            <v>485</v>
          </cell>
          <cell r="L697">
            <v>385</v>
          </cell>
          <cell r="N697">
            <v>6823</v>
          </cell>
        </row>
        <row r="698">
          <cell r="A698">
            <v>3603</v>
          </cell>
          <cell r="B698" t="str">
            <v>PVC관 (VG1)</v>
          </cell>
          <cell r="C698" t="str">
            <v>100Ø</v>
          </cell>
          <cell r="D698" t="str">
            <v>M</v>
          </cell>
          <cell r="E698">
            <v>5210</v>
          </cell>
          <cell r="G698">
            <v>4942</v>
          </cell>
          <cell r="H698">
            <v>542</v>
          </cell>
          <cell r="I698">
            <v>6203</v>
          </cell>
          <cell r="J698">
            <v>485</v>
          </cell>
          <cell r="L698">
            <v>385</v>
          </cell>
          <cell r="N698">
            <v>5210</v>
          </cell>
        </row>
        <row r="699">
          <cell r="A699">
            <v>3604</v>
          </cell>
          <cell r="B699" t="str">
            <v>PVC관 (VG1)</v>
          </cell>
          <cell r="C699" t="str">
            <v>75Ø</v>
          </cell>
          <cell r="D699" t="str">
            <v>M</v>
          </cell>
          <cell r="E699">
            <v>3365</v>
          </cell>
          <cell r="G699">
            <v>3192</v>
          </cell>
          <cell r="H699">
            <v>542</v>
          </cell>
          <cell r="I699">
            <v>4008</v>
          </cell>
          <cell r="J699">
            <v>485</v>
          </cell>
          <cell r="L699">
            <v>385</v>
          </cell>
          <cell r="N699">
            <v>3365</v>
          </cell>
        </row>
        <row r="700">
          <cell r="A700">
            <v>3605</v>
          </cell>
          <cell r="B700" t="str">
            <v>PVC관 (VG1)</v>
          </cell>
          <cell r="C700" t="str">
            <v>50Ø</v>
          </cell>
          <cell r="D700" t="str">
            <v>M</v>
          </cell>
          <cell r="E700">
            <v>1710</v>
          </cell>
          <cell r="G700">
            <v>1625</v>
          </cell>
          <cell r="H700">
            <v>542</v>
          </cell>
          <cell r="I700">
            <v>2040</v>
          </cell>
          <cell r="J700">
            <v>485</v>
          </cell>
          <cell r="L700">
            <v>385</v>
          </cell>
          <cell r="N700">
            <v>1710</v>
          </cell>
        </row>
        <row r="701">
          <cell r="A701">
            <v>3610</v>
          </cell>
          <cell r="B701" t="str">
            <v>90˚곡관(접착재접합)</v>
          </cell>
          <cell r="C701" t="str">
            <v>150Ø</v>
          </cell>
          <cell r="D701" t="str">
            <v>개</v>
          </cell>
          <cell r="E701">
            <v>3278</v>
          </cell>
          <cell r="G701">
            <v>4500</v>
          </cell>
          <cell r="H701">
            <v>544</v>
          </cell>
          <cell r="I701">
            <v>4610</v>
          </cell>
          <cell r="J701">
            <v>486</v>
          </cell>
          <cell r="L701">
            <v>0</v>
          </cell>
          <cell r="N701">
            <v>5266</v>
          </cell>
        </row>
        <row r="702">
          <cell r="A702">
            <v>3611</v>
          </cell>
          <cell r="B702" t="str">
            <v>90˚곡관(접착재접합)</v>
          </cell>
          <cell r="C702" t="str">
            <v>125Ø</v>
          </cell>
          <cell r="D702" t="str">
            <v>개</v>
          </cell>
          <cell r="E702">
            <v>1852</v>
          </cell>
          <cell r="G702">
            <v>2540</v>
          </cell>
          <cell r="H702">
            <v>544</v>
          </cell>
          <cell r="I702">
            <v>2610</v>
          </cell>
          <cell r="J702">
            <v>486</v>
          </cell>
          <cell r="L702">
            <v>0</v>
          </cell>
          <cell r="N702">
            <v>3278</v>
          </cell>
        </row>
        <row r="703">
          <cell r="A703">
            <v>3612</v>
          </cell>
          <cell r="B703" t="str">
            <v>90˚곡관(접착재접합)</v>
          </cell>
          <cell r="C703" t="str">
            <v>100Ø</v>
          </cell>
          <cell r="D703" t="str">
            <v>개</v>
          </cell>
          <cell r="E703">
            <v>1138</v>
          </cell>
          <cell r="G703">
            <v>1550</v>
          </cell>
          <cell r="H703">
            <v>544</v>
          </cell>
          <cell r="I703">
            <v>1600</v>
          </cell>
          <cell r="J703">
            <v>486</v>
          </cell>
          <cell r="L703">
            <v>0</v>
          </cell>
          <cell r="N703">
            <v>1852</v>
          </cell>
        </row>
        <row r="704">
          <cell r="A704">
            <v>3613</v>
          </cell>
          <cell r="B704" t="str">
            <v>90˚곡관(접착재접합)</v>
          </cell>
          <cell r="C704" t="str">
            <v>75Ø</v>
          </cell>
          <cell r="D704" t="str">
            <v>개</v>
          </cell>
          <cell r="E704">
            <v>569</v>
          </cell>
          <cell r="G704">
            <v>780</v>
          </cell>
          <cell r="H704">
            <v>544</v>
          </cell>
          <cell r="I704">
            <v>810</v>
          </cell>
          <cell r="J704">
            <v>486</v>
          </cell>
          <cell r="L704">
            <v>0</v>
          </cell>
        </row>
        <row r="705">
          <cell r="A705">
            <v>3614</v>
          </cell>
          <cell r="B705" t="str">
            <v>90˚곡관(접착재접합)</v>
          </cell>
          <cell r="C705" t="str">
            <v>50Ø</v>
          </cell>
          <cell r="D705" t="str">
            <v>개</v>
          </cell>
          <cell r="E705">
            <v>230</v>
          </cell>
          <cell r="G705">
            <v>310</v>
          </cell>
          <cell r="H705">
            <v>544</v>
          </cell>
          <cell r="I705">
            <v>350</v>
          </cell>
          <cell r="J705">
            <v>486</v>
          </cell>
          <cell r="L705">
            <v>0</v>
          </cell>
        </row>
        <row r="706">
          <cell r="A706">
            <v>3615</v>
          </cell>
          <cell r="B706" t="str">
            <v>45˚곡관(접착재접합)</v>
          </cell>
          <cell r="C706" t="str">
            <v>150Ø</v>
          </cell>
          <cell r="D706" t="str">
            <v>개</v>
          </cell>
          <cell r="E706">
            <v>3278</v>
          </cell>
          <cell r="F706">
            <v>0</v>
          </cell>
          <cell r="G706">
            <v>4500</v>
          </cell>
          <cell r="H706">
            <v>544</v>
          </cell>
          <cell r="I706">
            <v>4610</v>
          </cell>
          <cell r="J706">
            <v>486</v>
          </cell>
          <cell r="L706">
            <v>0</v>
          </cell>
        </row>
        <row r="707">
          <cell r="A707">
            <v>3616</v>
          </cell>
          <cell r="B707" t="str">
            <v>45˚곡관(접착재접합)</v>
          </cell>
          <cell r="C707" t="str">
            <v>125Ø</v>
          </cell>
          <cell r="D707" t="str">
            <v>개</v>
          </cell>
          <cell r="E707">
            <v>1852</v>
          </cell>
          <cell r="F707">
            <v>0</v>
          </cell>
          <cell r="G707">
            <v>2540</v>
          </cell>
          <cell r="H707">
            <v>544</v>
          </cell>
          <cell r="I707">
            <v>2610</v>
          </cell>
          <cell r="J707">
            <v>486</v>
          </cell>
          <cell r="L707">
            <v>0</v>
          </cell>
        </row>
        <row r="708">
          <cell r="A708">
            <v>3617</v>
          </cell>
          <cell r="B708" t="str">
            <v>45˚곡관(접착재접합)</v>
          </cell>
          <cell r="C708" t="str">
            <v>100Ø</v>
          </cell>
          <cell r="D708" t="str">
            <v>개</v>
          </cell>
          <cell r="E708">
            <v>1138</v>
          </cell>
          <cell r="F708">
            <v>0</v>
          </cell>
          <cell r="G708">
            <v>1560</v>
          </cell>
          <cell r="H708">
            <v>544</v>
          </cell>
          <cell r="I708">
            <v>1600</v>
          </cell>
          <cell r="J708">
            <v>486</v>
          </cell>
          <cell r="L708">
            <v>0</v>
          </cell>
        </row>
        <row r="709">
          <cell r="A709">
            <v>3618</v>
          </cell>
          <cell r="B709" t="str">
            <v>45˚곡관(접착재접합)</v>
          </cell>
          <cell r="C709" t="str">
            <v>75Ø</v>
          </cell>
          <cell r="D709" t="str">
            <v>개</v>
          </cell>
          <cell r="E709">
            <v>624</v>
          </cell>
          <cell r="F709">
            <v>0</v>
          </cell>
          <cell r="G709">
            <v>850</v>
          </cell>
          <cell r="H709">
            <v>544</v>
          </cell>
          <cell r="I709">
            <v>870</v>
          </cell>
          <cell r="J709">
            <v>486</v>
          </cell>
          <cell r="L709">
            <v>0</v>
          </cell>
        </row>
        <row r="710">
          <cell r="A710">
            <v>3619</v>
          </cell>
          <cell r="B710" t="str">
            <v>45˚곡관(접착재접합)</v>
          </cell>
          <cell r="C710" t="str">
            <v>50Ø</v>
          </cell>
          <cell r="D710" t="str">
            <v>개</v>
          </cell>
          <cell r="E710">
            <v>396</v>
          </cell>
          <cell r="F710">
            <v>0</v>
          </cell>
          <cell r="G710">
            <v>360</v>
          </cell>
          <cell r="H710">
            <v>544</v>
          </cell>
          <cell r="I710">
            <v>400</v>
          </cell>
          <cell r="J710">
            <v>486</v>
          </cell>
          <cell r="L710">
            <v>0</v>
          </cell>
        </row>
        <row r="711">
          <cell r="A711">
            <v>3620</v>
          </cell>
          <cell r="B711" t="str">
            <v>LT관(접착재접합)</v>
          </cell>
          <cell r="C711" t="str">
            <v>150Øx150Ø</v>
          </cell>
          <cell r="D711" t="str">
            <v>개</v>
          </cell>
          <cell r="E711">
            <v>8441</v>
          </cell>
          <cell r="G711">
            <v>11560</v>
          </cell>
          <cell r="H711">
            <v>544</v>
          </cell>
          <cell r="I711">
            <v>11870</v>
          </cell>
          <cell r="J711">
            <v>486</v>
          </cell>
          <cell r="L711">
            <v>0</v>
          </cell>
        </row>
        <row r="712">
          <cell r="A712">
            <v>3621</v>
          </cell>
          <cell r="B712" t="str">
            <v>LT관(접착재접합)</v>
          </cell>
          <cell r="C712" t="str">
            <v>150Øx125Ø</v>
          </cell>
          <cell r="D712" t="str">
            <v>개</v>
          </cell>
          <cell r="E712">
            <v>5243</v>
          </cell>
          <cell r="G712">
            <v>7180</v>
          </cell>
          <cell r="H712">
            <v>544</v>
          </cell>
          <cell r="I712">
            <v>7980</v>
          </cell>
          <cell r="J712">
            <v>486</v>
          </cell>
          <cell r="L712">
            <v>0</v>
          </cell>
        </row>
        <row r="713">
          <cell r="A713">
            <v>3622</v>
          </cell>
          <cell r="B713" t="str">
            <v>LT관(접착재접합)</v>
          </cell>
          <cell r="C713" t="str">
            <v>150Øx100Ø</v>
          </cell>
          <cell r="D713" t="str">
            <v>개</v>
          </cell>
          <cell r="E713">
            <v>4604</v>
          </cell>
          <cell r="G713">
            <v>6300</v>
          </cell>
          <cell r="H713">
            <v>544</v>
          </cell>
          <cell r="I713">
            <v>7010</v>
          </cell>
          <cell r="J713">
            <v>486</v>
          </cell>
          <cell r="L713">
            <v>0</v>
          </cell>
        </row>
        <row r="714">
          <cell r="A714">
            <v>3623</v>
          </cell>
          <cell r="B714" t="str">
            <v>LT관(접착재접합)</v>
          </cell>
          <cell r="C714" t="str">
            <v>150Øx 75Ø</v>
          </cell>
          <cell r="D714" t="str">
            <v>개</v>
          </cell>
          <cell r="E714">
            <v>3717</v>
          </cell>
          <cell r="G714">
            <v>5090</v>
          </cell>
          <cell r="H714">
            <v>544</v>
          </cell>
          <cell r="I714">
            <v>5660</v>
          </cell>
          <cell r="J714">
            <v>486</v>
          </cell>
          <cell r="L714">
            <v>0</v>
          </cell>
        </row>
        <row r="715">
          <cell r="A715">
            <v>3624</v>
          </cell>
          <cell r="B715" t="str">
            <v>LT관(접착재접합)</v>
          </cell>
          <cell r="C715" t="str">
            <v>125Øx125Ø</v>
          </cell>
          <cell r="D715" t="str">
            <v>개</v>
          </cell>
          <cell r="E715">
            <v>3728</v>
          </cell>
          <cell r="G715">
            <v>5100</v>
          </cell>
          <cell r="H715">
            <v>544</v>
          </cell>
          <cell r="I715">
            <v>5240</v>
          </cell>
          <cell r="J715">
            <v>486</v>
          </cell>
          <cell r="L715">
            <v>0</v>
          </cell>
        </row>
        <row r="716">
          <cell r="A716">
            <v>3625</v>
          </cell>
          <cell r="B716" t="str">
            <v>LT관(접착재접합)</v>
          </cell>
          <cell r="C716" t="str">
            <v>125Øx100Ø</v>
          </cell>
          <cell r="D716" t="str">
            <v>개</v>
          </cell>
          <cell r="E716">
            <v>3168</v>
          </cell>
          <cell r="G716">
            <v>4340</v>
          </cell>
          <cell r="H716">
            <v>544</v>
          </cell>
          <cell r="I716">
            <v>4820</v>
          </cell>
          <cell r="J716">
            <v>486</v>
          </cell>
          <cell r="L716">
            <v>0</v>
          </cell>
        </row>
        <row r="717">
          <cell r="A717">
            <v>3626</v>
          </cell>
          <cell r="B717" t="str">
            <v>LT관(접착재접합)</v>
          </cell>
          <cell r="C717" t="str">
            <v>125Øx 75Ø</v>
          </cell>
          <cell r="D717" t="str">
            <v>개</v>
          </cell>
          <cell r="E717">
            <v>2919</v>
          </cell>
          <cell r="G717">
            <v>4000</v>
          </cell>
          <cell r="H717">
            <v>544</v>
          </cell>
          <cell r="I717">
            <v>4440</v>
          </cell>
          <cell r="J717">
            <v>486</v>
          </cell>
          <cell r="L717">
            <v>0</v>
          </cell>
        </row>
        <row r="718">
          <cell r="A718">
            <v>3627</v>
          </cell>
          <cell r="B718" t="str">
            <v>Y관(접착재접합)</v>
          </cell>
          <cell r="C718" t="str">
            <v>100Øx100Ø</v>
          </cell>
          <cell r="D718" t="str">
            <v>개</v>
          </cell>
          <cell r="E718">
            <v>2128</v>
          </cell>
          <cell r="G718">
            <v>2910</v>
          </cell>
          <cell r="H718">
            <v>544</v>
          </cell>
          <cell r="I718">
            <v>3240</v>
          </cell>
          <cell r="J718">
            <v>486</v>
          </cell>
          <cell r="L718">
            <v>0</v>
          </cell>
        </row>
        <row r="719">
          <cell r="A719">
            <v>3628</v>
          </cell>
          <cell r="B719" t="str">
            <v>Y관(접착재접합)</v>
          </cell>
          <cell r="C719" t="str">
            <v>100Øx 75Ø</v>
          </cell>
          <cell r="D719" t="str">
            <v>개</v>
          </cell>
          <cell r="E719">
            <v>2702</v>
          </cell>
          <cell r="G719">
            <v>3700</v>
          </cell>
          <cell r="H719">
            <v>544</v>
          </cell>
          <cell r="I719">
            <v>4110</v>
          </cell>
          <cell r="J719">
            <v>486</v>
          </cell>
          <cell r="L719">
            <v>0</v>
          </cell>
        </row>
        <row r="720">
          <cell r="A720">
            <v>3629</v>
          </cell>
          <cell r="B720" t="str">
            <v>Y관(접착재접합)</v>
          </cell>
          <cell r="C720" t="str">
            <v>100Øx 50Ø</v>
          </cell>
          <cell r="D720" t="str">
            <v>개</v>
          </cell>
          <cell r="E720">
            <v>2201</v>
          </cell>
          <cell r="G720">
            <v>3010</v>
          </cell>
          <cell r="H720">
            <v>544</v>
          </cell>
          <cell r="I720">
            <v>3350</v>
          </cell>
          <cell r="J720">
            <v>486</v>
          </cell>
          <cell r="L720">
            <v>0</v>
          </cell>
        </row>
        <row r="721">
          <cell r="A721">
            <v>3630</v>
          </cell>
          <cell r="B721" t="str">
            <v>Y관(접착재접합)</v>
          </cell>
          <cell r="C721" t="str">
            <v xml:space="preserve"> 75Øx 75Ø</v>
          </cell>
          <cell r="D721" t="str">
            <v>개</v>
          </cell>
          <cell r="E721">
            <v>1084</v>
          </cell>
          <cell r="G721">
            <v>1480</v>
          </cell>
          <cell r="H721">
            <v>544</v>
          </cell>
          <cell r="I721">
            <v>1650</v>
          </cell>
          <cell r="J721">
            <v>486</v>
          </cell>
          <cell r="L721">
            <v>0</v>
          </cell>
        </row>
        <row r="722">
          <cell r="A722">
            <v>3631</v>
          </cell>
          <cell r="B722" t="str">
            <v>Y관(접착재접합)</v>
          </cell>
          <cell r="C722" t="str">
            <v xml:space="preserve"> 75Øx 50Ø</v>
          </cell>
          <cell r="D722" t="str">
            <v>개</v>
          </cell>
          <cell r="E722">
            <v>996</v>
          </cell>
          <cell r="G722">
            <v>1370</v>
          </cell>
          <cell r="H722">
            <v>544</v>
          </cell>
          <cell r="I722">
            <v>1520</v>
          </cell>
          <cell r="J722">
            <v>486</v>
          </cell>
          <cell r="L722">
            <v>0</v>
          </cell>
        </row>
        <row r="723">
          <cell r="A723">
            <v>3632</v>
          </cell>
          <cell r="B723" t="str">
            <v>Y관(접착재접합)</v>
          </cell>
          <cell r="C723" t="str">
            <v xml:space="preserve"> 50Øx 50Ø</v>
          </cell>
          <cell r="D723" t="str">
            <v>개</v>
          </cell>
          <cell r="E723">
            <v>660</v>
          </cell>
          <cell r="G723">
            <v>640</v>
          </cell>
          <cell r="H723">
            <v>544</v>
          </cell>
          <cell r="I723">
            <v>710</v>
          </cell>
          <cell r="J723">
            <v>486</v>
          </cell>
          <cell r="L723">
            <v>0</v>
          </cell>
        </row>
        <row r="724">
          <cell r="A724">
            <v>3633</v>
          </cell>
          <cell r="B724" t="str">
            <v>인크리져(접착재접합)</v>
          </cell>
          <cell r="C724" t="str">
            <v>100Øx 75Ø</v>
          </cell>
          <cell r="D724" t="str">
            <v>개</v>
          </cell>
          <cell r="E724">
            <v>633</v>
          </cell>
          <cell r="G724">
            <v>870</v>
          </cell>
          <cell r="H724">
            <v>544</v>
          </cell>
          <cell r="I724">
            <v>900</v>
          </cell>
          <cell r="J724">
            <v>486</v>
          </cell>
          <cell r="L724">
            <v>0</v>
          </cell>
        </row>
        <row r="725">
          <cell r="A725">
            <v>3634</v>
          </cell>
          <cell r="B725" t="str">
            <v>인크리져(접착재접합)</v>
          </cell>
          <cell r="C725" t="str">
            <v>100Øx 50Ø</v>
          </cell>
          <cell r="D725" t="str">
            <v>개</v>
          </cell>
          <cell r="E725">
            <v>528</v>
          </cell>
          <cell r="G725">
            <v>730</v>
          </cell>
          <cell r="H725">
            <v>544</v>
          </cell>
          <cell r="I725">
            <v>750</v>
          </cell>
          <cell r="J725">
            <v>486</v>
          </cell>
          <cell r="L725">
            <v>0</v>
          </cell>
        </row>
        <row r="726">
          <cell r="A726">
            <v>3635</v>
          </cell>
          <cell r="B726" t="str">
            <v>소켓</v>
          </cell>
          <cell r="C726" t="str">
            <v>150Ø</v>
          </cell>
          <cell r="D726" t="str">
            <v>개</v>
          </cell>
          <cell r="E726">
            <v>1805</v>
          </cell>
          <cell r="G726">
            <v>2470</v>
          </cell>
          <cell r="H726">
            <v>544</v>
          </cell>
          <cell r="I726">
            <v>2540</v>
          </cell>
          <cell r="J726">
            <v>486</v>
          </cell>
          <cell r="L726">
            <v>0</v>
          </cell>
        </row>
        <row r="727">
          <cell r="A727">
            <v>3636</v>
          </cell>
          <cell r="B727" t="str">
            <v>소켓</v>
          </cell>
          <cell r="C727" t="str">
            <v>125Ø</v>
          </cell>
          <cell r="D727" t="str">
            <v>개</v>
          </cell>
          <cell r="E727">
            <v>1094</v>
          </cell>
          <cell r="G727">
            <v>1500</v>
          </cell>
          <cell r="H727">
            <v>544</v>
          </cell>
          <cell r="I727">
            <v>1540</v>
          </cell>
          <cell r="J727">
            <v>486</v>
          </cell>
          <cell r="L727">
            <v>0</v>
          </cell>
        </row>
        <row r="728">
          <cell r="A728">
            <v>3637</v>
          </cell>
          <cell r="B728" t="str">
            <v>소켓</v>
          </cell>
          <cell r="C728" t="str">
            <v>100Ø</v>
          </cell>
          <cell r="D728" t="str">
            <v>개</v>
          </cell>
          <cell r="E728">
            <v>621</v>
          </cell>
          <cell r="G728">
            <v>850</v>
          </cell>
          <cell r="H728">
            <v>544</v>
          </cell>
          <cell r="I728">
            <v>880</v>
          </cell>
          <cell r="J728">
            <v>486</v>
          </cell>
          <cell r="L728">
            <v>0</v>
          </cell>
        </row>
        <row r="729">
          <cell r="A729">
            <v>3638</v>
          </cell>
          <cell r="B729" t="str">
            <v>소켓</v>
          </cell>
          <cell r="C729" t="str">
            <v>75Ø</v>
          </cell>
          <cell r="D729" t="str">
            <v>개</v>
          </cell>
          <cell r="E729">
            <v>338</v>
          </cell>
          <cell r="G729">
            <v>470</v>
          </cell>
          <cell r="H729">
            <v>544</v>
          </cell>
          <cell r="I729">
            <v>480</v>
          </cell>
          <cell r="J729">
            <v>486</v>
          </cell>
          <cell r="L729">
            <v>0</v>
          </cell>
        </row>
        <row r="730">
          <cell r="A730">
            <v>3639</v>
          </cell>
          <cell r="B730" t="str">
            <v>소켓</v>
          </cell>
          <cell r="C730" t="str">
            <v>50Ø</v>
          </cell>
          <cell r="D730" t="str">
            <v>개</v>
          </cell>
          <cell r="E730">
            <v>198</v>
          </cell>
          <cell r="G730">
            <v>180</v>
          </cell>
          <cell r="H730">
            <v>544</v>
          </cell>
          <cell r="I730">
            <v>200</v>
          </cell>
          <cell r="J730">
            <v>486</v>
          </cell>
          <cell r="L730">
            <v>0</v>
          </cell>
        </row>
        <row r="731">
          <cell r="A731">
            <v>3641</v>
          </cell>
          <cell r="B731" t="str">
            <v>90˚곡관(고무링접합)</v>
          </cell>
          <cell r="C731" t="str">
            <v>125Ø</v>
          </cell>
          <cell r="D731" t="str">
            <v>개</v>
          </cell>
          <cell r="E731">
            <v>9501</v>
          </cell>
          <cell r="F731">
            <v>0</v>
          </cell>
          <cell r="G731">
            <v>8121</v>
          </cell>
          <cell r="H731">
            <v>546</v>
          </cell>
          <cell r="I731">
            <v>7471</v>
          </cell>
          <cell r="J731">
            <v>487</v>
          </cell>
          <cell r="L731">
            <v>487</v>
          </cell>
        </row>
        <row r="732">
          <cell r="A732">
            <v>3642</v>
          </cell>
          <cell r="B732" t="str">
            <v>90˚곡관(고무링접합)</v>
          </cell>
          <cell r="C732" t="str">
            <v>100Ø</v>
          </cell>
          <cell r="D732" t="str">
            <v>개</v>
          </cell>
          <cell r="E732">
            <v>5108</v>
          </cell>
          <cell r="F732">
            <v>0</v>
          </cell>
          <cell r="G732">
            <v>4366</v>
          </cell>
          <cell r="H732">
            <v>546</v>
          </cell>
          <cell r="I732">
            <v>4016</v>
          </cell>
          <cell r="J732">
            <v>487</v>
          </cell>
          <cell r="L732">
            <v>487</v>
          </cell>
        </row>
        <row r="733">
          <cell r="A733">
            <v>3643</v>
          </cell>
          <cell r="B733" t="str">
            <v>90˚곡관(고무링접합)</v>
          </cell>
          <cell r="C733" t="str">
            <v>75Ø</v>
          </cell>
          <cell r="D733" t="str">
            <v>개</v>
          </cell>
          <cell r="E733">
            <v>2826</v>
          </cell>
          <cell r="F733">
            <v>0</v>
          </cell>
          <cell r="G733">
            <v>2416</v>
          </cell>
          <cell r="H733">
            <v>546</v>
          </cell>
          <cell r="I733">
            <v>2222</v>
          </cell>
          <cell r="J733">
            <v>487</v>
          </cell>
          <cell r="L733">
            <v>487</v>
          </cell>
        </row>
        <row r="734">
          <cell r="A734">
            <v>3644</v>
          </cell>
          <cell r="B734" t="str">
            <v>90˚곡관(고무링접합)</v>
          </cell>
          <cell r="C734" t="str">
            <v>50Ø</v>
          </cell>
          <cell r="D734" t="str">
            <v>개</v>
          </cell>
          <cell r="E734">
            <v>1416</v>
          </cell>
          <cell r="F734">
            <v>0</v>
          </cell>
          <cell r="G734">
            <v>1211</v>
          </cell>
          <cell r="H734">
            <v>546</v>
          </cell>
          <cell r="I734">
            <v>1114</v>
          </cell>
          <cell r="J734">
            <v>487</v>
          </cell>
          <cell r="L734">
            <v>487</v>
          </cell>
        </row>
        <row r="735">
          <cell r="A735">
            <v>3646</v>
          </cell>
          <cell r="B735" t="str">
            <v>45˚곡관(고무링접합)</v>
          </cell>
          <cell r="C735" t="str">
            <v>125Ø</v>
          </cell>
          <cell r="D735" t="str">
            <v>개</v>
          </cell>
          <cell r="E735">
            <v>6769</v>
          </cell>
          <cell r="F735">
            <v>0</v>
          </cell>
          <cell r="G735">
            <v>5786</v>
          </cell>
          <cell r="H735">
            <v>546</v>
          </cell>
          <cell r="I735">
            <v>5323</v>
          </cell>
          <cell r="J735">
            <v>487</v>
          </cell>
          <cell r="L735">
            <v>487</v>
          </cell>
        </row>
        <row r="736">
          <cell r="A736">
            <v>3647</v>
          </cell>
          <cell r="B736" t="str">
            <v>45˚곡관(고무링접합)</v>
          </cell>
          <cell r="C736" t="str">
            <v>100Ø</v>
          </cell>
          <cell r="D736" t="str">
            <v>개</v>
          </cell>
          <cell r="E736">
            <v>3739</v>
          </cell>
          <cell r="F736">
            <v>0</v>
          </cell>
          <cell r="G736">
            <v>3196</v>
          </cell>
          <cell r="H736">
            <v>546</v>
          </cell>
          <cell r="I736">
            <v>2940</v>
          </cell>
          <cell r="J736">
            <v>487</v>
          </cell>
          <cell r="L736">
            <v>487</v>
          </cell>
        </row>
        <row r="737">
          <cell r="A737">
            <v>3648</v>
          </cell>
          <cell r="B737" t="str">
            <v>45˚곡관(고무링접합)</v>
          </cell>
          <cell r="C737" t="str">
            <v>75Ø</v>
          </cell>
          <cell r="D737" t="str">
            <v>개</v>
          </cell>
          <cell r="E737">
            <v>2285</v>
          </cell>
          <cell r="F737">
            <v>0</v>
          </cell>
          <cell r="G737">
            <v>1953</v>
          </cell>
          <cell r="H737">
            <v>546</v>
          </cell>
          <cell r="I737">
            <v>1796</v>
          </cell>
          <cell r="J737">
            <v>487</v>
          </cell>
          <cell r="L737">
            <v>487</v>
          </cell>
        </row>
        <row r="738">
          <cell r="A738">
            <v>3649</v>
          </cell>
          <cell r="B738" t="str">
            <v>45˚곡관(고무링접합)</v>
          </cell>
          <cell r="C738" t="str">
            <v>50Ø</v>
          </cell>
          <cell r="D738" t="str">
            <v>개</v>
          </cell>
          <cell r="E738">
            <v>1251</v>
          </cell>
          <cell r="F738">
            <v>0</v>
          </cell>
          <cell r="G738">
            <v>1070</v>
          </cell>
          <cell r="H738">
            <v>546</v>
          </cell>
          <cell r="I738">
            <v>984</v>
          </cell>
          <cell r="J738">
            <v>487</v>
          </cell>
          <cell r="L738">
            <v>487</v>
          </cell>
        </row>
        <row r="739">
          <cell r="A739">
            <v>3650</v>
          </cell>
          <cell r="B739" t="str">
            <v>LT관(고무링접합)</v>
          </cell>
          <cell r="C739" t="str">
            <v>125Øx125Ø</v>
          </cell>
          <cell r="D739" t="str">
            <v>개</v>
          </cell>
          <cell r="E739">
            <v>11983</v>
          </cell>
          <cell r="F739">
            <v>0</v>
          </cell>
          <cell r="G739">
            <v>11287</v>
          </cell>
          <cell r="H739">
            <v>546</v>
          </cell>
          <cell r="I739">
            <v>10384</v>
          </cell>
          <cell r="J739">
            <v>487</v>
          </cell>
          <cell r="L739">
            <v>487</v>
          </cell>
        </row>
        <row r="740">
          <cell r="A740">
            <v>3651</v>
          </cell>
          <cell r="B740" t="str">
            <v>LT관(고무링접합)</v>
          </cell>
          <cell r="C740" t="str">
            <v>125Øx100Ø</v>
          </cell>
          <cell r="D740" t="str">
            <v>개</v>
          </cell>
          <cell r="E740">
            <v>10519</v>
          </cell>
          <cell r="F740">
            <v>0</v>
          </cell>
          <cell r="G740">
            <v>8991</v>
          </cell>
          <cell r="H740">
            <v>546</v>
          </cell>
          <cell r="I740">
            <v>8271</v>
          </cell>
          <cell r="J740">
            <v>487</v>
          </cell>
          <cell r="L740">
            <v>487</v>
          </cell>
        </row>
        <row r="741">
          <cell r="A741">
            <v>3652</v>
          </cell>
          <cell r="B741" t="str">
            <v>Y관(고무링접합)</v>
          </cell>
          <cell r="C741" t="str">
            <v>100Øx100Ø</v>
          </cell>
          <cell r="D741" t="str">
            <v>개</v>
          </cell>
          <cell r="E741">
            <v>6486</v>
          </cell>
          <cell r="F741">
            <v>0</v>
          </cell>
          <cell r="G741">
            <v>5544</v>
          </cell>
          <cell r="H741">
            <v>546</v>
          </cell>
          <cell r="I741">
            <v>5062</v>
          </cell>
          <cell r="J741">
            <v>487</v>
          </cell>
          <cell r="L741">
            <v>487</v>
          </cell>
        </row>
        <row r="742">
          <cell r="A742">
            <v>3653</v>
          </cell>
          <cell r="B742" t="str">
            <v>Y관(고무링접합)</v>
          </cell>
          <cell r="C742" t="str">
            <v>100Øx 75Ø</v>
          </cell>
          <cell r="D742" t="str">
            <v>개</v>
          </cell>
          <cell r="E742">
            <v>5426</v>
          </cell>
          <cell r="F742">
            <v>0</v>
          </cell>
          <cell r="G742">
            <v>4638</v>
          </cell>
          <cell r="H742">
            <v>546</v>
          </cell>
          <cell r="I742">
            <v>4292</v>
          </cell>
          <cell r="J742">
            <v>487</v>
          </cell>
          <cell r="L742">
            <v>487</v>
          </cell>
        </row>
        <row r="743">
          <cell r="A743">
            <v>3654</v>
          </cell>
          <cell r="B743" t="str">
            <v>Y관(고무링접합)</v>
          </cell>
          <cell r="C743" t="str">
            <v>100Øx 50Ø</v>
          </cell>
          <cell r="D743" t="str">
            <v>개</v>
          </cell>
          <cell r="E743">
            <v>4441</v>
          </cell>
          <cell r="F743">
            <v>0</v>
          </cell>
          <cell r="G743">
            <v>3796</v>
          </cell>
          <cell r="H743">
            <v>546</v>
          </cell>
          <cell r="I743">
            <v>3800</v>
          </cell>
          <cell r="J743">
            <v>487</v>
          </cell>
          <cell r="L743">
            <v>487</v>
          </cell>
        </row>
        <row r="744">
          <cell r="A744">
            <v>3655</v>
          </cell>
          <cell r="B744" t="str">
            <v>Y관(고무링접합)</v>
          </cell>
          <cell r="C744" t="str">
            <v xml:space="preserve"> 75Øx 75Ø</v>
          </cell>
          <cell r="D744" t="str">
            <v>개</v>
          </cell>
          <cell r="E744">
            <v>5164</v>
          </cell>
          <cell r="F744">
            <v>0</v>
          </cell>
          <cell r="G744">
            <v>4414</v>
          </cell>
          <cell r="H744">
            <v>546</v>
          </cell>
          <cell r="I744">
            <v>2985</v>
          </cell>
          <cell r="J744">
            <v>487</v>
          </cell>
          <cell r="L744">
            <v>487</v>
          </cell>
        </row>
        <row r="745">
          <cell r="A745">
            <v>3656</v>
          </cell>
          <cell r="B745" t="str">
            <v>Y관(고무링접합)</v>
          </cell>
          <cell r="C745" t="str">
            <v xml:space="preserve"> 75Øx 50Ø</v>
          </cell>
          <cell r="D745" t="str">
            <v>개</v>
          </cell>
          <cell r="E745">
            <v>4090</v>
          </cell>
          <cell r="F745">
            <v>0</v>
          </cell>
          <cell r="G745">
            <v>3496</v>
          </cell>
          <cell r="H745">
            <v>546</v>
          </cell>
          <cell r="I745">
            <v>3216</v>
          </cell>
          <cell r="J745">
            <v>487</v>
          </cell>
          <cell r="L745">
            <v>487</v>
          </cell>
        </row>
        <row r="746">
          <cell r="A746">
            <v>3657</v>
          </cell>
          <cell r="B746" t="str">
            <v>Y관(고무링접합)</v>
          </cell>
          <cell r="C746" t="str">
            <v xml:space="preserve"> 50Øx 50Ø</v>
          </cell>
          <cell r="D746" t="str">
            <v>개</v>
          </cell>
          <cell r="E746">
            <v>2491</v>
          </cell>
          <cell r="F746">
            <v>0</v>
          </cell>
          <cell r="G746">
            <v>2129</v>
          </cell>
          <cell r="H746">
            <v>546</v>
          </cell>
          <cell r="I746">
            <v>1774</v>
          </cell>
          <cell r="J746">
            <v>487</v>
          </cell>
          <cell r="L746">
            <v>487</v>
          </cell>
        </row>
        <row r="747">
          <cell r="A747">
            <v>3658</v>
          </cell>
          <cell r="B747" t="str">
            <v>인크리져(고무링접합)</v>
          </cell>
          <cell r="C747" t="str">
            <v>100Øx 75Ø</v>
          </cell>
          <cell r="D747" t="str">
            <v>개</v>
          </cell>
          <cell r="E747">
            <v>2913</v>
          </cell>
          <cell r="F747">
            <v>0</v>
          </cell>
          <cell r="G747">
            <v>2490</v>
          </cell>
          <cell r="H747">
            <v>546</v>
          </cell>
          <cell r="I747">
            <v>2290</v>
          </cell>
          <cell r="J747">
            <v>487</v>
          </cell>
          <cell r="L747">
            <v>487</v>
          </cell>
        </row>
        <row r="748">
          <cell r="A748">
            <v>3659</v>
          </cell>
          <cell r="B748" t="str">
            <v>인크리져(고무링접합)</v>
          </cell>
          <cell r="C748" t="str">
            <v>100Øx 50Ø</v>
          </cell>
          <cell r="D748" t="str">
            <v>개</v>
          </cell>
          <cell r="E748">
            <v>2847</v>
          </cell>
          <cell r="F748">
            <v>0</v>
          </cell>
          <cell r="G748">
            <v>2434</v>
          </cell>
          <cell r="H748">
            <v>546</v>
          </cell>
          <cell r="I748">
            <v>2239</v>
          </cell>
          <cell r="J748">
            <v>487</v>
          </cell>
          <cell r="L748">
            <v>487</v>
          </cell>
        </row>
        <row r="749">
          <cell r="A749">
            <v>3661</v>
          </cell>
          <cell r="B749" t="str">
            <v>소제구</v>
          </cell>
          <cell r="C749" t="str">
            <v>150Ø</v>
          </cell>
          <cell r="D749" t="str">
            <v>개</v>
          </cell>
          <cell r="E749">
            <v>3163</v>
          </cell>
          <cell r="G749">
            <v>4330</v>
          </cell>
          <cell r="H749">
            <v>544</v>
          </cell>
          <cell r="I749">
            <v>4450</v>
          </cell>
          <cell r="J749">
            <v>486</v>
          </cell>
          <cell r="L749">
            <v>0</v>
          </cell>
        </row>
        <row r="750">
          <cell r="A750">
            <v>3662</v>
          </cell>
          <cell r="B750" t="str">
            <v>소제구</v>
          </cell>
          <cell r="C750" t="str">
            <v>125Ø</v>
          </cell>
          <cell r="D750" t="str">
            <v>개</v>
          </cell>
          <cell r="E750">
            <v>1823</v>
          </cell>
          <cell r="G750">
            <v>2500</v>
          </cell>
          <cell r="H750">
            <v>544</v>
          </cell>
          <cell r="I750">
            <v>2570</v>
          </cell>
          <cell r="J750">
            <v>486</v>
          </cell>
          <cell r="L750">
            <v>0</v>
          </cell>
        </row>
        <row r="751">
          <cell r="A751">
            <v>3663</v>
          </cell>
          <cell r="B751" t="str">
            <v>소제구</v>
          </cell>
          <cell r="C751" t="str">
            <v>100Ø</v>
          </cell>
          <cell r="D751" t="str">
            <v>개</v>
          </cell>
          <cell r="E751">
            <v>1058</v>
          </cell>
          <cell r="G751">
            <v>1450</v>
          </cell>
          <cell r="H751">
            <v>544</v>
          </cell>
          <cell r="I751">
            <v>1490</v>
          </cell>
          <cell r="J751">
            <v>486</v>
          </cell>
          <cell r="L751">
            <v>0</v>
          </cell>
        </row>
        <row r="752">
          <cell r="A752">
            <v>3664</v>
          </cell>
          <cell r="B752" t="str">
            <v>소제구</v>
          </cell>
          <cell r="C752" t="str">
            <v>75Ø</v>
          </cell>
          <cell r="D752" t="str">
            <v>개</v>
          </cell>
          <cell r="E752">
            <v>759</v>
          </cell>
          <cell r="G752">
            <v>1040</v>
          </cell>
          <cell r="H752">
            <v>544</v>
          </cell>
          <cell r="I752">
            <v>1070</v>
          </cell>
          <cell r="J752">
            <v>486</v>
          </cell>
          <cell r="L752">
            <v>0</v>
          </cell>
        </row>
        <row r="753">
          <cell r="A753">
            <v>3665</v>
          </cell>
          <cell r="B753" t="str">
            <v>소제구</v>
          </cell>
          <cell r="C753" t="str">
            <v>50Ø</v>
          </cell>
          <cell r="D753" t="str">
            <v>개</v>
          </cell>
          <cell r="E753">
            <v>475</v>
          </cell>
          <cell r="G753">
            <v>470</v>
          </cell>
          <cell r="H753">
            <v>544</v>
          </cell>
          <cell r="I753">
            <v>520</v>
          </cell>
          <cell r="J753">
            <v>486</v>
          </cell>
          <cell r="L753">
            <v>0</v>
          </cell>
        </row>
        <row r="754">
          <cell r="A754">
            <v>3666</v>
          </cell>
          <cell r="B754" t="str">
            <v>바닥소제구</v>
          </cell>
          <cell r="C754" t="str">
            <v>150Ø</v>
          </cell>
          <cell r="D754" t="str">
            <v>개</v>
          </cell>
          <cell r="E754">
            <v>24500</v>
          </cell>
          <cell r="F754">
            <v>0</v>
          </cell>
          <cell r="H754">
            <v>0</v>
          </cell>
          <cell r="I754">
            <v>24500</v>
          </cell>
          <cell r="J754">
            <v>0</v>
          </cell>
          <cell r="L754">
            <v>0</v>
          </cell>
        </row>
        <row r="755">
          <cell r="A755">
            <v>3667</v>
          </cell>
          <cell r="B755" t="str">
            <v>바닥소제구</v>
          </cell>
          <cell r="C755" t="str">
            <v>125Ø</v>
          </cell>
          <cell r="D755" t="str">
            <v>개</v>
          </cell>
          <cell r="E755">
            <v>19800</v>
          </cell>
          <cell r="F755">
            <v>0</v>
          </cell>
          <cell r="H755">
            <v>0</v>
          </cell>
          <cell r="I755">
            <v>19800</v>
          </cell>
          <cell r="J755">
            <v>0</v>
          </cell>
          <cell r="L755">
            <v>0</v>
          </cell>
        </row>
        <row r="756">
          <cell r="A756">
            <v>3668</v>
          </cell>
          <cell r="B756" t="str">
            <v>바닥소제구</v>
          </cell>
          <cell r="C756" t="str">
            <v>100Ø</v>
          </cell>
          <cell r="D756" t="str">
            <v>개</v>
          </cell>
          <cell r="E756">
            <v>7000</v>
          </cell>
          <cell r="F756">
            <v>0</v>
          </cell>
          <cell r="H756">
            <v>0</v>
          </cell>
          <cell r="I756">
            <v>7000</v>
          </cell>
          <cell r="J756">
            <v>0</v>
          </cell>
          <cell r="L756">
            <v>0</v>
          </cell>
        </row>
        <row r="757">
          <cell r="A757">
            <v>3671</v>
          </cell>
          <cell r="B757" t="str">
            <v>바닥배수구</v>
          </cell>
          <cell r="C757" t="str">
            <v>100Ø</v>
          </cell>
          <cell r="D757" t="str">
            <v>개</v>
          </cell>
          <cell r="E757">
            <v>41600</v>
          </cell>
          <cell r="F757">
            <v>0</v>
          </cell>
          <cell r="H757">
            <v>0</v>
          </cell>
          <cell r="I757">
            <v>13120</v>
          </cell>
          <cell r="J757">
            <v>534</v>
          </cell>
          <cell r="L757">
            <v>0</v>
          </cell>
        </row>
        <row r="758">
          <cell r="A758">
            <v>3672</v>
          </cell>
          <cell r="B758" t="str">
            <v>바닥배수구</v>
          </cell>
          <cell r="C758" t="str">
            <v>75Ø</v>
          </cell>
          <cell r="D758" t="str">
            <v>개</v>
          </cell>
          <cell r="E758">
            <v>22400</v>
          </cell>
          <cell r="F758">
            <v>0</v>
          </cell>
          <cell r="H758">
            <v>0</v>
          </cell>
          <cell r="I758">
            <v>10500</v>
          </cell>
          <cell r="J758">
            <v>534</v>
          </cell>
          <cell r="L758">
            <v>0</v>
          </cell>
        </row>
        <row r="759">
          <cell r="A759">
            <v>3673</v>
          </cell>
          <cell r="B759" t="str">
            <v>바닥배수구</v>
          </cell>
          <cell r="C759" t="str">
            <v>50Ø</v>
          </cell>
          <cell r="D759" t="str">
            <v>개</v>
          </cell>
          <cell r="E759">
            <v>9600</v>
          </cell>
          <cell r="F759">
            <v>0</v>
          </cell>
          <cell r="H759">
            <v>0</v>
          </cell>
          <cell r="I759">
            <v>4950</v>
          </cell>
          <cell r="J759">
            <v>534</v>
          </cell>
          <cell r="L759">
            <v>0</v>
          </cell>
        </row>
        <row r="760">
          <cell r="A760">
            <v>3674</v>
          </cell>
          <cell r="B760" t="str">
            <v>세탁기용바닥배수구</v>
          </cell>
          <cell r="C760" t="str">
            <v>50Ø</v>
          </cell>
          <cell r="D760" t="str">
            <v>개</v>
          </cell>
          <cell r="E760">
            <v>13000</v>
          </cell>
          <cell r="F760">
            <v>0</v>
          </cell>
          <cell r="H760">
            <v>0</v>
          </cell>
          <cell r="I760">
            <v>6480</v>
          </cell>
          <cell r="J760">
            <v>534</v>
          </cell>
          <cell r="L760">
            <v>0</v>
          </cell>
        </row>
        <row r="761">
          <cell r="A761">
            <v>3681</v>
          </cell>
          <cell r="B761" t="str">
            <v>P-TRAP</v>
          </cell>
          <cell r="C761" t="str">
            <v>100Ø</v>
          </cell>
          <cell r="D761" t="str">
            <v>개</v>
          </cell>
          <cell r="E761">
            <v>5039</v>
          </cell>
          <cell r="G761">
            <v>6900</v>
          </cell>
          <cell r="H761">
            <v>544</v>
          </cell>
          <cell r="I761">
            <v>7670</v>
          </cell>
          <cell r="J761">
            <v>486</v>
          </cell>
          <cell r="L761">
            <v>0</v>
          </cell>
        </row>
        <row r="762">
          <cell r="A762">
            <v>3682</v>
          </cell>
          <cell r="B762" t="str">
            <v>P-TRAP</v>
          </cell>
          <cell r="C762" t="str">
            <v>75Ø</v>
          </cell>
          <cell r="D762" t="str">
            <v>개</v>
          </cell>
          <cell r="E762">
            <v>2520</v>
          </cell>
          <cell r="G762">
            <v>3450</v>
          </cell>
          <cell r="H762">
            <v>544</v>
          </cell>
          <cell r="I762">
            <v>3840</v>
          </cell>
          <cell r="J762">
            <v>486</v>
          </cell>
          <cell r="L762">
            <v>0</v>
          </cell>
        </row>
        <row r="763">
          <cell r="A763">
            <v>3683</v>
          </cell>
          <cell r="B763" t="str">
            <v>P-TRAP</v>
          </cell>
          <cell r="C763" t="str">
            <v>50Ø</v>
          </cell>
          <cell r="D763" t="str">
            <v>개</v>
          </cell>
          <cell r="E763">
            <v>1199</v>
          </cell>
          <cell r="G763">
            <v>1650</v>
          </cell>
          <cell r="H763">
            <v>544</v>
          </cell>
          <cell r="I763">
            <v>1830</v>
          </cell>
          <cell r="J763">
            <v>486</v>
          </cell>
          <cell r="L763">
            <v>0</v>
          </cell>
        </row>
        <row r="764">
          <cell r="A764">
            <v>3691</v>
          </cell>
          <cell r="B764" t="str">
            <v>PVC 스리브</v>
          </cell>
          <cell r="C764" t="str">
            <v>150Ø</v>
          </cell>
          <cell r="D764" t="str">
            <v>개</v>
          </cell>
          <cell r="E764">
            <v>1500</v>
          </cell>
          <cell r="F764">
            <v>0</v>
          </cell>
          <cell r="H764">
            <v>0</v>
          </cell>
          <cell r="I764">
            <v>1500</v>
          </cell>
          <cell r="J764">
            <v>534</v>
          </cell>
          <cell r="L764">
            <v>0</v>
          </cell>
        </row>
        <row r="765">
          <cell r="A765">
            <v>3692</v>
          </cell>
          <cell r="B765" t="str">
            <v>PVC 스리브</v>
          </cell>
          <cell r="C765" t="str">
            <v>125Ø</v>
          </cell>
          <cell r="D765" t="str">
            <v>개</v>
          </cell>
          <cell r="E765">
            <v>1400</v>
          </cell>
          <cell r="F765">
            <v>0</v>
          </cell>
          <cell r="H765">
            <v>0</v>
          </cell>
          <cell r="I765">
            <v>1400</v>
          </cell>
          <cell r="J765">
            <v>534</v>
          </cell>
          <cell r="L765">
            <v>0</v>
          </cell>
        </row>
        <row r="766">
          <cell r="A766">
            <v>3693</v>
          </cell>
          <cell r="B766" t="str">
            <v>PVC 스리브</v>
          </cell>
          <cell r="C766" t="str">
            <v>100Ø</v>
          </cell>
          <cell r="D766" t="str">
            <v>개</v>
          </cell>
          <cell r="E766">
            <v>1300</v>
          </cell>
          <cell r="F766">
            <v>0</v>
          </cell>
          <cell r="H766">
            <v>0</v>
          </cell>
          <cell r="I766">
            <v>1300</v>
          </cell>
          <cell r="J766">
            <v>534</v>
          </cell>
          <cell r="L766">
            <v>0</v>
          </cell>
        </row>
        <row r="767">
          <cell r="A767">
            <v>3694</v>
          </cell>
          <cell r="B767" t="str">
            <v>PVC 스리브</v>
          </cell>
          <cell r="C767" t="str">
            <v>75Ø</v>
          </cell>
          <cell r="D767" t="str">
            <v>개</v>
          </cell>
          <cell r="E767">
            <v>1100</v>
          </cell>
          <cell r="F767">
            <v>0</v>
          </cell>
          <cell r="H767">
            <v>0</v>
          </cell>
          <cell r="I767">
            <v>1100</v>
          </cell>
          <cell r="J767">
            <v>534</v>
          </cell>
          <cell r="L767">
            <v>0</v>
          </cell>
        </row>
        <row r="768">
          <cell r="A768">
            <v>3695</v>
          </cell>
          <cell r="B768" t="str">
            <v>PVC 스리브</v>
          </cell>
          <cell r="C768" t="str">
            <v>50Ø</v>
          </cell>
          <cell r="D768" t="str">
            <v>개</v>
          </cell>
          <cell r="E768">
            <v>800</v>
          </cell>
          <cell r="F768">
            <v>0</v>
          </cell>
          <cell r="H768">
            <v>0</v>
          </cell>
          <cell r="I768">
            <v>800</v>
          </cell>
          <cell r="J768">
            <v>534</v>
          </cell>
          <cell r="L768">
            <v>0</v>
          </cell>
        </row>
        <row r="793">
          <cell r="A793">
            <v>3710</v>
          </cell>
          <cell r="B793" t="str">
            <v>주철 G/V(10kg/㎠)</v>
          </cell>
          <cell r="C793" t="str">
            <v>150Ø</v>
          </cell>
          <cell r="D793" t="str">
            <v>개</v>
          </cell>
          <cell r="E793">
            <v>148000</v>
          </cell>
          <cell r="F793">
            <v>0</v>
          </cell>
          <cell r="G793">
            <v>148000</v>
          </cell>
          <cell r="H793">
            <v>596</v>
          </cell>
          <cell r="I793">
            <v>160000</v>
          </cell>
          <cell r="J793">
            <v>529</v>
          </cell>
          <cell r="L793">
            <v>529</v>
          </cell>
        </row>
        <row r="794">
          <cell r="A794">
            <v>3711</v>
          </cell>
          <cell r="B794" t="str">
            <v>주철 G/V(10kg/㎠)</v>
          </cell>
          <cell r="C794" t="str">
            <v>100Ø</v>
          </cell>
          <cell r="D794" t="str">
            <v>개</v>
          </cell>
          <cell r="E794">
            <v>77700</v>
          </cell>
          <cell r="F794">
            <v>0</v>
          </cell>
          <cell r="G794">
            <v>77700</v>
          </cell>
          <cell r="H794">
            <v>596</v>
          </cell>
          <cell r="I794">
            <v>84000</v>
          </cell>
          <cell r="J794">
            <v>529</v>
          </cell>
          <cell r="L794">
            <v>529</v>
          </cell>
        </row>
        <row r="795">
          <cell r="A795">
            <v>3712</v>
          </cell>
          <cell r="B795" t="str">
            <v>주철 G/V(10kg/㎠)</v>
          </cell>
          <cell r="C795" t="str">
            <v>80Ø</v>
          </cell>
          <cell r="D795" t="str">
            <v>개</v>
          </cell>
          <cell r="E795">
            <v>55500</v>
          </cell>
          <cell r="F795">
            <v>0</v>
          </cell>
          <cell r="G795">
            <v>55500</v>
          </cell>
          <cell r="H795">
            <v>596</v>
          </cell>
          <cell r="I795">
            <v>60000</v>
          </cell>
          <cell r="J795">
            <v>529</v>
          </cell>
          <cell r="L795">
            <v>529</v>
          </cell>
        </row>
        <row r="796">
          <cell r="A796">
            <v>3713</v>
          </cell>
          <cell r="B796" t="str">
            <v>주철 G/V(10kg/㎠)</v>
          </cell>
          <cell r="C796" t="str">
            <v>65Ø</v>
          </cell>
          <cell r="D796" t="str">
            <v>개</v>
          </cell>
          <cell r="E796">
            <v>45880</v>
          </cell>
          <cell r="F796">
            <v>0</v>
          </cell>
          <cell r="G796">
            <v>45880</v>
          </cell>
          <cell r="H796">
            <v>596</v>
          </cell>
          <cell r="I796">
            <v>49600</v>
          </cell>
          <cell r="J796">
            <v>529</v>
          </cell>
          <cell r="L796">
            <v>529</v>
          </cell>
        </row>
        <row r="797">
          <cell r="A797">
            <v>3714</v>
          </cell>
          <cell r="B797" t="str">
            <v>청동 G/V(10kg/㎠)</v>
          </cell>
          <cell r="C797" t="str">
            <v>50Ø</v>
          </cell>
          <cell r="D797" t="str">
            <v>개</v>
          </cell>
          <cell r="E797">
            <v>29690</v>
          </cell>
          <cell r="F797">
            <v>0</v>
          </cell>
          <cell r="G797">
            <v>29690</v>
          </cell>
          <cell r="H797">
            <v>595</v>
          </cell>
          <cell r="I797">
            <v>30120</v>
          </cell>
          <cell r="J797">
            <v>511</v>
          </cell>
          <cell r="L797">
            <v>414</v>
          </cell>
        </row>
        <row r="798">
          <cell r="A798">
            <v>3715</v>
          </cell>
          <cell r="B798" t="str">
            <v>청동 G/V(10kg/㎠)</v>
          </cell>
          <cell r="C798" t="str">
            <v>40Ø</v>
          </cell>
          <cell r="D798" t="str">
            <v>개</v>
          </cell>
          <cell r="E798">
            <v>19260</v>
          </cell>
          <cell r="F798">
            <v>0</v>
          </cell>
          <cell r="G798">
            <v>19260</v>
          </cell>
          <cell r="H798">
            <v>595</v>
          </cell>
          <cell r="I798">
            <v>19540</v>
          </cell>
          <cell r="J798">
            <v>511</v>
          </cell>
          <cell r="L798">
            <v>414</v>
          </cell>
        </row>
        <row r="799">
          <cell r="A799">
            <v>3716</v>
          </cell>
          <cell r="B799" t="str">
            <v>청동 G/V(10kg/㎠)</v>
          </cell>
          <cell r="C799" t="str">
            <v>32Ø</v>
          </cell>
          <cell r="D799" t="str">
            <v>개</v>
          </cell>
          <cell r="E799">
            <v>14370</v>
          </cell>
          <cell r="F799">
            <v>0</v>
          </cell>
          <cell r="G799">
            <v>14370</v>
          </cell>
          <cell r="H799">
            <v>595</v>
          </cell>
          <cell r="I799">
            <v>14580</v>
          </cell>
          <cell r="J799">
            <v>511</v>
          </cell>
          <cell r="L799">
            <v>414</v>
          </cell>
        </row>
        <row r="800">
          <cell r="A800">
            <v>3717</v>
          </cell>
          <cell r="B800" t="str">
            <v>청동 G/V(10kg/㎠)</v>
          </cell>
          <cell r="C800" t="str">
            <v>25Ø</v>
          </cell>
          <cell r="D800" t="str">
            <v>개</v>
          </cell>
          <cell r="E800">
            <v>10100</v>
          </cell>
          <cell r="F800">
            <v>0</v>
          </cell>
          <cell r="G800">
            <v>10100</v>
          </cell>
          <cell r="H800">
            <v>595</v>
          </cell>
          <cell r="I800">
            <v>10250</v>
          </cell>
          <cell r="J800">
            <v>511</v>
          </cell>
          <cell r="L800">
            <v>414</v>
          </cell>
        </row>
        <row r="801">
          <cell r="A801">
            <v>3718</v>
          </cell>
          <cell r="B801" t="str">
            <v>청동 G/V(10kg/㎠)</v>
          </cell>
          <cell r="C801" t="str">
            <v>20Ø</v>
          </cell>
          <cell r="D801" t="str">
            <v>개</v>
          </cell>
          <cell r="E801">
            <v>6620</v>
          </cell>
          <cell r="F801">
            <v>0</v>
          </cell>
          <cell r="G801">
            <v>6620</v>
          </cell>
          <cell r="H801">
            <v>595</v>
          </cell>
          <cell r="I801">
            <v>6710</v>
          </cell>
          <cell r="J801">
            <v>511</v>
          </cell>
          <cell r="L801">
            <v>414</v>
          </cell>
        </row>
        <row r="802">
          <cell r="A802">
            <v>3719</v>
          </cell>
          <cell r="B802" t="str">
            <v>청동 G/V(10kg/㎠)</v>
          </cell>
          <cell r="C802" t="str">
            <v>15Ø</v>
          </cell>
          <cell r="D802" t="str">
            <v>개</v>
          </cell>
          <cell r="E802">
            <v>4610</v>
          </cell>
          <cell r="F802">
            <v>0</v>
          </cell>
          <cell r="G802">
            <v>4610</v>
          </cell>
          <cell r="H802">
            <v>595</v>
          </cell>
          <cell r="I802">
            <v>4680</v>
          </cell>
          <cell r="J802">
            <v>511</v>
          </cell>
          <cell r="L802">
            <v>414</v>
          </cell>
        </row>
        <row r="803">
          <cell r="A803">
            <v>3720</v>
          </cell>
          <cell r="B803" t="str">
            <v>주철볼밸브(10kg/㎠)</v>
          </cell>
          <cell r="C803" t="str">
            <v>150Ø</v>
          </cell>
          <cell r="D803" t="str">
            <v>개</v>
          </cell>
          <cell r="E803">
            <v>197100</v>
          </cell>
          <cell r="F803">
            <v>0</v>
          </cell>
          <cell r="G803">
            <v>197100</v>
          </cell>
          <cell r="H803">
            <v>597</v>
          </cell>
          <cell r="I803">
            <v>580000</v>
          </cell>
          <cell r="J803">
            <v>529</v>
          </cell>
          <cell r="L803">
            <v>529</v>
          </cell>
        </row>
        <row r="804">
          <cell r="A804">
            <v>3721</v>
          </cell>
          <cell r="B804" t="str">
            <v>주철볼밸브(10kg/㎠)</v>
          </cell>
          <cell r="C804" t="str">
            <v>100Ø</v>
          </cell>
          <cell r="D804" t="str">
            <v>개</v>
          </cell>
          <cell r="E804">
            <v>97820</v>
          </cell>
          <cell r="F804">
            <v>0</v>
          </cell>
          <cell r="G804">
            <v>97820</v>
          </cell>
          <cell r="H804">
            <v>597</v>
          </cell>
          <cell r="I804">
            <v>200000</v>
          </cell>
          <cell r="J804">
            <v>529</v>
          </cell>
          <cell r="L804">
            <v>529</v>
          </cell>
        </row>
        <row r="805">
          <cell r="A805">
            <v>3722</v>
          </cell>
          <cell r="B805" t="str">
            <v>주철볼밸브(10kg/㎠)</v>
          </cell>
          <cell r="C805" t="str">
            <v>80Ø</v>
          </cell>
          <cell r="D805" t="str">
            <v>개</v>
          </cell>
          <cell r="E805">
            <v>65700</v>
          </cell>
          <cell r="F805">
            <v>0</v>
          </cell>
          <cell r="G805">
            <v>65700</v>
          </cell>
          <cell r="H805">
            <v>597</v>
          </cell>
          <cell r="I805">
            <v>140800</v>
          </cell>
          <cell r="J805">
            <v>529</v>
          </cell>
          <cell r="L805">
            <v>529</v>
          </cell>
        </row>
        <row r="806">
          <cell r="A806">
            <v>3723</v>
          </cell>
          <cell r="B806" t="str">
            <v>주철볼밸브(10kg/㎠)</v>
          </cell>
          <cell r="C806" t="str">
            <v>65Ø</v>
          </cell>
          <cell r="D806" t="str">
            <v>개</v>
          </cell>
          <cell r="E806">
            <v>52560</v>
          </cell>
          <cell r="F806">
            <v>0</v>
          </cell>
          <cell r="G806">
            <v>52560</v>
          </cell>
          <cell r="H806">
            <v>597</v>
          </cell>
          <cell r="I806">
            <v>107200</v>
          </cell>
          <cell r="J806">
            <v>529</v>
          </cell>
          <cell r="L806">
            <v>529</v>
          </cell>
        </row>
        <row r="807">
          <cell r="A807">
            <v>3724</v>
          </cell>
          <cell r="B807" t="str">
            <v>황동볼밸브(10kg/㎠)</v>
          </cell>
          <cell r="C807" t="str">
            <v>50Ø</v>
          </cell>
          <cell r="D807" t="str">
            <v>개</v>
          </cell>
          <cell r="E807">
            <v>13300</v>
          </cell>
          <cell r="F807">
            <v>0</v>
          </cell>
          <cell r="G807">
            <v>15390</v>
          </cell>
          <cell r="H807">
            <v>597</v>
          </cell>
          <cell r="I807">
            <v>13300</v>
          </cell>
          <cell r="J807">
            <v>529</v>
          </cell>
          <cell r="L807">
            <v>529</v>
          </cell>
        </row>
        <row r="808">
          <cell r="A808">
            <v>3725</v>
          </cell>
          <cell r="B808" t="str">
            <v>황동볼밸브(10kg/㎠)</v>
          </cell>
          <cell r="C808" t="str">
            <v>40Ø</v>
          </cell>
          <cell r="D808" t="str">
            <v>개</v>
          </cell>
          <cell r="E808">
            <v>8750</v>
          </cell>
          <cell r="F808">
            <v>0</v>
          </cell>
          <cell r="G808">
            <v>10120</v>
          </cell>
          <cell r="H808">
            <v>597</v>
          </cell>
          <cell r="I808">
            <v>8750</v>
          </cell>
          <cell r="J808">
            <v>529</v>
          </cell>
          <cell r="L808">
            <v>529</v>
          </cell>
        </row>
        <row r="809">
          <cell r="A809">
            <v>3726</v>
          </cell>
          <cell r="B809" t="str">
            <v>황동볼밸브(10kg/㎠)</v>
          </cell>
          <cell r="C809" t="str">
            <v>32Ø</v>
          </cell>
          <cell r="D809" t="str">
            <v>개</v>
          </cell>
          <cell r="E809">
            <v>6300</v>
          </cell>
          <cell r="F809">
            <v>0</v>
          </cell>
          <cell r="G809">
            <v>7290</v>
          </cell>
          <cell r="H809">
            <v>597</v>
          </cell>
          <cell r="I809">
            <v>6300</v>
          </cell>
          <cell r="J809">
            <v>529</v>
          </cell>
          <cell r="L809">
            <v>529</v>
          </cell>
        </row>
        <row r="810">
          <cell r="A810">
            <v>3727</v>
          </cell>
          <cell r="B810" t="str">
            <v>황동볼밸브(10kg/㎠)</v>
          </cell>
          <cell r="C810" t="str">
            <v>25Ø</v>
          </cell>
          <cell r="D810" t="str">
            <v>개</v>
          </cell>
          <cell r="E810">
            <v>4340</v>
          </cell>
          <cell r="F810">
            <v>0</v>
          </cell>
          <cell r="G810">
            <v>5020</v>
          </cell>
          <cell r="H810">
            <v>597</v>
          </cell>
          <cell r="I810">
            <v>4340</v>
          </cell>
          <cell r="J810">
            <v>529</v>
          </cell>
          <cell r="L810">
            <v>529</v>
          </cell>
        </row>
        <row r="811">
          <cell r="A811">
            <v>3728</v>
          </cell>
          <cell r="B811" t="str">
            <v>황동볼밸브(10kg/㎠)</v>
          </cell>
          <cell r="C811" t="str">
            <v>20Ø</v>
          </cell>
          <cell r="D811" t="str">
            <v>개</v>
          </cell>
          <cell r="E811">
            <v>2450</v>
          </cell>
          <cell r="F811">
            <v>0</v>
          </cell>
          <cell r="G811">
            <v>2830</v>
          </cell>
          <cell r="H811">
            <v>597</v>
          </cell>
          <cell r="I811">
            <v>2450</v>
          </cell>
          <cell r="J811">
            <v>529</v>
          </cell>
          <cell r="L811">
            <v>529</v>
          </cell>
        </row>
        <row r="812">
          <cell r="A812">
            <v>3729</v>
          </cell>
          <cell r="B812" t="str">
            <v>황동볼밸브(10kg/㎠)</v>
          </cell>
          <cell r="C812" t="str">
            <v>15Ø</v>
          </cell>
          <cell r="D812" t="str">
            <v>개</v>
          </cell>
          <cell r="E812">
            <v>1890</v>
          </cell>
          <cell r="F812">
            <v>0</v>
          </cell>
          <cell r="G812">
            <v>2180</v>
          </cell>
          <cell r="H812">
            <v>597</v>
          </cell>
          <cell r="I812">
            <v>1890</v>
          </cell>
          <cell r="J812">
            <v>529</v>
          </cell>
          <cell r="L812">
            <v>529</v>
          </cell>
        </row>
        <row r="813">
          <cell r="A813">
            <v>3730</v>
          </cell>
          <cell r="B813" t="str">
            <v>주강첵크밸브(10kg/㎠)</v>
          </cell>
          <cell r="C813" t="str">
            <v>150Ø</v>
          </cell>
          <cell r="D813" t="str">
            <v>개</v>
          </cell>
          <cell r="E813">
            <v>330750</v>
          </cell>
          <cell r="F813">
            <v>0</v>
          </cell>
          <cell r="G813">
            <v>330750</v>
          </cell>
          <cell r="H813">
            <v>596</v>
          </cell>
          <cell r="I813">
            <v>352800</v>
          </cell>
          <cell r="J813">
            <v>670</v>
          </cell>
          <cell r="L813">
            <v>670</v>
          </cell>
        </row>
        <row r="814">
          <cell r="A814">
            <v>3731</v>
          </cell>
          <cell r="B814" t="str">
            <v>주강첵크밸브(10kg/㎠)</v>
          </cell>
          <cell r="C814" t="str">
            <v>125Ø</v>
          </cell>
          <cell r="D814" t="str">
            <v>개</v>
          </cell>
          <cell r="E814">
            <v>266250</v>
          </cell>
          <cell r="F814">
            <v>0</v>
          </cell>
          <cell r="G814">
            <v>266250</v>
          </cell>
          <cell r="H814">
            <v>596</v>
          </cell>
          <cell r="I814">
            <v>284000</v>
          </cell>
          <cell r="J814">
            <v>670</v>
          </cell>
          <cell r="L814">
            <v>670</v>
          </cell>
        </row>
        <row r="815">
          <cell r="A815">
            <v>3732</v>
          </cell>
          <cell r="B815" t="str">
            <v>주강첵크밸브(10kg/㎠)</v>
          </cell>
          <cell r="C815" t="str">
            <v>100Ø</v>
          </cell>
          <cell r="D815" t="str">
            <v>개</v>
          </cell>
          <cell r="E815">
            <v>189750</v>
          </cell>
          <cell r="F815">
            <v>0</v>
          </cell>
          <cell r="G815">
            <v>189750</v>
          </cell>
          <cell r="H815">
            <v>596</v>
          </cell>
          <cell r="I815">
            <v>202400</v>
          </cell>
          <cell r="J815">
            <v>670</v>
          </cell>
          <cell r="L815">
            <v>670</v>
          </cell>
        </row>
        <row r="816">
          <cell r="A816">
            <v>3733</v>
          </cell>
          <cell r="B816" t="str">
            <v>주강첵크밸브(10kg/㎠)</v>
          </cell>
          <cell r="C816" t="str">
            <v>80Ø</v>
          </cell>
          <cell r="D816" t="str">
            <v>개</v>
          </cell>
          <cell r="E816">
            <v>132600</v>
          </cell>
          <cell r="F816">
            <v>0</v>
          </cell>
          <cell r="G816">
            <v>132600</v>
          </cell>
          <cell r="H816">
            <v>596</v>
          </cell>
          <cell r="I816">
            <v>141400</v>
          </cell>
          <cell r="J816">
            <v>670</v>
          </cell>
          <cell r="L816">
            <v>670</v>
          </cell>
        </row>
        <row r="817">
          <cell r="A817">
            <v>3734</v>
          </cell>
          <cell r="B817" t="str">
            <v>주강첵크밸브(10kg/㎠)</v>
          </cell>
          <cell r="C817" t="str">
            <v>65Ø</v>
          </cell>
          <cell r="D817" t="str">
            <v>개</v>
          </cell>
          <cell r="E817">
            <v>115650</v>
          </cell>
          <cell r="F817">
            <v>0</v>
          </cell>
          <cell r="G817">
            <v>115650</v>
          </cell>
          <cell r="H817">
            <v>596</v>
          </cell>
          <cell r="I817">
            <v>123300</v>
          </cell>
          <cell r="J817">
            <v>670</v>
          </cell>
          <cell r="L817">
            <v>670</v>
          </cell>
        </row>
        <row r="818">
          <cell r="A818">
            <v>3735</v>
          </cell>
          <cell r="B818" t="str">
            <v>청동첵크밸브(10kg/㎠)</v>
          </cell>
          <cell r="C818" t="str">
            <v>50Ø</v>
          </cell>
          <cell r="D818" t="str">
            <v>개</v>
          </cell>
          <cell r="E818">
            <v>19440</v>
          </cell>
          <cell r="F818">
            <v>0</v>
          </cell>
          <cell r="G818">
            <v>19440</v>
          </cell>
          <cell r="H818">
            <v>596</v>
          </cell>
          <cell r="I818">
            <v>19450</v>
          </cell>
          <cell r="J818">
            <v>513</v>
          </cell>
          <cell r="L818">
            <v>416</v>
          </cell>
        </row>
        <row r="819">
          <cell r="A819">
            <v>3736</v>
          </cell>
          <cell r="B819" t="str">
            <v>청동첵크밸브(10kg/㎠)</v>
          </cell>
          <cell r="C819" t="str">
            <v>40Ø</v>
          </cell>
          <cell r="D819" t="str">
            <v>개</v>
          </cell>
          <cell r="E819">
            <v>12850</v>
          </cell>
          <cell r="F819">
            <v>0</v>
          </cell>
          <cell r="G819">
            <v>12850</v>
          </cell>
          <cell r="H819">
            <v>596</v>
          </cell>
          <cell r="I819">
            <v>12850</v>
          </cell>
          <cell r="J819">
            <v>670</v>
          </cell>
          <cell r="L819">
            <v>670</v>
          </cell>
        </row>
        <row r="820">
          <cell r="A820">
            <v>3737</v>
          </cell>
          <cell r="B820" t="str">
            <v>청동첵크밸브(10kg/㎠)</v>
          </cell>
          <cell r="C820" t="str">
            <v>32Ø</v>
          </cell>
          <cell r="D820" t="str">
            <v>개</v>
          </cell>
          <cell r="E820">
            <v>10330</v>
          </cell>
          <cell r="F820">
            <v>0</v>
          </cell>
          <cell r="G820">
            <v>10330</v>
          </cell>
          <cell r="H820">
            <v>596</v>
          </cell>
          <cell r="I820">
            <v>10340</v>
          </cell>
          <cell r="J820">
            <v>531</v>
          </cell>
          <cell r="L820">
            <v>531</v>
          </cell>
        </row>
        <row r="821">
          <cell r="A821">
            <v>3738</v>
          </cell>
          <cell r="B821" t="str">
            <v>청동첵크밸브(10kg/㎠)</v>
          </cell>
          <cell r="C821" t="str">
            <v>25Ø</v>
          </cell>
          <cell r="D821" t="str">
            <v>개</v>
          </cell>
          <cell r="E821">
            <v>6920</v>
          </cell>
          <cell r="F821">
            <v>0</v>
          </cell>
          <cell r="G821">
            <v>6920</v>
          </cell>
          <cell r="H821">
            <v>596</v>
          </cell>
          <cell r="I821">
            <v>6930</v>
          </cell>
          <cell r="J821">
            <v>531</v>
          </cell>
          <cell r="L821">
            <v>531</v>
          </cell>
        </row>
        <row r="822">
          <cell r="A822">
            <v>3739</v>
          </cell>
          <cell r="B822" t="str">
            <v>청동첵크밸브(10kg/㎠)</v>
          </cell>
          <cell r="C822" t="str">
            <v>20Ø</v>
          </cell>
          <cell r="D822" t="str">
            <v>개</v>
          </cell>
          <cell r="E822">
            <v>4600</v>
          </cell>
          <cell r="F822">
            <v>0</v>
          </cell>
          <cell r="G822">
            <v>4600</v>
          </cell>
          <cell r="H822">
            <v>596</v>
          </cell>
          <cell r="I822">
            <v>4600</v>
          </cell>
          <cell r="J822">
            <v>531</v>
          </cell>
          <cell r="L822">
            <v>531</v>
          </cell>
        </row>
        <row r="823">
          <cell r="A823">
            <v>3740</v>
          </cell>
          <cell r="B823" t="str">
            <v>청동앵글밸브(10kg/㎠)</v>
          </cell>
          <cell r="C823" t="str">
            <v>25Ø</v>
          </cell>
          <cell r="D823" t="str">
            <v>개</v>
          </cell>
          <cell r="E823">
            <v>8120</v>
          </cell>
          <cell r="F823">
            <v>0</v>
          </cell>
          <cell r="G823">
            <v>8810</v>
          </cell>
          <cell r="H823">
            <v>600</v>
          </cell>
          <cell r="I823">
            <v>8120</v>
          </cell>
          <cell r="J823">
            <v>532</v>
          </cell>
          <cell r="L823">
            <v>532</v>
          </cell>
        </row>
        <row r="824">
          <cell r="A824">
            <v>3741</v>
          </cell>
          <cell r="B824" t="str">
            <v>청동앵글밸브(10kg/㎠)</v>
          </cell>
          <cell r="C824" t="str">
            <v>20Ø</v>
          </cell>
          <cell r="D824" t="str">
            <v>개</v>
          </cell>
          <cell r="E824">
            <v>5390</v>
          </cell>
          <cell r="F824">
            <v>0</v>
          </cell>
          <cell r="G824">
            <v>5850</v>
          </cell>
          <cell r="H824">
            <v>600</v>
          </cell>
          <cell r="I824">
            <v>5390</v>
          </cell>
          <cell r="J824">
            <v>532</v>
          </cell>
          <cell r="L824">
            <v>532</v>
          </cell>
        </row>
        <row r="825">
          <cell r="A825">
            <v>3742</v>
          </cell>
          <cell r="B825" t="str">
            <v>청동앵글밸브(10kg/㎠)</v>
          </cell>
          <cell r="C825" t="str">
            <v>15Ø</v>
          </cell>
          <cell r="D825" t="str">
            <v>개</v>
          </cell>
          <cell r="E825">
            <v>3590</v>
          </cell>
          <cell r="F825">
            <v>0</v>
          </cell>
          <cell r="G825">
            <v>3900</v>
          </cell>
          <cell r="H825">
            <v>600</v>
          </cell>
          <cell r="I825">
            <v>3590</v>
          </cell>
          <cell r="J825">
            <v>532</v>
          </cell>
          <cell r="L825">
            <v>532</v>
          </cell>
        </row>
        <row r="826">
          <cell r="A826">
            <v>3743</v>
          </cell>
          <cell r="B826" t="str">
            <v>안전밸브</v>
          </cell>
          <cell r="C826" t="str">
            <v>80Ø</v>
          </cell>
          <cell r="D826" t="str">
            <v>개</v>
          </cell>
          <cell r="E826">
            <v>712000</v>
          </cell>
          <cell r="F826">
            <v>0</v>
          </cell>
          <cell r="H826">
            <v>537</v>
          </cell>
          <cell r="I826">
            <v>712000</v>
          </cell>
          <cell r="J826">
            <v>537</v>
          </cell>
          <cell r="L826">
            <v>537</v>
          </cell>
        </row>
        <row r="827">
          <cell r="A827">
            <v>3744</v>
          </cell>
          <cell r="B827" t="str">
            <v>안전밸브</v>
          </cell>
          <cell r="C827" t="str">
            <v>65Ø</v>
          </cell>
          <cell r="D827" t="str">
            <v>개</v>
          </cell>
          <cell r="E827">
            <v>540000</v>
          </cell>
          <cell r="F827">
            <v>0</v>
          </cell>
          <cell r="H827">
            <v>537</v>
          </cell>
          <cell r="I827">
            <v>540000</v>
          </cell>
          <cell r="J827">
            <v>537</v>
          </cell>
          <cell r="L827">
            <v>537</v>
          </cell>
        </row>
        <row r="828">
          <cell r="A828">
            <v>3745</v>
          </cell>
          <cell r="B828" t="str">
            <v>안전밸브</v>
          </cell>
          <cell r="C828" t="str">
            <v>40Ø</v>
          </cell>
          <cell r="D828" t="str">
            <v>개</v>
          </cell>
          <cell r="E828">
            <v>398000</v>
          </cell>
          <cell r="F828">
            <v>0</v>
          </cell>
          <cell r="H828">
            <v>537</v>
          </cell>
          <cell r="I828">
            <v>398000</v>
          </cell>
          <cell r="J828">
            <v>537</v>
          </cell>
          <cell r="L828">
            <v>537</v>
          </cell>
        </row>
        <row r="829">
          <cell r="A829">
            <v>3746</v>
          </cell>
          <cell r="B829" t="str">
            <v>안전밸브</v>
          </cell>
          <cell r="C829" t="str">
            <v>32Ø</v>
          </cell>
          <cell r="D829" t="str">
            <v>개</v>
          </cell>
          <cell r="E829">
            <v>0</v>
          </cell>
          <cell r="F829">
            <v>0</v>
          </cell>
          <cell r="H829">
            <v>537</v>
          </cell>
          <cell r="J829">
            <v>537</v>
          </cell>
          <cell r="L829">
            <v>537</v>
          </cell>
        </row>
        <row r="830">
          <cell r="A830">
            <v>3747</v>
          </cell>
          <cell r="B830" t="str">
            <v>안전밸브(저양정)</v>
          </cell>
          <cell r="C830" t="str">
            <v>25Ø</v>
          </cell>
          <cell r="D830" t="str">
            <v>개</v>
          </cell>
          <cell r="E830">
            <v>44100</v>
          </cell>
          <cell r="F830">
            <v>0</v>
          </cell>
          <cell r="H830">
            <v>537</v>
          </cell>
          <cell r="I830">
            <v>44100</v>
          </cell>
          <cell r="J830">
            <v>537</v>
          </cell>
          <cell r="L830">
            <v>537</v>
          </cell>
        </row>
        <row r="831">
          <cell r="A831">
            <v>3748</v>
          </cell>
          <cell r="B831" t="str">
            <v>안전밸브(저양정)</v>
          </cell>
          <cell r="C831" t="str">
            <v>20Ø</v>
          </cell>
          <cell r="D831" t="str">
            <v>개</v>
          </cell>
          <cell r="E831">
            <v>39600</v>
          </cell>
          <cell r="F831">
            <v>0</v>
          </cell>
          <cell r="H831">
            <v>537</v>
          </cell>
          <cell r="I831">
            <v>39600</v>
          </cell>
          <cell r="J831">
            <v>537</v>
          </cell>
          <cell r="L831">
            <v>537</v>
          </cell>
        </row>
        <row r="832">
          <cell r="A832">
            <v>3749</v>
          </cell>
          <cell r="B832" t="str">
            <v>릴리프밸브</v>
          </cell>
          <cell r="C832" t="str">
            <v>25Ø</v>
          </cell>
          <cell r="D832" t="str">
            <v>개</v>
          </cell>
          <cell r="E832">
            <v>216000</v>
          </cell>
          <cell r="F832">
            <v>0</v>
          </cell>
          <cell r="H832">
            <v>670</v>
          </cell>
          <cell r="I832">
            <v>216000</v>
          </cell>
          <cell r="J832">
            <v>670</v>
          </cell>
          <cell r="L832">
            <v>670</v>
          </cell>
        </row>
        <row r="833">
          <cell r="A833">
            <v>3750</v>
          </cell>
          <cell r="B833" t="str">
            <v>판넬밸브</v>
          </cell>
          <cell r="C833" t="str">
            <v>15Ø</v>
          </cell>
          <cell r="D833" t="str">
            <v>개</v>
          </cell>
          <cell r="E833">
            <v>6800</v>
          </cell>
          <cell r="F833">
            <v>0</v>
          </cell>
          <cell r="H833">
            <v>531</v>
          </cell>
          <cell r="I833">
            <v>6800</v>
          </cell>
          <cell r="J833">
            <v>531</v>
          </cell>
          <cell r="L833">
            <v>531</v>
          </cell>
        </row>
        <row r="834">
          <cell r="A834">
            <v>3751</v>
          </cell>
          <cell r="B834" t="str">
            <v>부력식 정수위밸브</v>
          </cell>
          <cell r="C834" t="str">
            <v>80Ø</v>
          </cell>
          <cell r="D834" t="str">
            <v>개</v>
          </cell>
          <cell r="E834">
            <v>317500</v>
          </cell>
          <cell r="F834">
            <v>0</v>
          </cell>
          <cell r="H834">
            <v>551</v>
          </cell>
          <cell r="I834">
            <v>317500</v>
          </cell>
          <cell r="J834">
            <v>551</v>
          </cell>
          <cell r="L834">
            <v>551</v>
          </cell>
        </row>
        <row r="835">
          <cell r="A835">
            <v>3752</v>
          </cell>
          <cell r="B835" t="str">
            <v>부력식 정수위밸브</v>
          </cell>
          <cell r="C835" t="str">
            <v>65Ø</v>
          </cell>
          <cell r="D835" t="str">
            <v>개</v>
          </cell>
          <cell r="E835">
            <v>325000</v>
          </cell>
          <cell r="F835">
            <v>0</v>
          </cell>
          <cell r="G835">
            <v>325000</v>
          </cell>
          <cell r="H835">
            <v>618</v>
          </cell>
          <cell r="J835">
            <v>551</v>
          </cell>
          <cell r="L835">
            <v>551</v>
          </cell>
        </row>
        <row r="836">
          <cell r="A836">
            <v>3753</v>
          </cell>
          <cell r="B836" t="str">
            <v>부력식 정수위밸브</v>
          </cell>
          <cell r="C836" t="str">
            <v>50Ø</v>
          </cell>
          <cell r="D836" t="str">
            <v>개</v>
          </cell>
          <cell r="E836">
            <v>253000</v>
          </cell>
          <cell r="F836">
            <v>0</v>
          </cell>
          <cell r="G836">
            <v>253000</v>
          </cell>
          <cell r="H836">
            <v>618</v>
          </cell>
          <cell r="J836">
            <v>551</v>
          </cell>
          <cell r="L836">
            <v>551</v>
          </cell>
        </row>
        <row r="837">
          <cell r="A837">
            <v>3754</v>
          </cell>
          <cell r="B837" t="str">
            <v>부력식 정수위밸브</v>
          </cell>
          <cell r="C837" t="str">
            <v>40Ø</v>
          </cell>
          <cell r="D837" t="str">
            <v>개</v>
          </cell>
          <cell r="E837">
            <v>168700</v>
          </cell>
          <cell r="F837">
            <v>0</v>
          </cell>
          <cell r="G837">
            <v>168700</v>
          </cell>
          <cell r="H837">
            <v>618</v>
          </cell>
          <cell r="J837">
            <v>551</v>
          </cell>
          <cell r="L837">
            <v>551</v>
          </cell>
        </row>
        <row r="838">
          <cell r="A838">
            <v>3755</v>
          </cell>
          <cell r="B838" t="str">
            <v>부력식 정수위밸브</v>
          </cell>
          <cell r="C838" t="str">
            <v>32Ø</v>
          </cell>
          <cell r="D838" t="str">
            <v>개</v>
          </cell>
          <cell r="E838">
            <v>139000</v>
          </cell>
          <cell r="F838">
            <v>0</v>
          </cell>
          <cell r="G838">
            <v>139000</v>
          </cell>
          <cell r="H838">
            <v>618</v>
          </cell>
          <cell r="J838">
            <v>551</v>
          </cell>
          <cell r="L838">
            <v>551</v>
          </cell>
        </row>
        <row r="839">
          <cell r="A839">
            <v>3756</v>
          </cell>
          <cell r="B839" t="str">
            <v>부력식 정수위밸브</v>
          </cell>
          <cell r="C839" t="str">
            <v>25Ø</v>
          </cell>
          <cell r="D839" t="str">
            <v>개</v>
          </cell>
          <cell r="E839">
            <v>114500</v>
          </cell>
          <cell r="F839">
            <v>0</v>
          </cell>
          <cell r="G839">
            <v>114500</v>
          </cell>
          <cell r="H839">
            <v>618</v>
          </cell>
          <cell r="J839">
            <v>551</v>
          </cell>
          <cell r="L839">
            <v>551</v>
          </cell>
        </row>
        <row r="840">
          <cell r="A840">
            <v>3757</v>
          </cell>
          <cell r="B840" t="str">
            <v>부력식 정수위밸브</v>
          </cell>
          <cell r="C840" t="str">
            <v>20Ø</v>
          </cell>
          <cell r="D840" t="str">
            <v>개</v>
          </cell>
          <cell r="E840">
            <v>81500</v>
          </cell>
          <cell r="F840">
            <v>0</v>
          </cell>
          <cell r="G840">
            <v>81500</v>
          </cell>
          <cell r="H840">
            <v>618</v>
          </cell>
          <cell r="J840">
            <v>551</v>
          </cell>
          <cell r="L840">
            <v>551</v>
          </cell>
        </row>
        <row r="841">
          <cell r="A841">
            <v>3758</v>
          </cell>
          <cell r="B841" t="str">
            <v>부력식 정수위밸브</v>
          </cell>
          <cell r="C841" t="str">
            <v>15Ø</v>
          </cell>
          <cell r="D841" t="str">
            <v>개</v>
          </cell>
          <cell r="E841">
            <v>63200</v>
          </cell>
          <cell r="F841">
            <v>0</v>
          </cell>
          <cell r="G841">
            <v>63200</v>
          </cell>
          <cell r="H841">
            <v>618</v>
          </cell>
          <cell r="J841">
            <v>551</v>
          </cell>
          <cell r="L841">
            <v>551</v>
          </cell>
        </row>
        <row r="842">
          <cell r="A842">
            <v>3759</v>
          </cell>
          <cell r="B842" t="str">
            <v>공기빼기밸브</v>
          </cell>
          <cell r="C842" t="str">
            <v>20Ø</v>
          </cell>
          <cell r="D842" t="str">
            <v>개</v>
          </cell>
          <cell r="E842">
            <v>22000</v>
          </cell>
          <cell r="F842">
            <v>0</v>
          </cell>
          <cell r="H842">
            <v>541</v>
          </cell>
          <cell r="I842">
            <v>22000</v>
          </cell>
          <cell r="J842">
            <v>541</v>
          </cell>
          <cell r="L842">
            <v>541</v>
          </cell>
        </row>
        <row r="843">
          <cell r="A843">
            <v>3761</v>
          </cell>
          <cell r="B843" t="str">
            <v>알람밸브</v>
          </cell>
          <cell r="C843" t="str">
            <v>150Ø</v>
          </cell>
          <cell r="D843" t="str">
            <v>개</v>
          </cell>
          <cell r="E843">
            <v>450000</v>
          </cell>
          <cell r="F843">
            <v>0</v>
          </cell>
          <cell r="H843">
            <v>670</v>
          </cell>
          <cell r="I843">
            <v>450000</v>
          </cell>
          <cell r="J843">
            <v>670</v>
          </cell>
          <cell r="L843">
            <v>670</v>
          </cell>
        </row>
        <row r="844">
          <cell r="A844">
            <v>3762</v>
          </cell>
          <cell r="B844" t="str">
            <v>알람밸브</v>
          </cell>
          <cell r="C844" t="str">
            <v>125Ø</v>
          </cell>
          <cell r="D844" t="str">
            <v>개</v>
          </cell>
          <cell r="E844">
            <v>400000</v>
          </cell>
          <cell r="F844">
            <v>0</v>
          </cell>
          <cell r="H844">
            <v>670</v>
          </cell>
          <cell r="I844">
            <v>400000</v>
          </cell>
          <cell r="J844">
            <v>670</v>
          </cell>
          <cell r="L844">
            <v>670</v>
          </cell>
        </row>
        <row r="845">
          <cell r="A845">
            <v>3763</v>
          </cell>
          <cell r="B845" t="str">
            <v>알람밸브</v>
          </cell>
          <cell r="C845" t="str">
            <v>100Ø</v>
          </cell>
          <cell r="D845" t="str">
            <v>개</v>
          </cell>
          <cell r="E845">
            <v>350000</v>
          </cell>
          <cell r="F845">
            <v>0</v>
          </cell>
          <cell r="H845">
            <v>670</v>
          </cell>
          <cell r="I845">
            <v>350000</v>
          </cell>
          <cell r="J845">
            <v>670</v>
          </cell>
          <cell r="L845">
            <v>670</v>
          </cell>
        </row>
        <row r="846">
          <cell r="A846">
            <v>3764</v>
          </cell>
          <cell r="B846" t="str">
            <v>프리엑션밸브</v>
          </cell>
          <cell r="C846" t="str">
            <v>150Ø</v>
          </cell>
          <cell r="D846" t="str">
            <v>개</v>
          </cell>
          <cell r="E846">
            <v>1188000</v>
          </cell>
          <cell r="F846">
            <v>0</v>
          </cell>
          <cell r="H846">
            <v>670</v>
          </cell>
          <cell r="I846">
            <v>1188000</v>
          </cell>
          <cell r="J846">
            <v>670</v>
          </cell>
          <cell r="L846">
            <v>670</v>
          </cell>
        </row>
        <row r="847">
          <cell r="A847">
            <v>3765</v>
          </cell>
          <cell r="B847" t="str">
            <v>프리엑션밸브</v>
          </cell>
          <cell r="C847" t="str">
            <v>125Ø</v>
          </cell>
          <cell r="D847" t="str">
            <v>개</v>
          </cell>
          <cell r="E847">
            <v>1028000</v>
          </cell>
          <cell r="F847">
            <v>0</v>
          </cell>
          <cell r="H847">
            <v>670</v>
          </cell>
          <cell r="I847">
            <v>1028000</v>
          </cell>
          <cell r="J847">
            <v>670</v>
          </cell>
          <cell r="L847">
            <v>670</v>
          </cell>
        </row>
        <row r="848">
          <cell r="A848">
            <v>3766</v>
          </cell>
          <cell r="B848" t="str">
            <v>프리엑션밸브</v>
          </cell>
          <cell r="C848" t="str">
            <v>100Ø</v>
          </cell>
          <cell r="D848" t="str">
            <v>개</v>
          </cell>
          <cell r="E848">
            <v>869000</v>
          </cell>
          <cell r="F848">
            <v>0</v>
          </cell>
          <cell r="H848">
            <v>670</v>
          </cell>
          <cell r="I848">
            <v>869000</v>
          </cell>
          <cell r="J848">
            <v>670</v>
          </cell>
          <cell r="L848">
            <v>670</v>
          </cell>
        </row>
        <row r="849">
          <cell r="A849">
            <v>3767</v>
          </cell>
          <cell r="B849" t="str">
            <v>자동배수밸브장치</v>
          </cell>
          <cell r="C849" t="str">
            <v>20Ø</v>
          </cell>
          <cell r="D849" t="str">
            <v>개</v>
          </cell>
          <cell r="E849">
            <v>13000</v>
          </cell>
          <cell r="F849">
            <v>0</v>
          </cell>
          <cell r="H849">
            <v>668</v>
          </cell>
          <cell r="I849">
            <v>13000</v>
          </cell>
          <cell r="J849">
            <v>668</v>
          </cell>
          <cell r="L849">
            <v>668</v>
          </cell>
        </row>
        <row r="850">
          <cell r="A850">
            <v>3768</v>
          </cell>
          <cell r="B850" t="str">
            <v>자동제한밸브장치</v>
          </cell>
          <cell r="C850" t="str">
            <v>40Ø</v>
          </cell>
          <cell r="D850" t="str">
            <v>개</v>
          </cell>
          <cell r="E850">
            <v>15000</v>
          </cell>
          <cell r="F850">
            <v>0</v>
          </cell>
          <cell r="H850">
            <v>668</v>
          </cell>
          <cell r="I850">
            <v>15000</v>
          </cell>
          <cell r="J850">
            <v>668</v>
          </cell>
          <cell r="L850">
            <v>668</v>
          </cell>
        </row>
        <row r="851">
          <cell r="A851">
            <v>3771</v>
          </cell>
          <cell r="B851" t="str">
            <v>수격방지기(10kg/㎠)</v>
          </cell>
          <cell r="C851" t="str">
            <v>150Ø</v>
          </cell>
          <cell r="D851" t="str">
            <v>개</v>
          </cell>
          <cell r="E851">
            <v>60000</v>
          </cell>
          <cell r="F851">
            <v>0</v>
          </cell>
          <cell r="H851">
            <v>670</v>
          </cell>
          <cell r="I851">
            <v>60000</v>
          </cell>
          <cell r="J851">
            <v>670</v>
          </cell>
          <cell r="L851">
            <v>670</v>
          </cell>
        </row>
        <row r="852">
          <cell r="A852">
            <v>3772</v>
          </cell>
          <cell r="B852" t="str">
            <v>수격방지기(10kg/㎠)</v>
          </cell>
          <cell r="C852" t="str">
            <v>125Ø</v>
          </cell>
          <cell r="D852" t="str">
            <v>개</v>
          </cell>
          <cell r="E852">
            <v>56000</v>
          </cell>
          <cell r="F852">
            <v>0</v>
          </cell>
          <cell r="H852">
            <v>670</v>
          </cell>
          <cell r="I852">
            <v>56000</v>
          </cell>
          <cell r="J852">
            <v>670</v>
          </cell>
          <cell r="L852">
            <v>670</v>
          </cell>
        </row>
        <row r="853">
          <cell r="A853">
            <v>3773</v>
          </cell>
          <cell r="B853" t="str">
            <v>수격방지기(10kg/㎠)</v>
          </cell>
          <cell r="C853" t="str">
            <v>100Ø</v>
          </cell>
          <cell r="D853" t="str">
            <v>개</v>
          </cell>
          <cell r="E853">
            <v>52000</v>
          </cell>
          <cell r="F853">
            <v>0</v>
          </cell>
          <cell r="H853">
            <v>670</v>
          </cell>
          <cell r="I853">
            <v>52000</v>
          </cell>
          <cell r="J853">
            <v>670</v>
          </cell>
          <cell r="L853">
            <v>670</v>
          </cell>
        </row>
        <row r="854">
          <cell r="A854">
            <v>3774</v>
          </cell>
          <cell r="B854" t="str">
            <v>수격방지기(10kg/㎠)</v>
          </cell>
          <cell r="C854" t="str">
            <v>80Ø</v>
          </cell>
          <cell r="D854" t="str">
            <v>개</v>
          </cell>
          <cell r="E854">
            <v>44000</v>
          </cell>
          <cell r="F854">
            <v>0</v>
          </cell>
          <cell r="H854">
            <v>670</v>
          </cell>
          <cell r="I854">
            <v>44000</v>
          </cell>
          <cell r="J854">
            <v>670</v>
          </cell>
          <cell r="L854">
            <v>670</v>
          </cell>
        </row>
        <row r="855">
          <cell r="A855">
            <v>3775</v>
          </cell>
          <cell r="B855" t="str">
            <v>수격방지기(10kg/㎠)</v>
          </cell>
          <cell r="C855" t="str">
            <v>65Ø</v>
          </cell>
          <cell r="D855" t="str">
            <v>개</v>
          </cell>
          <cell r="E855">
            <v>40000</v>
          </cell>
          <cell r="F855">
            <v>0</v>
          </cell>
          <cell r="H855">
            <v>670</v>
          </cell>
          <cell r="I855">
            <v>40000</v>
          </cell>
          <cell r="J855">
            <v>670</v>
          </cell>
          <cell r="L855">
            <v>670</v>
          </cell>
        </row>
        <row r="856">
          <cell r="A856">
            <v>3776</v>
          </cell>
          <cell r="B856" t="str">
            <v>수격방지기(10kg/㎠)</v>
          </cell>
          <cell r="C856" t="str">
            <v>50Ø</v>
          </cell>
          <cell r="D856" t="str">
            <v>개</v>
          </cell>
          <cell r="E856">
            <v>36000</v>
          </cell>
          <cell r="F856">
            <v>0</v>
          </cell>
          <cell r="H856">
            <v>670</v>
          </cell>
          <cell r="I856">
            <v>36000</v>
          </cell>
          <cell r="J856">
            <v>670</v>
          </cell>
          <cell r="L856">
            <v>670</v>
          </cell>
        </row>
        <row r="857">
          <cell r="A857">
            <v>3777</v>
          </cell>
          <cell r="B857" t="str">
            <v>수격방지기(10kg/㎠)</v>
          </cell>
          <cell r="C857" t="str">
            <v>40Ø</v>
          </cell>
          <cell r="D857" t="str">
            <v>개</v>
          </cell>
          <cell r="E857">
            <v>32000</v>
          </cell>
          <cell r="F857">
            <v>0</v>
          </cell>
          <cell r="H857">
            <v>670</v>
          </cell>
          <cell r="I857">
            <v>32000</v>
          </cell>
          <cell r="J857">
            <v>670</v>
          </cell>
          <cell r="L857">
            <v>670</v>
          </cell>
        </row>
        <row r="858">
          <cell r="A858">
            <v>3780</v>
          </cell>
          <cell r="B858" t="str">
            <v>스트레이너(후렌지)</v>
          </cell>
          <cell r="C858" t="str">
            <v>150Ø</v>
          </cell>
          <cell r="D858" t="str">
            <v>개</v>
          </cell>
          <cell r="E858">
            <v>180000</v>
          </cell>
          <cell r="F858">
            <v>0</v>
          </cell>
          <cell r="G858">
            <v>180000</v>
          </cell>
          <cell r="H858">
            <v>598</v>
          </cell>
          <cell r="J858">
            <v>533</v>
          </cell>
          <cell r="L858">
            <v>533</v>
          </cell>
        </row>
        <row r="859">
          <cell r="A859">
            <v>3781</v>
          </cell>
          <cell r="B859" t="str">
            <v>스트레이너(후렌지)</v>
          </cell>
          <cell r="C859" t="str">
            <v>100Ø</v>
          </cell>
          <cell r="D859" t="str">
            <v>개</v>
          </cell>
          <cell r="E859">
            <v>85000</v>
          </cell>
          <cell r="F859">
            <v>0</v>
          </cell>
          <cell r="G859">
            <v>85000</v>
          </cell>
          <cell r="H859">
            <v>598</v>
          </cell>
          <cell r="J859">
            <v>533</v>
          </cell>
          <cell r="L859">
            <v>533</v>
          </cell>
        </row>
        <row r="860">
          <cell r="A860">
            <v>3782</v>
          </cell>
          <cell r="B860" t="str">
            <v>스트레이너(후렌지)</v>
          </cell>
          <cell r="C860" t="str">
            <v>80Ø</v>
          </cell>
          <cell r="D860" t="str">
            <v>개</v>
          </cell>
          <cell r="E860">
            <v>56000</v>
          </cell>
          <cell r="F860">
            <v>0</v>
          </cell>
          <cell r="G860">
            <v>56000</v>
          </cell>
          <cell r="H860">
            <v>598</v>
          </cell>
          <cell r="J860">
            <v>533</v>
          </cell>
          <cell r="L860">
            <v>533</v>
          </cell>
        </row>
        <row r="861">
          <cell r="A861">
            <v>3783</v>
          </cell>
          <cell r="B861" t="str">
            <v>스트레이너(후렌지)</v>
          </cell>
          <cell r="C861" t="str">
            <v>65Ø</v>
          </cell>
          <cell r="D861" t="str">
            <v>개</v>
          </cell>
          <cell r="E861">
            <v>41000</v>
          </cell>
          <cell r="F861">
            <v>0</v>
          </cell>
          <cell r="G861">
            <v>41000</v>
          </cell>
          <cell r="H861">
            <v>598</v>
          </cell>
          <cell r="J861">
            <v>533</v>
          </cell>
          <cell r="L861">
            <v>533</v>
          </cell>
        </row>
        <row r="862">
          <cell r="A862">
            <v>3784</v>
          </cell>
          <cell r="B862" t="str">
            <v>스트레이너(나사식)</v>
          </cell>
          <cell r="C862" t="str">
            <v>50Ø</v>
          </cell>
          <cell r="D862" t="str">
            <v>개</v>
          </cell>
          <cell r="E862">
            <v>25000</v>
          </cell>
          <cell r="F862">
            <v>0</v>
          </cell>
          <cell r="G862">
            <v>25000</v>
          </cell>
          <cell r="H862">
            <v>598</v>
          </cell>
          <cell r="J862">
            <v>533</v>
          </cell>
          <cell r="L862">
            <v>533</v>
          </cell>
        </row>
        <row r="863">
          <cell r="A863">
            <v>3785</v>
          </cell>
          <cell r="B863" t="str">
            <v>스트레이너(나사식)</v>
          </cell>
          <cell r="C863" t="str">
            <v>40Ø</v>
          </cell>
          <cell r="D863" t="str">
            <v>개</v>
          </cell>
          <cell r="E863">
            <v>17000</v>
          </cell>
          <cell r="F863">
            <v>0</v>
          </cell>
          <cell r="G863">
            <v>17000</v>
          </cell>
          <cell r="H863">
            <v>598</v>
          </cell>
          <cell r="J863">
            <v>533</v>
          </cell>
          <cell r="L863">
            <v>533</v>
          </cell>
        </row>
        <row r="864">
          <cell r="A864">
            <v>3786</v>
          </cell>
          <cell r="B864" t="str">
            <v>스트레이너(나사식)</v>
          </cell>
          <cell r="C864" t="str">
            <v>32Ø</v>
          </cell>
          <cell r="D864" t="str">
            <v>개</v>
          </cell>
          <cell r="E864">
            <v>13000</v>
          </cell>
          <cell r="F864">
            <v>0</v>
          </cell>
          <cell r="G864">
            <v>13000</v>
          </cell>
          <cell r="H864">
            <v>598</v>
          </cell>
          <cell r="J864">
            <v>533</v>
          </cell>
          <cell r="L864">
            <v>533</v>
          </cell>
        </row>
        <row r="865">
          <cell r="A865">
            <v>3787</v>
          </cell>
          <cell r="B865" t="str">
            <v>스트레이너(나사식)</v>
          </cell>
          <cell r="C865" t="str">
            <v>25Ø</v>
          </cell>
          <cell r="D865" t="str">
            <v>개</v>
          </cell>
          <cell r="E865">
            <v>7900</v>
          </cell>
          <cell r="F865">
            <v>0</v>
          </cell>
          <cell r="G865">
            <v>7900</v>
          </cell>
          <cell r="H865">
            <v>598</v>
          </cell>
          <cell r="J865">
            <v>533</v>
          </cell>
          <cell r="L865">
            <v>533</v>
          </cell>
        </row>
        <row r="866">
          <cell r="A866">
            <v>3788</v>
          </cell>
          <cell r="B866" t="str">
            <v>스트레이너(나사식)</v>
          </cell>
          <cell r="C866" t="str">
            <v>20Ø</v>
          </cell>
          <cell r="D866" t="str">
            <v>개</v>
          </cell>
          <cell r="E866">
            <v>5600</v>
          </cell>
          <cell r="F866">
            <v>0</v>
          </cell>
          <cell r="G866">
            <v>5600</v>
          </cell>
          <cell r="H866">
            <v>598</v>
          </cell>
          <cell r="J866">
            <v>533</v>
          </cell>
          <cell r="L866">
            <v>533</v>
          </cell>
        </row>
        <row r="867">
          <cell r="A867">
            <v>3789</v>
          </cell>
          <cell r="B867" t="str">
            <v>스트레이너(나사식)</v>
          </cell>
          <cell r="C867" t="str">
            <v>15Ø</v>
          </cell>
          <cell r="D867" t="str">
            <v>개</v>
          </cell>
          <cell r="E867">
            <v>4800</v>
          </cell>
          <cell r="F867">
            <v>0</v>
          </cell>
          <cell r="G867">
            <v>4800</v>
          </cell>
          <cell r="H867">
            <v>598</v>
          </cell>
          <cell r="J867">
            <v>533</v>
          </cell>
          <cell r="L867">
            <v>533</v>
          </cell>
        </row>
        <row r="868">
          <cell r="A868">
            <v>3791</v>
          </cell>
          <cell r="B868" t="str">
            <v>옥외수도메타기</v>
          </cell>
          <cell r="C868" t="str">
            <v>40Øx1,100</v>
          </cell>
          <cell r="D868" t="str">
            <v>개</v>
          </cell>
          <cell r="E868">
            <v>231840</v>
          </cell>
          <cell r="F868">
            <v>0</v>
          </cell>
          <cell r="H868">
            <v>552</v>
          </cell>
          <cell r="I868">
            <v>231840</v>
          </cell>
          <cell r="J868">
            <v>552</v>
          </cell>
          <cell r="L868">
            <v>552</v>
          </cell>
        </row>
        <row r="869">
          <cell r="A869">
            <v>3792</v>
          </cell>
          <cell r="B869" t="str">
            <v>옥외수도메타기</v>
          </cell>
          <cell r="C869" t="str">
            <v>32Øx1,100</v>
          </cell>
          <cell r="D869" t="str">
            <v>개</v>
          </cell>
          <cell r="E869">
            <v>126800</v>
          </cell>
          <cell r="F869">
            <v>0</v>
          </cell>
          <cell r="H869">
            <v>552</v>
          </cell>
          <cell r="I869">
            <v>126800</v>
          </cell>
          <cell r="J869">
            <v>552</v>
          </cell>
          <cell r="L869">
            <v>552</v>
          </cell>
        </row>
        <row r="870">
          <cell r="A870">
            <v>3793</v>
          </cell>
          <cell r="B870" t="str">
            <v>옥외수도메타기</v>
          </cell>
          <cell r="C870" t="str">
            <v>25Øx1,100</v>
          </cell>
          <cell r="D870" t="str">
            <v>개</v>
          </cell>
          <cell r="E870">
            <v>97450</v>
          </cell>
          <cell r="F870">
            <v>0</v>
          </cell>
          <cell r="H870">
            <v>552</v>
          </cell>
          <cell r="I870">
            <v>97450</v>
          </cell>
          <cell r="J870">
            <v>552</v>
          </cell>
          <cell r="L870">
            <v>552</v>
          </cell>
        </row>
        <row r="871">
          <cell r="A871">
            <v>3794</v>
          </cell>
          <cell r="B871" t="str">
            <v>옥외수도메타기</v>
          </cell>
          <cell r="C871" t="str">
            <v>20Øx1,100</v>
          </cell>
          <cell r="D871" t="str">
            <v>개</v>
          </cell>
          <cell r="E871">
            <v>89760</v>
          </cell>
          <cell r="F871">
            <v>0</v>
          </cell>
          <cell r="H871">
            <v>552</v>
          </cell>
          <cell r="I871">
            <v>89760</v>
          </cell>
          <cell r="J871">
            <v>552</v>
          </cell>
          <cell r="L871">
            <v>552</v>
          </cell>
        </row>
        <row r="872">
          <cell r="A872">
            <v>3795</v>
          </cell>
          <cell r="B872" t="str">
            <v>옥외수도메타기</v>
          </cell>
          <cell r="C872" t="str">
            <v>13Øx1,100</v>
          </cell>
          <cell r="D872" t="str">
            <v>개</v>
          </cell>
          <cell r="E872">
            <v>61730</v>
          </cell>
          <cell r="F872">
            <v>0</v>
          </cell>
          <cell r="H872">
            <v>552</v>
          </cell>
          <cell r="I872">
            <v>61730</v>
          </cell>
          <cell r="J872">
            <v>552</v>
          </cell>
          <cell r="L872">
            <v>552</v>
          </cell>
        </row>
        <row r="873">
          <cell r="A873">
            <v>3796</v>
          </cell>
          <cell r="B873" t="str">
            <v>퇴수밸브맨홀</v>
          </cell>
          <cell r="C873" t="str">
            <v>900Øx1,500L</v>
          </cell>
          <cell r="D873" t="str">
            <v>개</v>
          </cell>
          <cell r="E873">
            <v>149500</v>
          </cell>
          <cell r="F873">
            <v>0</v>
          </cell>
          <cell r="H873">
            <v>170</v>
          </cell>
          <cell r="I873">
            <v>149500</v>
          </cell>
          <cell r="J873">
            <v>170</v>
          </cell>
          <cell r="L873">
            <v>170</v>
          </cell>
        </row>
        <row r="874">
          <cell r="A874">
            <v>3797</v>
          </cell>
          <cell r="B874" t="str">
            <v>주철맨홀덮개</v>
          </cell>
          <cell r="C874" t="str">
            <v>648Ø</v>
          </cell>
          <cell r="D874" t="str">
            <v>개</v>
          </cell>
          <cell r="E874">
            <v>95000</v>
          </cell>
          <cell r="F874">
            <v>0</v>
          </cell>
          <cell r="H874">
            <v>171</v>
          </cell>
          <cell r="I874">
            <v>95000</v>
          </cell>
          <cell r="J874">
            <v>171</v>
          </cell>
          <cell r="L874">
            <v>171</v>
          </cell>
        </row>
        <row r="875">
          <cell r="A875">
            <v>3798</v>
          </cell>
          <cell r="B875" t="str">
            <v>강판맨홀덮개</v>
          </cell>
          <cell r="C875" t="str">
            <v>1.0t</v>
          </cell>
          <cell r="D875" t="str">
            <v>개</v>
          </cell>
          <cell r="E875">
            <v>95000</v>
          </cell>
          <cell r="F875">
            <v>0</v>
          </cell>
          <cell r="H875">
            <v>0</v>
          </cell>
          <cell r="I875">
            <v>95000</v>
          </cell>
          <cell r="J875">
            <v>0</v>
          </cell>
          <cell r="L875">
            <v>0</v>
          </cell>
        </row>
        <row r="876">
          <cell r="A876">
            <v>3799</v>
          </cell>
          <cell r="B876" t="str">
            <v>퇴수맨홀설치(THP)</v>
          </cell>
          <cell r="C876" t="str">
            <v>400Ø</v>
          </cell>
          <cell r="D876" t="str">
            <v>조</v>
          </cell>
          <cell r="E876">
            <v>17011</v>
          </cell>
          <cell r="F876">
            <v>72355</v>
          </cell>
          <cell r="H876">
            <v>0</v>
          </cell>
          <cell r="I876">
            <v>17011</v>
          </cell>
          <cell r="J876">
            <v>0</v>
          </cell>
          <cell r="L876">
            <v>0</v>
          </cell>
        </row>
        <row r="877">
          <cell r="A877">
            <v>3810</v>
          </cell>
          <cell r="B877" t="str">
            <v>후렉시블죠인트</v>
          </cell>
          <cell r="C877" t="str">
            <v>150Ø</v>
          </cell>
          <cell r="D877" t="str">
            <v>개</v>
          </cell>
          <cell r="E877">
            <v>144000</v>
          </cell>
          <cell r="F877">
            <v>0</v>
          </cell>
          <cell r="H877">
            <v>525</v>
          </cell>
          <cell r="I877">
            <v>144000</v>
          </cell>
          <cell r="J877">
            <v>525</v>
          </cell>
          <cell r="L877">
            <v>525</v>
          </cell>
        </row>
        <row r="878">
          <cell r="A878">
            <v>3811</v>
          </cell>
          <cell r="B878" t="str">
            <v>후렉시블죠인트</v>
          </cell>
          <cell r="C878" t="str">
            <v>125Ø</v>
          </cell>
          <cell r="D878" t="str">
            <v>개</v>
          </cell>
          <cell r="E878">
            <v>116400</v>
          </cell>
          <cell r="F878">
            <v>0</v>
          </cell>
          <cell r="H878">
            <v>525</v>
          </cell>
          <cell r="I878">
            <v>116400</v>
          </cell>
          <cell r="J878">
            <v>525</v>
          </cell>
          <cell r="L878">
            <v>525</v>
          </cell>
        </row>
        <row r="879">
          <cell r="A879">
            <v>3812</v>
          </cell>
          <cell r="B879" t="str">
            <v>후렉시블죠인트</v>
          </cell>
          <cell r="C879" t="str">
            <v>100Ø</v>
          </cell>
          <cell r="D879" t="str">
            <v>개</v>
          </cell>
          <cell r="E879">
            <v>70800</v>
          </cell>
          <cell r="F879">
            <v>0</v>
          </cell>
          <cell r="H879">
            <v>525</v>
          </cell>
          <cell r="I879">
            <v>70800</v>
          </cell>
          <cell r="J879">
            <v>525</v>
          </cell>
          <cell r="L879">
            <v>525</v>
          </cell>
        </row>
        <row r="880">
          <cell r="A880">
            <v>3813</v>
          </cell>
          <cell r="B880" t="str">
            <v>후렉시블죠인트</v>
          </cell>
          <cell r="C880" t="str">
            <v>80Ø</v>
          </cell>
          <cell r="D880" t="str">
            <v>개</v>
          </cell>
          <cell r="E880">
            <v>52800</v>
          </cell>
          <cell r="F880">
            <v>0</v>
          </cell>
          <cell r="H880">
            <v>525</v>
          </cell>
          <cell r="I880">
            <v>52800</v>
          </cell>
          <cell r="J880">
            <v>525</v>
          </cell>
          <cell r="L880">
            <v>525</v>
          </cell>
        </row>
        <row r="881">
          <cell r="A881">
            <v>3814</v>
          </cell>
          <cell r="B881" t="str">
            <v>후렉시블죠인트</v>
          </cell>
          <cell r="C881" t="str">
            <v>65Ø</v>
          </cell>
          <cell r="D881" t="str">
            <v>개</v>
          </cell>
          <cell r="E881">
            <v>42000</v>
          </cell>
          <cell r="F881">
            <v>0</v>
          </cell>
          <cell r="H881">
            <v>525</v>
          </cell>
          <cell r="I881">
            <v>42000</v>
          </cell>
          <cell r="J881">
            <v>525</v>
          </cell>
          <cell r="L881">
            <v>525</v>
          </cell>
        </row>
        <row r="882">
          <cell r="A882">
            <v>3815</v>
          </cell>
          <cell r="B882" t="str">
            <v>후렉시블죠인트</v>
          </cell>
          <cell r="C882" t="str">
            <v>50Ø</v>
          </cell>
          <cell r="D882" t="str">
            <v>개</v>
          </cell>
          <cell r="E882">
            <v>33600</v>
          </cell>
          <cell r="F882">
            <v>0</v>
          </cell>
          <cell r="H882">
            <v>525</v>
          </cell>
          <cell r="I882">
            <v>33600</v>
          </cell>
          <cell r="J882">
            <v>525</v>
          </cell>
          <cell r="L882">
            <v>525</v>
          </cell>
        </row>
        <row r="883">
          <cell r="A883">
            <v>3816</v>
          </cell>
          <cell r="B883" t="str">
            <v>후렉시블죠인트</v>
          </cell>
          <cell r="C883" t="str">
            <v>40Ø</v>
          </cell>
          <cell r="D883" t="str">
            <v>개</v>
          </cell>
          <cell r="E883">
            <v>28200</v>
          </cell>
          <cell r="F883">
            <v>0</v>
          </cell>
          <cell r="H883">
            <v>525</v>
          </cell>
          <cell r="I883">
            <v>28200</v>
          </cell>
          <cell r="J883">
            <v>525</v>
          </cell>
          <cell r="L883">
            <v>525</v>
          </cell>
        </row>
        <row r="884">
          <cell r="A884">
            <v>3817</v>
          </cell>
          <cell r="B884" t="str">
            <v>후렉시블죠인트</v>
          </cell>
          <cell r="C884" t="str">
            <v>32Ø</v>
          </cell>
          <cell r="D884" t="str">
            <v>개</v>
          </cell>
          <cell r="E884">
            <v>24600</v>
          </cell>
          <cell r="F884">
            <v>0</v>
          </cell>
          <cell r="H884">
            <v>525</v>
          </cell>
          <cell r="I884">
            <v>24600</v>
          </cell>
          <cell r="J884">
            <v>525</v>
          </cell>
          <cell r="L884">
            <v>525</v>
          </cell>
        </row>
        <row r="885">
          <cell r="A885">
            <v>3818</v>
          </cell>
          <cell r="B885" t="str">
            <v>후렉시블죠인트</v>
          </cell>
          <cell r="C885" t="str">
            <v>25Ø</v>
          </cell>
          <cell r="D885" t="str">
            <v>개</v>
          </cell>
          <cell r="E885">
            <v>22200</v>
          </cell>
          <cell r="F885">
            <v>0</v>
          </cell>
          <cell r="H885">
            <v>525</v>
          </cell>
          <cell r="I885">
            <v>22200</v>
          </cell>
          <cell r="J885">
            <v>525</v>
          </cell>
          <cell r="L885">
            <v>525</v>
          </cell>
        </row>
        <row r="886">
          <cell r="A886">
            <v>3820</v>
          </cell>
          <cell r="B886" t="str">
            <v>신축접수(단식)</v>
          </cell>
          <cell r="C886" t="str">
            <v>150Ø</v>
          </cell>
          <cell r="D886" t="str">
            <v>개</v>
          </cell>
          <cell r="E886">
            <v>157500</v>
          </cell>
          <cell r="F886">
            <v>0</v>
          </cell>
          <cell r="H886">
            <v>525</v>
          </cell>
          <cell r="I886">
            <v>157500</v>
          </cell>
          <cell r="J886">
            <v>525</v>
          </cell>
          <cell r="L886">
            <v>525</v>
          </cell>
        </row>
        <row r="887">
          <cell r="A887">
            <v>3821</v>
          </cell>
          <cell r="B887" t="str">
            <v>신축접수(단식)</v>
          </cell>
          <cell r="C887" t="str">
            <v>125Ø</v>
          </cell>
          <cell r="D887" t="str">
            <v>개</v>
          </cell>
          <cell r="E887">
            <v>126900</v>
          </cell>
          <cell r="F887">
            <v>0</v>
          </cell>
          <cell r="H887">
            <v>525</v>
          </cell>
          <cell r="I887">
            <v>126900</v>
          </cell>
          <cell r="J887">
            <v>525</v>
          </cell>
          <cell r="L887">
            <v>525</v>
          </cell>
        </row>
        <row r="888">
          <cell r="A888">
            <v>3822</v>
          </cell>
          <cell r="B888" t="str">
            <v>신축접수(단식)</v>
          </cell>
          <cell r="C888" t="str">
            <v>100Ø</v>
          </cell>
          <cell r="D888" t="str">
            <v>개</v>
          </cell>
          <cell r="E888">
            <v>152634</v>
          </cell>
          <cell r="F888">
            <v>163547</v>
          </cell>
          <cell r="H888">
            <v>0</v>
          </cell>
          <cell r="I888">
            <v>152634</v>
          </cell>
          <cell r="J888">
            <v>0</v>
          </cell>
          <cell r="L888">
            <v>0</v>
          </cell>
        </row>
        <row r="889">
          <cell r="A889">
            <v>3823</v>
          </cell>
          <cell r="B889" t="str">
            <v>신축접수(단식)</v>
          </cell>
          <cell r="C889" t="str">
            <v>80Ø</v>
          </cell>
          <cell r="D889" t="str">
            <v>개</v>
          </cell>
          <cell r="E889">
            <v>116192</v>
          </cell>
          <cell r="F889">
            <v>111716</v>
          </cell>
          <cell r="H889">
            <v>0</v>
          </cell>
          <cell r="I889">
            <v>116192</v>
          </cell>
          <cell r="J889">
            <v>0</v>
          </cell>
          <cell r="L889">
            <v>0</v>
          </cell>
        </row>
        <row r="890">
          <cell r="A890">
            <v>3824</v>
          </cell>
          <cell r="B890" t="str">
            <v>신축접수(단식)</v>
          </cell>
          <cell r="C890" t="str">
            <v>65Ø</v>
          </cell>
          <cell r="D890" t="str">
            <v>개</v>
          </cell>
          <cell r="E890">
            <v>85384</v>
          </cell>
          <cell r="F890">
            <v>87027</v>
          </cell>
          <cell r="H890">
            <v>0</v>
          </cell>
          <cell r="I890">
            <v>85384</v>
          </cell>
          <cell r="J890">
            <v>0</v>
          </cell>
          <cell r="L890">
            <v>0</v>
          </cell>
        </row>
        <row r="891">
          <cell r="A891">
            <v>3825</v>
          </cell>
          <cell r="B891" t="str">
            <v>신축접수(단식)</v>
          </cell>
          <cell r="C891" t="str">
            <v>50Ø</v>
          </cell>
          <cell r="D891" t="str">
            <v>개</v>
          </cell>
          <cell r="E891">
            <v>45808</v>
          </cell>
          <cell r="F891">
            <v>56952</v>
          </cell>
          <cell r="H891">
            <v>0</v>
          </cell>
          <cell r="I891">
            <v>45808</v>
          </cell>
          <cell r="J891">
            <v>0</v>
          </cell>
          <cell r="L891">
            <v>0</v>
          </cell>
        </row>
        <row r="892">
          <cell r="A892">
            <v>3826</v>
          </cell>
          <cell r="B892" t="str">
            <v>신축접수(단식)</v>
          </cell>
          <cell r="C892" t="str">
            <v>40Ø</v>
          </cell>
          <cell r="D892" t="str">
            <v>개</v>
          </cell>
          <cell r="E892">
            <v>41948</v>
          </cell>
          <cell r="F892">
            <v>48293</v>
          </cell>
          <cell r="H892">
            <v>0</v>
          </cell>
          <cell r="I892">
            <v>41948</v>
          </cell>
          <cell r="J892">
            <v>0</v>
          </cell>
          <cell r="L892">
            <v>0</v>
          </cell>
        </row>
        <row r="893">
          <cell r="A893">
            <v>3827</v>
          </cell>
          <cell r="B893" t="str">
            <v>신축접수(단식)</v>
          </cell>
          <cell r="C893" t="str">
            <v>32Ø</v>
          </cell>
          <cell r="D893" t="str">
            <v>개</v>
          </cell>
          <cell r="E893">
            <v>41948</v>
          </cell>
          <cell r="F893">
            <v>48293</v>
          </cell>
          <cell r="H893">
            <v>0</v>
          </cell>
          <cell r="I893">
            <v>41948</v>
          </cell>
          <cell r="J893">
            <v>0</v>
          </cell>
          <cell r="L893">
            <v>0</v>
          </cell>
        </row>
        <row r="894">
          <cell r="A894">
            <v>3828</v>
          </cell>
          <cell r="B894" t="str">
            <v>신축접수(단식)</v>
          </cell>
          <cell r="C894" t="str">
            <v>25Ø</v>
          </cell>
          <cell r="D894" t="str">
            <v>개</v>
          </cell>
          <cell r="E894">
            <v>32048</v>
          </cell>
          <cell r="F894">
            <v>48293</v>
          </cell>
          <cell r="H894">
            <v>0</v>
          </cell>
          <cell r="I894">
            <v>32048</v>
          </cell>
          <cell r="J894">
            <v>0</v>
          </cell>
          <cell r="L894">
            <v>0</v>
          </cell>
        </row>
        <row r="895">
          <cell r="A895">
            <v>3829</v>
          </cell>
          <cell r="B895" t="str">
            <v>신축접수(단식)</v>
          </cell>
          <cell r="C895" t="str">
            <v>20Ø</v>
          </cell>
          <cell r="D895" t="str">
            <v>개</v>
          </cell>
          <cell r="E895">
            <v>31751</v>
          </cell>
          <cell r="F895">
            <v>38384</v>
          </cell>
          <cell r="H895">
            <v>0</v>
          </cell>
          <cell r="I895">
            <v>31751</v>
          </cell>
          <cell r="J895">
            <v>0</v>
          </cell>
          <cell r="L895">
            <v>0</v>
          </cell>
        </row>
        <row r="896">
          <cell r="A896">
            <v>3830</v>
          </cell>
          <cell r="B896" t="str">
            <v>신축접수(복식)</v>
          </cell>
          <cell r="C896" t="str">
            <v>150Ø</v>
          </cell>
          <cell r="D896" t="str">
            <v>개</v>
          </cell>
          <cell r="E896">
            <v>324000</v>
          </cell>
          <cell r="F896">
            <v>0</v>
          </cell>
          <cell r="H896">
            <v>525</v>
          </cell>
          <cell r="I896">
            <v>324000</v>
          </cell>
          <cell r="J896">
            <v>525</v>
          </cell>
          <cell r="L896">
            <v>525</v>
          </cell>
        </row>
        <row r="897">
          <cell r="A897">
            <v>3831</v>
          </cell>
          <cell r="B897" t="str">
            <v>신축접수(복식)</v>
          </cell>
          <cell r="C897" t="str">
            <v>125Ø</v>
          </cell>
          <cell r="D897" t="str">
            <v>개</v>
          </cell>
          <cell r="E897">
            <v>255600</v>
          </cell>
          <cell r="F897">
            <v>0</v>
          </cell>
          <cell r="H897">
            <v>525</v>
          </cell>
          <cell r="I897">
            <v>255600</v>
          </cell>
          <cell r="J897">
            <v>525</v>
          </cell>
          <cell r="L897">
            <v>525</v>
          </cell>
        </row>
        <row r="898">
          <cell r="A898">
            <v>3832</v>
          </cell>
          <cell r="B898" t="str">
            <v>신축접수(복식)</v>
          </cell>
          <cell r="C898" t="str">
            <v>100Ø</v>
          </cell>
          <cell r="D898" t="str">
            <v>개</v>
          </cell>
          <cell r="E898">
            <v>270534</v>
          </cell>
          <cell r="F898">
            <v>163547</v>
          </cell>
          <cell r="H898">
            <v>0</v>
          </cell>
          <cell r="I898">
            <v>270534</v>
          </cell>
          <cell r="J898">
            <v>0</v>
          </cell>
          <cell r="L898">
            <v>0</v>
          </cell>
        </row>
        <row r="899">
          <cell r="A899">
            <v>3833</v>
          </cell>
          <cell r="B899" t="str">
            <v>신축접수(복식)</v>
          </cell>
          <cell r="C899" t="str">
            <v>80Ø</v>
          </cell>
          <cell r="D899" t="str">
            <v>개</v>
          </cell>
          <cell r="E899">
            <v>116192</v>
          </cell>
          <cell r="F899">
            <v>111716</v>
          </cell>
          <cell r="H899">
            <v>0</v>
          </cell>
          <cell r="I899">
            <v>116192</v>
          </cell>
          <cell r="J899">
            <v>0</v>
          </cell>
          <cell r="L899">
            <v>0</v>
          </cell>
        </row>
        <row r="900">
          <cell r="A900">
            <v>3834</v>
          </cell>
          <cell r="B900" t="str">
            <v>신축접수(복식)</v>
          </cell>
          <cell r="C900" t="str">
            <v>65Ø</v>
          </cell>
          <cell r="D900" t="str">
            <v>개</v>
          </cell>
          <cell r="E900">
            <v>146584</v>
          </cell>
          <cell r="F900">
            <v>87027</v>
          </cell>
          <cell r="H900">
            <v>0</v>
          </cell>
          <cell r="I900">
            <v>146584</v>
          </cell>
          <cell r="J900">
            <v>0</v>
          </cell>
          <cell r="L900">
            <v>0</v>
          </cell>
        </row>
        <row r="901">
          <cell r="A901">
            <v>3835</v>
          </cell>
          <cell r="B901" t="str">
            <v>신축접수(복식)</v>
          </cell>
          <cell r="C901" t="str">
            <v>50Ø</v>
          </cell>
          <cell r="D901" t="str">
            <v>개</v>
          </cell>
          <cell r="E901">
            <v>94408</v>
          </cell>
          <cell r="F901">
            <v>56952</v>
          </cell>
          <cell r="H901">
            <v>0</v>
          </cell>
          <cell r="I901">
            <v>94408</v>
          </cell>
          <cell r="J901">
            <v>0</v>
          </cell>
          <cell r="L901">
            <v>0</v>
          </cell>
        </row>
        <row r="902">
          <cell r="A902">
            <v>3836</v>
          </cell>
          <cell r="B902" t="str">
            <v>신축접수(복식)</v>
          </cell>
          <cell r="C902" t="str">
            <v>40Ø</v>
          </cell>
          <cell r="D902" t="str">
            <v>개</v>
          </cell>
          <cell r="E902">
            <v>41948</v>
          </cell>
          <cell r="F902">
            <v>48293</v>
          </cell>
          <cell r="H902">
            <v>0</v>
          </cell>
          <cell r="I902">
            <v>41948</v>
          </cell>
          <cell r="J902">
            <v>0</v>
          </cell>
          <cell r="L902">
            <v>0</v>
          </cell>
        </row>
        <row r="903">
          <cell r="A903">
            <v>3837</v>
          </cell>
          <cell r="B903" t="str">
            <v>신축접수(복식)</v>
          </cell>
          <cell r="C903" t="str">
            <v>32Ø</v>
          </cell>
          <cell r="D903" t="str">
            <v>개</v>
          </cell>
          <cell r="E903">
            <v>41948</v>
          </cell>
          <cell r="F903">
            <v>48293</v>
          </cell>
          <cell r="H903">
            <v>0</v>
          </cell>
          <cell r="I903">
            <v>41948</v>
          </cell>
          <cell r="J903">
            <v>0</v>
          </cell>
          <cell r="L903">
            <v>0</v>
          </cell>
        </row>
        <row r="904">
          <cell r="A904">
            <v>3838</v>
          </cell>
          <cell r="B904" t="str">
            <v>신축접수(복식)</v>
          </cell>
          <cell r="C904" t="str">
            <v>25Ø</v>
          </cell>
          <cell r="D904" t="str">
            <v>개</v>
          </cell>
          <cell r="E904">
            <v>32048</v>
          </cell>
          <cell r="F904">
            <v>48293</v>
          </cell>
          <cell r="H904">
            <v>0</v>
          </cell>
          <cell r="I904">
            <v>32048</v>
          </cell>
          <cell r="J904">
            <v>0</v>
          </cell>
          <cell r="L904">
            <v>0</v>
          </cell>
        </row>
        <row r="905">
          <cell r="A905">
            <v>3839</v>
          </cell>
          <cell r="B905" t="str">
            <v>신축접수(복식)</v>
          </cell>
          <cell r="C905" t="str">
            <v>20Ø</v>
          </cell>
          <cell r="D905" t="str">
            <v>개</v>
          </cell>
          <cell r="E905">
            <v>66851</v>
          </cell>
          <cell r="F905">
            <v>38384</v>
          </cell>
          <cell r="H905">
            <v>0</v>
          </cell>
          <cell r="I905">
            <v>66851</v>
          </cell>
          <cell r="J905">
            <v>0</v>
          </cell>
          <cell r="L905">
            <v>0</v>
          </cell>
        </row>
        <row r="906">
          <cell r="A906">
            <v>3841</v>
          </cell>
          <cell r="B906" t="str">
            <v>유량계</v>
          </cell>
          <cell r="C906" t="str">
            <v>50Ø</v>
          </cell>
          <cell r="D906" t="str">
            <v>대</v>
          </cell>
          <cell r="E906">
            <v>510000</v>
          </cell>
          <cell r="F906">
            <v>0</v>
          </cell>
          <cell r="H906">
            <v>556</v>
          </cell>
          <cell r="I906">
            <v>510000</v>
          </cell>
          <cell r="J906">
            <v>556</v>
          </cell>
          <cell r="L906">
            <v>556</v>
          </cell>
        </row>
        <row r="907">
          <cell r="A907">
            <v>3842</v>
          </cell>
          <cell r="B907" t="str">
            <v>유량계</v>
          </cell>
          <cell r="C907" t="str">
            <v>40Ø</v>
          </cell>
          <cell r="D907" t="str">
            <v>대</v>
          </cell>
          <cell r="E907">
            <v>310000</v>
          </cell>
          <cell r="F907">
            <v>0</v>
          </cell>
          <cell r="H907">
            <v>556</v>
          </cell>
          <cell r="I907">
            <v>310000</v>
          </cell>
          <cell r="J907">
            <v>556</v>
          </cell>
          <cell r="L907">
            <v>556</v>
          </cell>
        </row>
        <row r="908">
          <cell r="A908">
            <v>3843</v>
          </cell>
          <cell r="B908" t="str">
            <v>유량계</v>
          </cell>
          <cell r="C908" t="str">
            <v>25Ø</v>
          </cell>
          <cell r="D908" t="str">
            <v>대</v>
          </cell>
          <cell r="E908">
            <v>190000</v>
          </cell>
          <cell r="F908">
            <v>0</v>
          </cell>
          <cell r="H908">
            <v>556</v>
          </cell>
          <cell r="I908">
            <v>190000</v>
          </cell>
          <cell r="J908">
            <v>556</v>
          </cell>
          <cell r="L908">
            <v>556</v>
          </cell>
        </row>
        <row r="909">
          <cell r="A909">
            <v>3844</v>
          </cell>
          <cell r="B909" t="str">
            <v>유량계</v>
          </cell>
          <cell r="C909" t="str">
            <v>20Ø</v>
          </cell>
          <cell r="D909" t="str">
            <v>대</v>
          </cell>
          <cell r="E909">
            <v>180000</v>
          </cell>
          <cell r="F909">
            <v>0</v>
          </cell>
          <cell r="H909">
            <v>556</v>
          </cell>
          <cell r="I909">
            <v>180000</v>
          </cell>
          <cell r="J909">
            <v>556</v>
          </cell>
          <cell r="L909">
            <v>556</v>
          </cell>
        </row>
        <row r="910">
          <cell r="A910">
            <v>3845</v>
          </cell>
          <cell r="B910" t="str">
            <v>유량계</v>
          </cell>
          <cell r="C910" t="str">
            <v>15Ø</v>
          </cell>
          <cell r="D910" t="str">
            <v>대</v>
          </cell>
          <cell r="E910">
            <v>100000</v>
          </cell>
          <cell r="F910">
            <v>0</v>
          </cell>
          <cell r="H910">
            <v>556</v>
          </cell>
          <cell r="I910">
            <v>100000</v>
          </cell>
          <cell r="J910">
            <v>556</v>
          </cell>
          <cell r="L910">
            <v>556</v>
          </cell>
        </row>
        <row r="911">
          <cell r="A911">
            <v>3850</v>
          </cell>
          <cell r="B911" t="str">
            <v>주철글로우브밸브</v>
          </cell>
          <cell r="C911" t="str">
            <v>150Ø</v>
          </cell>
          <cell r="D911" t="str">
            <v>개</v>
          </cell>
          <cell r="E911">
            <v>264000</v>
          </cell>
          <cell r="F911">
            <v>0</v>
          </cell>
          <cell r="H911">
            <v>529</v>
          </cell>
          <cell r="I911">
            <v>264000</v>
          </cell>
          <cell r="J911">
            <v>529</v>
          </cell>
          <cell r="L911">
            <v>529</v>
          </cell>
        </row>
        <row r="912">
          <cell r="A912">
            <v>3851</v>
          </cell>
          <cell r="B912" t="str">
            <v>주철글로우브밸브</v>
          </cell>
          <cell r="C912" t="str">
            <v>100Ø</v>
          </cell>
          <cell r="D912" t="str">
            <v>개</v>
          </cell>
          <cell r="E912">
            <v>128000</v>
          </cell>
          <cell r="F912">
            <v>0</v>
          </cell>
          <cell r="H912">
            <v>529</v>
          </cell>
          <cell r="I912">
            <v>128000</v>
          </cell>
          <cell r="J912">
            <v>529</v>
          </cell>
          <cell r="L912">
            <v>529</v>
          </cell>
        </row>
        <row r="913">
          <cell r="A913">
            <v>3852</v>
          </cell>
          <cell r="B913" t="str">
            <v>주철글로우브밸브</v>
          </cell>
          <cell r="C913" t="str">
            <v>80Ø</v>
          </cell>
          <cell r="D913" t="str">
            <v>개</v>
          </cell>
          <cell r="E913">
            <v>96000</v>
          </cell>
          <cell r="F913">
            <v>0</v>
          </cell>
          <cell r="H913">
            <v>529</v>
          </cell>
          <cell r="I913">
            <v>96000</v>
          </cell>
          <cell r="J913">
            <v>529</v>
          </cell>
          <cell r="L913">
            <v>529</v>
          </cell>
        </row>
        <row r="914">
          <cell r="A914">
            <v>3853</v>
          </cell>
          <cell r="B914" t="str">
            <v>주철글로우브밸브</v>
          </cell>
          <cell r="C914" t="str">
            <v>65Ø</v>
          </cell>
          <cell r="D914" t="str">
            <v>개</v>
          </cell>
          <cell r="E914">
            <v>77600</v>
          </cell>
          <cell r="F914">
            <v>0</v>
          </cell>
          <cell r="H914">
            <v>529</v>
          </cell>
          <cell r="I914">
            <v>77600</v>
          </cell>
          <cell r="J914">
            <v>529</v>
          </cell>
          <cell r="L914">
            <v>529</v>
          </cell>
        </row>
        <row r="915">
          <cell r="A915">
            <v>3854</v>
          </cell>
          <cell r="B915" t="str">
            <v>청동글로우브밸브</v>
          </cell>
          <cell r="C915" t="str">
            <v>50Ø</v>
          </cell>
          <cell r="D915" t="str">
            <v>개</v>
          </cell>
          <cell r="E915">
            <v>26650</v>
          </cell>
          <cell r="F915">
            <v>0</v>
          </cell>
          <cell r="H915">
            <v>528</v>
          </cell>
          <cell r="I915">
            <v>26650</v>
          </cell>
          <cell r="J915">
            <v>528</v>
          </cell>
          <cell r="L915">
            <v>528</v>
          </cell>
        </row>
        <row r="916">
          <cell r="A916">
            <v>3855</v>
          </cell>
          <cell r="B916" t="str">
            <v>청동글로우브밸브</v>
          </cell>
          <cell r="C916" t="str">
            <v>40Ø</v>
          </cell>
          <cell r="D916" t="str">
            <v>개</v>
          </cell>
          <cell r="E916">
            <v>17600</v>
          </cell>
          <cell r="F916">
            <v>0</v>
          </cell>
          <cell r="H916">
            <v>528</v>
          </cell>
          <cell r="I916">
            <v>17600</v>
          </cell>
          <cell r="J916">
            <v>528</v>
          </cell>
          <cell r="L916">
            <v>528</v>
          </cell>
        </row>
        <row r="917">
          <cell r="A917">
            <v>3856</v>
          </cell>
          <cell r="B917" t="str">
            <v>청동글로우브밸브</v>
          </cell>
          <cell r="C917" t="str">
            <v>32Ø</v>
          </cell>
          <cell r="D917" t="str">
            <v>개</v>
          </cell>
          <cell r="E917">
            <v>14230</v>
          </cell>
          <cell r="F917">
            <v>0</v>
          </cell>
          <cell r="H917">
            <v>528</v>
          </cell>
          <cell r="I917">
            <v>14230</v>
          </cell>
          <cell r="J917">
            <v>528</v>
          </cell>
          <cell r="L917">
            <v>528</v>
          </cell>
        </row>
        <row r="918">
          <cell r="A918">
            <v>3857</v>
          </cell>
          <cell r="B918" t="str">
            <v>청동글로우브밸브</v>
          </cell>
          <cell r="C918" t="str">
            <v>25Ø</v>
          </cell>
          <cell r="D918" t="str">
            <v>개</v>
          </cell>
          <cell r="E918">
            <v>9570</v>
          </cell>
          <cell r="F918">
            <v>0</v>
          </cell>
          <cell r="H918">
            <v>528</v>
          </cell>
          <cell r="I918">
            <v>9570</v>
          </cell>
          <cell r="J918">
            <v>528</v>
          </cell>
          <cell r="L918">
            <v>528</v>
          </cell>
        </row>
        <row r="919">
          <cell r="A919">
            <v>3858</v>
          </cell>
          <cell r="B919" t="str">
            <v>청동글로우브밸브</v>
          </cell>
          <cell r="C919" t="str">
            <v>20Ø</v>
          </cell>
          <cell r="D919" t="str">
            <v>개</v>
          </cell>
          <cell r="E919">
            <v>6590</v>
          </cell>
          <cell r="F919">
            <v>0</v>
          </cell>
          <cell r="H919">
            <v>528</v>
          </cell>
          <cell r="I919">
            <v>6590</v>
          </cell>
          <cell r="J919">
            <v>528</v>
          </cell>
          <cell r="L919">
            <v>528</v>
          </cell>
        </row>
        <row r="920">
          <cell r="A920">
            <v>3859</v>
          </cell>
          <cell r="B920" t="str">
            <v>청동글로우브밸브</v>
          </cell>
          <cell r="C920" t="str">
            <v>15Ø</v>
          </cell>
          <cell r="D920" t="str">
            <v>개</v>
          </cell>
          <cell r="E920">
            <v>4170</v>
          </cell>
          <cell r="F920">
            <v>0</v>
          </cell>
          <cell r="H920">
            <v>528</v>
          </cell>
          <cell r="I920">
            <v>4170</v>
          </cell>
          <cell r="J920">
            <v>528</v>
          </cell>
          <cell r="L920">
            <v>528</v>
          </cell>
        </row>
        <row r="921">
          <cell r="E921">
            <v>0</v>
          </cell>
        </row>
        <row r="922">
          <cell r="E922">
            <v>0</v>
          </cell>
        </row>
        <row r="923">
          <cell r="E923">
            <v>0</v>
          </cell>
        </row>
        <row r="924">
          <cell r="E924">
            <v>0</v>
          </cell>
        </row>
        <row r="925">
          <cell r="E925">
            <v>0</v>
          </cell>
        </row>
        <row r="926">
          <cell r="E926">
            <v>0</v>
          </cell>
        </row>
        <row r="927">
          <cell r="E927">
            <v>0</v>
          </cell>
        </row>
        <row r="928">
          <cell r="E928">
            <v>0</v>
          </cell>
        </row>
        <row r="929">
          <cell r="E929">
            <v>0</v>
          </cell>
        </row>
        <row r="930">
          <cell r="E930">
            <v>0</v>
          </cell>
        </row>
        <row r="940">
          <cell r="A940">
            <v>4101</v>
          </cell>
          <cell r="B940" t="str">
            <v>소방호스(단일피)</v>
          </cell>
          <cell r="C940" t="str">
            <v>40Ø x 15m</v>
          </cell>
          <cell r="D940" t="str">
            <v>개</v>
          </cell>
          <cell r="E940">
            <v>33000</v>
          </cell>
          <cell r="F940">
            <v>0</v>
          </cell>
          <cell r="H940">
            <v>665</v>
          </cell>
          <cell r="I940">
            <v>33000</v>
          </cell>
          <cell r="J940">
            <v>665</v>
          </cell>
          <cell r="L940">
            <v>665</v>
          </cell>
        </row>
        <row r="941">
          <cell r="A941">
            <v>4102</v>
          </cell>
          <cell r="B941" t="str">
            <v>앵글밸브</v>
          </cell>
          <cell r="C941" t="str">
            <v>65Ø</v>
          </cell>
          <cell r="D941" t="str">
            <v>개</v>
          </cell>
          <cell r="E941">
            <v>24000</v>
          </cell>
          <cell r="F941">
            <v>0</v>
          </cell>
          <cell r="H941">
            <v>665</v>
          </cell>
          <cell r="I941">
            <v>24000</v>
          </cell>
          <cell r="J941">
            <v>665</v>
          </cell>
          <cell r="L941">
            <v>665</v>
          </cell>
        </row>
        <row r="942">
          <cell r="A942">
            <v>4103</v>
          </cell>
          <cell r="B942" t="str">
            <v>앵글밸브</v>
          </cell>
          <cell r="C942" t="str">
            <v>40Ø</v>
          </cell>
          <cell r="D942" t="str">
            <v>개</v>
          </cell>
          <cell r="E942">
            <v>14000</v>
          </cell>
          <cell r="F942">
            <v>0</v>
          </cell>
          <cell r="H942">
            <v>665</v>
          </cell>
          <cell r="I942">
            <v>14000</v>
          </cell>
          <cell r="J942">
            <v>665</v>
          </cell>
          <cell r="L942">
            <v>665</v>
          </cell>
        </row>
        <row r="943">
          <cell r="A943">
            <v>4104</v>
          </cell>
          <cell r="B943" t="str">
            <v>노즐(직,분사형)</v>
          </cell>
          <cell r="C943" t="str">
            <v>65Ø</v>
          </cell>
          <cell r="D943" t="str">
            <v>개</v>
          </cell>
          <cell r="E943">
            <v>34000</v>
          </cell>
          <cell r="F943">
            <v>0</v>
          </cell>
          <cell r="H943">
            <v>665</v>
          </cell>
          <cell r="I943">
            <v>34000</v>
          </cell>
          <cell r="J943">
            <v>665</v>
          </cell>
          <cell r="L943">
            <v>665</v>
          </cell>
        </row>
        <row r="944">
          <cell r="A944">
            <v>4105</v>
          </cell>
          <cell r="B944" t="str">
            <v>노즐(직,분사형)</v>
          </cell>
          <cell r="C944" t="str">
            <v>40Ø</v>
          </cell>
          <cell r="D944" t="str">
            <v>개</v>
          </cell>
          <cell r="E944">
            <v>25000</v>
          </cell>
          <cell r="F944">
            <v>0</v>
          </cell>
          <cell r="H944">
            <v>665</v>
          </cell>
          <cell r="I944">
            <v>25000</v>
          </cell>
          <cell r="J944">
            <v>665</v>
          </cell>
          <cell r="L944">
            <v>665</v>
          </cell>
        </row>
        <row r="945">
          <cell r="A945">
            <v>4106</v>
          </cell>
          <cell r="B945" t="str">
            <v>ABC분말소화기</v>
          </cell>
          <cell r="C945" t="str">
            <v>3.3kg</v>
          </cell>
          <cell r="D945" t="str">
            <v>개</v>
          </cell>
          <cell r="E945">
            <v>20000</v>
          </cell>
          <cell r="F945">
            <v>0</v>
          </cell>
          <cell r="H945">
            <v>665</v>
          </cell>
          <cell r="I945">
            <v>20000</v>
          </cell>
          <cell r="J945">
            <v>665</v>
          </cell>
          <cell r="L945">
            <v>665</v>
          </cell>
        </row>
        <row r="946">
          <cell r="A946">
            <v>4107</v>
          </cell>
          <cell r="B946" t="str">
            <v>자동확산소화기</v>
          </cell>
          <cell r="C946" t="str">
            <v>3kg</v>
          </cell>
          <cell r="D946" t="str">
            <v>개</v>
          </cell>
          <cell r="E946">
            <v>24000</v>
          </cell>
          <cell r="F946">
            <v>0</v>
          </cell>
          <cell r="H946">
            <v>665</v>
          </cell>
          <cell r="I946">
            <v>24000</v>
          </cell>
          <cell r="J946">
            <v>665</v>
          </cell>
          <cell r="L946">
            <v>665</v>
          </cell>
        </row>
        <row r="947">
          <cell r="A947">
            <v>4108</v>
          </cell>
          <cell r="B947" t="str">
            <v>하론가스소화기</v>
          </cell>
          <cell r="C947" t="str">
            <v>3kg</v>
          </cell>
          <cell r="D947" t="str">
            <v>개</v>
          </cell>
          <cell r="E947">
            <v>140000</v>
          </cell>
          <cell r="F947">
            <v>0</v>
          </cell>
          <cell r="H947">
            <v>665</v>
          </cell>
          <cell r="I947">
            <v>140000</v>
          </cell>
          <cell r="J947">
            <v>665</v>
          </cell>
          <cell r="L947">
            <v>665</v>
          </cell>
        </row>
        <row r="948">
          <cell r="A948">
            <v>4109</v>
          </cell>
          <cell r="B948" t="str">
            <v>ABC중형소화기</v>
          </cell>
          <cell r="C948" t="str">
            <v>20kg</v>
          </cell>
          <cell r="D948" t="str">
            <v>개</v>
          </cell>
          <cell r="E948">
            <v>160000</v>
          </cell>
          <cell r="F948">
            <v>0</v>
          </cell>
          <cell r="H948">
            <v>665</v>
          </cell>
          <cell r="I948">
            <v>160000</v>
          </cell>
          <cell r="J948">
            <v>665</v>
          </cell>
          <cell r="L948">
            <v>665</v>
          </cell>
        </row>
        <row r="949">
          <cell r="A949">
            <v>4110</v>
          </cell>
          <cell r="B949" t="str">
            <v>옥내소화전</v>
          </cell>
          <cell r="C949" t="str">
            <v>내:STE,외:SUS</v>
          </cell>
          <cell r="D949" t="str">
            <v>조</v>
          </cell>
          <cell r="E949">
            <v>292307</v>
          </cell>
          <cell r="F949">
            <v>76908</v>
          </cell>
          <cell r="H949">
            <v>0</v>
          </cell>
          <cell r="I949">
            <v>292307</v>
          </cell>
          <cell r="J949">
            <v>0</v>
          </cell>
          <cell r="L949">
            <v>0</v>
          </cell>
        </row>
        <row r="950">
          <cell r="A950">
            <v>4111</v>
          </cell>
          <cell r="B950" t="str">
            <v>옥내소화전함</v>
          </cell>
          <cell r="C950" t="str">
            <v>내:STE,외:SUS</v>
          </cell>
          <cell r="D950" t="str">
            <v>개</v>
          </cell>
          <cell r="E950">
            <v>120000</v>
          </cell>
          <cell r="F950">
            <v>0</v>
          </cell>
          <cell r="H950">
            <v>0</v>
          </cell>
          <cell r="I950">
            <v>120000</v>
          </cell>
          <cell r="J950">
            <v>0</v>
          </cell>
          <cell r="L950">
            <v>0</v>
          </cell>
        </row>
        <row r="951">
          <cell r="A951">
            <v>4110</v>
          </cell>
          <cell r="B951" t="str">
            <v>옥내소화전</v>
          </cell>
          <cell r="C951" t="str">
            <v>내,외:SUS</v>
          </cell>
          <cell r="D951" t="str">
            <v>조</v>
          </cell>
          <cell r="E951">
            <v>482307</v>
          </cell>
          <cell r="F951">
            <v>76908</v>
          </cell>
          <cell r="H951">
            <v>0</v>
          </cell>
          <cell r="I951">
            <v>482307</v>
          </cell>
          <cell r="J951">
            <v>0</v>
          </cell>
          <cell r="L951">
            <v>0</v>
          </cell>
        </row>
        <row r="952">
          <cell r="A952">
            <v>4113</v>
          </cell>
          <cell r="B952" t="str">
            <v>옥외지상식소화전</v>
          </cell>
          <cell r="C952" t="str">
            <v>100x65x65</v>
          </cell>
          <cell r="D952" t="str">
            <v>개</v>
          </cell>
          <cell r="E952">
            <v>260000</v>
          </cell>
          <cell r="F952">
            <v>0</v>
          </cell>
          <cell r="H952">
            <v>665</v>
          </cell>
          <cell r="I952">
            <v>260000</v>
          </cell>
          <cell r="J952">
            <v>665</v>
          </cell>
          <cell r="L952">
            <v>665</v>
          </cell>
        </row>
        <row r="953">
          <cell r="A953">
            <v>4114</v>
          </cell>
          <cell r="B953" t="str">
            <v>옥외지하식소화전</v>
          </cell>
          <cell r="C953" t="str">
            <v>100x65x65</v>
          </cell>
          <cell r="D953" t="str">
            <v>개</v>
          </cell>
          <cell r="E953">
            <v>0</v>
          </cell>
          <cell r="F953">
            <v>0</v>
          </cell>
          <cell r="H953">
            <v>665</v>
          </cell>
          <cell r="I953">
            <v>0</v>
          </cell>
          <cell r="J953">
            <v>665</v>
          </cell>
          <cell r="L953">
            <v>665</v>
          </cell>
        </row>
        <row r="954">
          <cell r="A954">
            <v>4115</v>
          </cell>
          <cell r="B954" t="str">
            <v>방수구함</v>
          </cell>
          <cell r="C954" t="str">
            <v>400x500x200</v>
          </cell>
          <cell r="D954" t="str">
            <v>개</v>
          </cell>
          <cell r="E954">
            <v>90000</v>
          </cell>
          <cell r="F954">
            <v>0</v>
          </cell>
          <cell r="H954">
            <v>665</v>
          </cell>
          <cell r="I954">
            <v>90000</v>
          </cell>
          <cell r="J954">
            <v>665</v>
          </cell>
          <cell r="L954">
            <v>665</v>
          </cell>
        </row>
        <row r="955">
          <cell r="A955">
            <v>4116</v>
          </cell>
          <cell r="B955" t="str">
            <v>시험밸브함</v>
          </cell>
          <cell r="C955" t="str">
            <v>300x500x180</v>
          </cell>
          <cell r="D955" t="str">
            <v>개</v>
          </cell>
          <cell r="E955">
            <v>80000</v>
          </cell>
          <cell r="F955">
            <v>0</v>
          </cell>
          <cell r="H955">
            <v>665</v>
          </cell>
          <cell r="I955">
            <v>80000</v>
          </cell>
          <cell r="J955">
            <v>665</v>
          </cell>
          <cell r="L955">
            <v>665</v>
          </cell>
        </row>
        <row r="956">
          <cell r="A956">
            <v>4117</v>
          </cell>
          <cell r="B956" t="str">
            <v>쌍구형송수구(매립형)</v>
          </cell>
          <cell r="C956" t="str">
            <v>100x65x65</v>
          </cell>
          <cell r="D956" t="str">
            <v>개</v>
          </cell>
          <cell r="E956">
            <v>170000</v>
          </cell>
          <cell r="F956">
            <v>0</v>
          </cell>
          <cell r="H956">
            <v>665</v>
          </cell>
          <cell r="I956">
            <v>170000</v>
          </cell>
          <cell r="J956">
            <v>665</v>
          </cell>
          <cell r="L956">
            <v>665</v>
          </cell>
        </row>
        <row r="957">
          <cell r="A957">
            <v>4118</v>
          </cell>
          <cell r="B957" t="str">
            <v>쌍구형송수구(노출형)</v>
          </cell>
          <cell r="C957" t="str">
            <v>100x65x65</v>
          </cell>
          <cell r="D957" t="str">
            <v>개</v>
          </cell>
          <cell r="E957">
            <v>130000</v>
          </cell>
          <cell r="F957">
            <v>0</v>
          </cell>
          <cell r="H957">
            <v>665</v>
          </cell>
          <cell r="I957">
            <v>130000</v>
          </cell>
          <cell r="J957">
            <v>665</v>
          </cell>
          <cell r="L957">
            <v>665</v>
          </cell>
        </row>
        <row r="958">
          <cell r="A958">
            <v>4121</v>
          </cell>
          <cell r="B958" t="str">
            <v>순간소방유량계</v>
          </cell>
          <cell r="C958" t="str">
            <v>3,900 LPM</v>
          </cell>
          <cell r="D958" t="str">
            <v>개</v>
          </cell>
          <cell r="E958">
            <v>80000</v>
          </cell>
          <cell r="F958">
            <v>0</v>
          </cell>
          <cell r="H958">
            <v>668</v>
          </cell>
          <cell r="I958">
            <v>80000</v>
          </cell>
          <cell r="J958">
            <v>668</v>
          </cell>
          <cell r="L958">
            <v>668</v>
          </cell>
        </row>
        <row r="959">
          <cell r="A959">
            <v>4122</v>
          </cell>
          <cell r="B959" t="str">
            <v>순간소방유량계</v>
          </cell>
          <cell r="C959" t="str">
            <v>2,800 LPM</v>
          </cell>
          <cell r="D959" t="str">
            <v>개</v>
          </cell>
          <cell r="E959">
            <v>70000</v>
          </cell>
          <cell r="F959">
            <v>0</v>
          </cell>
          <cell r="H959">
            <v>668</v>
          </cell>
          <cell r="I959">
            <v>70000</v>
          </cell>
          <cell r="J959">
            <v>668</v>
          </cell>
          <cell r="L959">
            <v>668</v>
          </cell>
        </row>
        <row r="960">
          <cell r="A960">
            <v>4123</v>
          </cell>
          <cell r="B960" t="str">
            <v>순간소방유량계</v>
          </cell>
          <cell r="C960" t="str">
            <v>2,000 LPM</v>
          </cell>
          <cell r="D960" t="str">
            <v>개</v>
          </cell>
          <cell r="E960">
            <v>60000</v>
          </cell>
          <cell r="F960">
            <v>0</v>
          </cell>
          <cell r="H960">
            <v>668</v>
          </cell>
          <cell r="I960">
            <v>60000</v>
          </cell>
          <cell r="J960">
            <v>668</v>
          </cell>
          <cell r="L960">
            <v>668</v>
          </cell>
        </row>
        <row r="961">
          <cell r="A961">
            <v>4124</v>
          </cell>
          <cell r="B961" t="str">
            <v>순간소방유량계</v>
          </cell>
          <cell r="C961" t="str">
            <v>1,125 LPM</v>
          </cell>
          <cell r="D961" t="str">
            <v>개</v>
          </cell>
          <cell r="E961">
            <v>55000</v>
          </cell>
          <cell r="F961">
            <v>0</v>
          </cell>
          <cell r="H961">
            <v>668</v>
          </cell>
          <cell r="I961">
            <v>55000</v>
          </cell>
          <cell r="J961">
            <v>668</v>
          </cell>
          <cell r="L961">
            <v>668</v>
          </cell>
        </row>
        <row r="962">
          <cell r="A962">
            <v>4125</v>
          </cell>
          <cell r="B962" t="str">
            <v>순간소방유량계</v>
          </cell>
          <cell r="C962" t="str">
            <v>900 LPM</v>
          </cell>
          <cell r="D962" t="str">
            <v>개</v>
          </cell>
          <cell r="E962">
            <v>50000</v>
          </cell>
          <cell r="F962">
            <v>0</v>
          </cell>
          <cell r="H962">
            <v>668</v>
          </cell>
          <cell r="I962">
            <v>50000</v>
          </cell>
          <cell r="J962">
            <v>668</v>
          </cell>
          <cell r="L962">
            <v>668</v>
          </cell>
        </row>
        <row r="963">
          <cell r="A963">
            <v>4126</v>
          </cell>
          <cell r="B963" t="str">
            <v>순간소방유량계</v>
          </cell>
          <cell r="C963" t="str">
            <v>550 LPM</v>
          </cell>
          <cell r="D963" t="str">
            <v>개</v>
          </cell>
          <cell r="E963">
            <v>45000</v>
          </cell>
          <cell r="F963">
            <v>0</v>
          </cell>
          <cell r="H963">
            <v>668</v>
          </cell>
          <cell r="I963">
            <v>45000</v>
          </cell>
          <cell r="J963">
            <v>668</v>
          </cell>
          <cell r="L963">
            <v>668</v>
          </cell>
        </row>
        <row r="964">
          <cell r="A964">
            <v>4127</v>
          </cell>
          <cell r="B964" t="str">
            <v>순간소방유량계</v>
          </cell>
          <cell r="C964" t="str">
            <v>375 LPM</v>
          </cell>
          <cell r="D964" t="str">
            <v>개</v>
          </cell>
          <cell r="E964">
            <v>40000</v>
          </cell>
          <cell r="F964">
            <v>0</v>
          </cell>
          <cell r="H964">
            <v>668</v>
          </cell>
          <cell r="I964">
            <v>40000</v>
          </cell>
          <cell r="J964">
            <v>668</v>
          </cell>
          <cell r="L964">
            <v>668</v>
          </cell>
        </row>
        <row r="965">
          <cell r="A965">
            <v>4131</v>
          </cell>
          <cell r="B965" t="str">
            <v>압력탱크</v>
          </cell>
          <cell r="C965" t="str">
            <v>200 Lit</v>
          </cell>
          <cell r="D965" t="str">
            <v>개</v>
          </cell>
          <cell r="E965">
            <v>600000</v>
          </cell>
          <cell r="F965">
            <v>0</v>
          </cell>
          <cell r="H965">
            <v>668</v>
          </cell>
          <cell r="I965">
            <v>600000</v>
          </cell>
          <cell r="J965">
            <v>668</v>
          </cell>
          <cell r="L965">
            <v>668</v>
          </cell>
        </row>
        <row r="966">
          <cell r="A966">
            <v>4132</v>
          </cell>
          <cell r="B966" t="str">
            <v>압력탱크</v>
          </cell>
          <cell r="C966" t="str">
            <v>100 Lit</v>
          </cell>
          <cell r="D966" t="str">
            <v>개</v>
          </cell>
          <cell r="E966">
            <v>400000</v>
          </cell>
          <cell r="F966">
            <v>0</v>
          </cell>
          <cell r="H966">
            <v>668</v>
          </cell>
          <cell r="I966">
            <v>400000</v>
          </cell>
          <cell r="J966">
            <v>668</v>
          </cell>
          <cell r="L966">
            <v>668</v>
          </cell>
        </row>
        <row r="967">
          <cell r="A967">
            <v>4133</v>
          </cell>
          <cell r="B967" t="str">
            <v>호수조(벽부형)</v>
          </cell>
          <cell r="C967" t="str">
            <v>100 Lit</v>
          </cell>
          <cell r="D967" t="str">
            <v>개</v>
          </cell>
          <cell r="E967">
            <v>200000</v>
          </cell>
          <cell r="F967">
            <v>0</v>
          </cell>
          <cell r="H967">
            <v>668</v>
          </cell>
          <cell r="I967">
            <v>200000</v>
          </cell>
          <cell r="J967">
            <v>668</v>
          </cell>
          <cell r="L967">
            <v>668</v>
          </cell>
        </row>
        <row r="968">
          <cell r="A968">
            <v>4140</v>
          </cell>
          <cell r="B968" t="str">
            <v>연결살수헤드</v>
          </cell>
          <cell r="C968" t="str">
            <v>20Ø</v>
          </cell>
          <cell r="D968" t="str">
            <v>개</v>
          </cell>
          <cell r="E968">
            <v>9000</v>
          </cell>
          <cell r="F968">
            <v>0</v>
          </cell>
          <cell r="H968">
            <v>670</v>
          </cell>
          <cell r="I968">
            <v>9000</v>
          </cell>
          <cell r="J968">
            <v>670</v>
          </cell>
          <cell r="L968">
            <v>670</v>
          </cell>
        </row>
        <row r="969">
          <cell r="A969">
            <v>4141</v>
          </cell>
          <cell r="B969" t="str">
            <v>개방형스프링클러헤드</v>
          </cell>
          <cell r="C969" t="str">
            <v>20Ø</v>
          </cell>
          <cell r="D969" t="str">
            <v>개</v>
          </cell>
          <cell r="E969">
            <v>4100</v>
          </cell>
          <cell r="F969">
            <v>0</v>
          </cell>
          <cell r="H969">
            <v>670</v>
          </cell>
          <cell r="I969">
            <v>4100</v>
          </cell>
          <cell r="J969">
            <v>670</v>
          </cell>
          <cell r="L969">
            <v>670</v>
          </cell>
        </row>
        <row r="970">
          <cell r="A970">
            <v>4142</v>
          </cell>
          <cell r="B970" t="str">
            <v>개방형스프링클러헤드</v>
          </cell>
          <cell r="C970" t="str">
            <v>15Ø</v>
          </cell>
          <cell r="D970" t="str">
            <v>개</v>
          </cell>
          <cell r="E970">
            <v>3000</v>
          </cell>
          <cell r="F970">
            <v>0</v>
          </cell>
          <cell r="H970">
            <v>670</v>
          </cell>
          <cell r="I970">
            <v>3000</v>
          </cell>
          <cell r="J970">
            <v>670</v>
          </cell>
          <cell r="L970">
            <v>670</v>
          </cell>
        </row>
        <row r="971">
          <cell r="A971">
            <v>4143</v>
          </cell>
          <cell r="B971" t="str">
            <v>폐쇄형스프링클러헤드</v>
          </cell>
          <cell r="C971" t="str">
            <v>15Øx143℃</v>
          </cell>
          <cell r="D971" t="str">
            <v>개</v>
          </cell>
          <cell r="E971">
            <v>8800</v>
          </cell>
          <cell r="F971">
            <v>0</v>
          </cell>
          <cell r="H971">
            <v>670</v>
          </cell>
          <cell r="I971">
            <v>8800</v>
          </cell>
          <cell r="J971">
            <v>670</v>
          </cell>
          <cell r="L971">
            <v>670</v>
          </cell>
        </row>
        <row r="972">
          <cell r="A972">
            <v>4144</v>
          </cell>
          <cell r="B972" t="str">
            <v>폐쇄형스프링클러헤드</v>
          </cell>
          <cell r="C972" t="str">
            <v>15Øx105℃</v>
          </cell>
          <cell r="D972" t="str">
            <v>개</v>
          </cell>
          <cell r="E972">
            <v>4500</v>
          </cell>
          <cell r="F972">
            <v>0</v>
          </cell>
          <cell r="H972">
            <v>670</v>
          </cell>
          <cell r="I972">
            <v>4500</v>
          </cell>
          <cell r="J972">
            <v>670</v>
          </cell>
          <cell r="L972">
            <v>670</v>
          </cell>
        </row>
        <row r="973">
          <cell r="A973">
            <v>4145</v>
          </cell>
          <cell r="B973" t="str">
            <v>폐쇄형스프링클러헤드</v>
          </cell>
          <cell r="C973" t="str">
            <v>15Øx 72℃</v>
          </cell>
          <cell r="D973" t="str">
            <v>개</v>
          </cell>
          <cell r="E973">
            <v>3700</v>
          </cell>
          <cell r="F973">
            <v>0</v>
          </cell>
          <cell r="H973">
            <v>670</v>
          </cell>
          <cell r="I973">
            <v>3700</v>
          </cell>
          <cell r="J973">
            <v>670</v>
          </cell>
          <cell r="L973">
            <v>670</v>
          </cell>
        </row>
        <row r="974">
          <cell r="A974">
            <v>4146</v>
          </cell>
          <cell r="B974" t="str">
            <v>측벽형스프링클러헤드</v>
          </cell>
          <cell r="C974" t="str">
            <v>15Øx105℃</v>
          </cell>
          <cell r="D974" t="str">
            <v>개</v>
          </cell>
          <cell r="E974">
            <v>6900</v>
          </cell>
          <cell r="F974">
            <v>0</v>
          </cell>
          <cell r="H974">
            <v>670</v>
          </cell>
          <cell r="I974">
            <v>6900</v>
          </cell>
          <cell r="J974">
            <v>670</v>
          </cell>
          <cell r="L974">
            <v>670</v>
          </cell>
        </row>
        <row r="975">
          <cell r="A975">
            <v>4147</v>
          </cell>
          <cell r="B975" t="str">
            <v>측벽형스프링클러헤드</v>
          </cell>
          <cell r="C975" t="str">
            <v>15Øx 72℃</v>
          </cell>
          <cell r="D975" t="str">
            <v>개</v>
          </cell>
          <cell r="E975">
            <v>6000</v>
          </cell>
          <cell r="F975">
            <v>0</v>
          </cell>
          <cell r="H975">
            <v>670</v>
          </cell>
          <cell r="I975">
            <v>6000</v>
          </cell>
          <cell r="J975">
            <v>670</v>
          </cell>
          <cell r="L975">
            <v>670</v>
          </cell>
        </row>
        <row r="976">
          <cell r="A976">
            <v>4148</v>
          </cell>
          <cell r="B976" t="str">
            <v>원형스프링클러헤드</v>
          </cell>
          <cell r="C976" t="str">
            <v>15Øx105℃</v>
          </cell>
          <cell r="D976" t="str">
            <v>개</v>
          </cell>
          <cell r="E976">
            <v>6500</v>
          </cell>
          <cell r="F976">
            <v>0</v>
          </cell>
          <cell r="H976">
            <v>670</v>
          </cell>
          <cell r="I976">
            <v>6500</v>
          </cell>
          <cell r="J976">
            <v>670</v>
          </cell>
          <cell r="L976">
            <v>670</v>
          </cell>
        </row>
        <row r="977">
          <cell r="A977">
            <v>4149</v>
          </cell>
          <cell r="B977" t="str">
            <v>원형스프링클러헤드</v>
          </cell>
          <cell r="C977" t="str">
            <v>15Øx 72℃</v>
          </cell>
          <cell r="D977" t="str">
            <v>개</v>
          </cell>
          <cell r="E977">
            <v>5500</v>
          </cell>
          <cell r="F977">
            <v>0</v>
          </cell>
          <cell r="H977">
            <v>670</v>
          </cell>
          <cell r="I977">
            <v>5500</v>
          </cell>
          <cell r="J977">
            <v>670</v>
          </cell>
          <cell r="L977">
            <v>670</v>
          </cell>
        </row>
        <row r="978">
          <cell r="A978">
            <v>5001</v>
          </cell>
          <cell r="B978" t="str">
            <v>가교폴리에틸렌관(XL)</v>
          </cell>
          <cell r="C978" t="str">
            <v>15Ø</v>
          </cell>
          <cell r="D978" t="str">
            <v>M</v>
          </cell>
          <cell r="E978">
            <v>270</v>
          </cell>
          <cell r="F978">
            <v>0</v>
          </cell>
          <cell r="H978" t="str">
            <v>-</v>
          </cell>
          <cell r="I978">
            <v>270</v>
          </cell>
          <cell r="J978" t="str">
            <v>-</v>
          </cell>
          <cell r="L978" t="str">
            <v>-</v>
          </cell>
        </row>
        <row r="979">
          <cell r="A979">
            <v>5002</v>
          </cell>
          <cell r="B979" t="str">
            <v>가교폴리에틸렌관(XL)</v>
          </cell>
          <cell r="C979" t="str">
            <v>20Ø</v>
          </cell>
          <cell r="D979" t="str">
            <v>M</v>
          </cell>
          <cell r="E979">
            <v>450</v>
          </cell>
          <cell r="F979">
            <v>0</v>
          </cell>
          <cell r="H979" t="str">
            <v>-</v>
          </cell>
          <cell r="I979">
            <v>450</v>
          </cell>
          <cell r="J979" t="str">
            <v>-</v>
          </cell>
          <cell r="L979" t="str">
            <v>-</v>
          </cell>
        </row>
        <row r="980">
          <cell r="A980">
            <v>5111</v>
          </cell>
          <cell r="B980" t="str">
            <v>전기온돌판넬</v>
          </cell>
          <cell r="C980" t="str">
            <v>850x1,700</v>
          </cell>
          <cell r="D980" t="str">
            <v>조</v>
          </cell>
          <cell r="E980">
            <v>60000</v>
          </cell>
          <cell r="F980">
            <v>0</v>
          </cell>
          <cell r="H980">
            <v>611</v>
          </cell>
          <cell r="I980">
            <v>60000</v>
          </cell>
          <cell r="J980">
            <v>611</v>
          </cell>
          <cell r="L980">
            <v>611</v>
          </cell>
        </row>
        <row r="981">
          <cell r="A981">
            <v>5112</v>
          </cell>
          <cell r="B981" t="str">
            <v>전기온돌판넬</v>
          </cell>
          <cell r="C981" t="str">
            <v>400x1,700</v>
          </cell>
          <cell r="D981" t="str">
            <v>조</v>
          </cell>
          <cell r="E981">
            <v>40000</v>
          </cell>
          <cell r="F981">
            <v>0</v>
          </cell>
          <cell r="H981">
            <v>611</v>
          </cell>
          <cell r="I981">
            <v>40000</v>
          </cell>
          <cell r="J981">
            <v>611</v>
          </cell>
          <cell r="L981">
            <v>611</v>
          </cell>
        </row>
        <row r="982">
          <cell r="A982">
            <v>5113</v>
          </cell>
          <cell r="B982" t="str">
            <v>전기온돌판넬</v>
          </cell>
          <cell r="C982" t="str">
            <v>850 x 850</v>
          </cell>
          <cell r="D982" t="str">
            <v>조</v>
          </cell>
          <cell r="E982">
            <v>40000</v>
          </cell>
          <cell r="F982">
            <v>0</v>
          </cell>
          <cell r="H982">
            <v>611</v>
          </cell>
          <cell r="I982">
            <v>40000</v>
          </cell>
          <cell r="J982">
            <v>611</v>
          </cell>
          <cell r="L982">
            <v>611</v>
          </cell>
        </row>
        <row r="983">
          <cell r="A983">
            <v>5114</v>
          </cell>
          <cell r="B983" t="str">
            <v>자동온도조절기</v>
          </cell>
          <cell r="C983" t="str">
            <v>전자식(대형)</v>
          </cell>
          <cell r="D983" t="str">
            <v>개</v>
          </cell>
          <cell r="E983">
            <v>55000</v>
          </cell>
          <cell r="F983">
            <v>0</v>
          </cell>
          <cell r="H983">
            <v>611</v>
          </cell>
          <cell r="I983">
            <v>55000</v>
          </cell>
          <cell r="J983">
            <v>611</v>
          </cell>
          <cell r="L983">
            <v>611</v>
          </cell>
        </row>
        <row r="984">
          <cell r="A984">
            <v>5115</v>
          </cell>
          <cell r="B984" t="str">
            <v>자동온도조절기</v>
          </cell>
          <cell r="C984" t="str">
            <v>전자식(중형)</v>
          </cell>
          <cell r="D984" t="str">
            <v>개</v>
          </cell>
          <cell r="E984">
            <v>40000</v>
          </cell>
          <cell r="F984">
            <v>0</v>
          </cell>
          <cell r="H984">
            <v>611</v>
          </cell>
          <cell r="I984">
            <v>40000</v>
          </cell>
          <cell r="J984">
            <v>611</v>
          </cell>
          <cell r="L984">
            <v>611</v>
          </cell>
        </row>
        <row r="985">
          <cell r="A985">
            <v>5121</v>
          </cell>
          <cell r="B985" t="str">
            <v>분배기(청동밸브포함)</v>
          </cell>
          <cell r="C985" t="str">
            <v>15Øx2구</v>
          </cell>
          <cell r="D985" t="str">
            <v>조</v>
          </cell>
          <cell r="E985">
            <v>11000</v>
          </cell>
          <cell r="F985">
            <v>0</v>
          </cell>
          <cell r="H985">
            <v>613</v>
          </cell>
          <cell r="I985">
            <v>11000</v>
          </cell>
          <cell r="J985">
            <v>613</v>
          </cell>
          <cell r="L985">
            <v>613</v>
          </cell>
        </row>
        <row r="986">
          <cell r="A986">
            <v>5122</v>
          </cell>
          <cell r="B986" t="str">
            <v>분배기(청동밸브포함)</v>
          </cell>
          <cell r="C986" t="str">
            <v>15Øx3구</v>
          </cell>
          <cell r="D986" t="str">
            <v>조</v>
          </cell>
          <cell r="E986">
            <v>20800</v>
          </cell>
          <cell r="F986">
            <v>0</v>
          </cell>
          <cell r="H986">
            <v>613</v>
          </cell>
          <cell r="I986">
            <v>20800</v>
          </cell>
          <cell r="J986">
            <v>613</v>
          </cell>
          <cell r="L986">
            <v>613</v>
          </cell>
        </row>
        <row r="987">
          <cell r="A987">
            <v>5123</v>
          </cell>
          <cell r="B987" t="str">
            <v>분배기(청동밸브포함)</v>
          </cell>
          <cell r="C987" t="str">
            <v>15Øx4구</v>
          </cell>
          <cell r="D987" t="str">
            <v>조</v>
          </cell>
          <cell r="E987">
            <v>30600</v>
          </cell>
          <cell r="F987">
            <v>0</v>
          </cell>
          <cell r="H987">
            <v>613</v>
          </cell>
          <cell r="I987">
            <v>30600</v>
          </cell>
          <cell r="J987">
            <v>613</v>
          </cell>
          <cell r="L987">
            <v>613</v>
          </cell>
        </row>
        <row r="988">
          <cell r="A988">
            <v>5124</v>
          </cell>
          <cell r="B988" t="str">
            <v>분배기(청동밸브포함)</v>
          </cell>
          <cell r="C988" t="str">
            <v>15Øx5구</v>
          </cell>
          <cell r="D988" t="str">
            <v>조</v>
          </cell>
          <cell r="E988">
            <v>40400</v>
          </cell>
          <cell r="F988">
            <v>0</v>
          </cell>
          <cell r="H988">
            <v>613</v>
          </cell>
          <cell r="I988">
            <v>40400</v>
          </cell>
          <cell r="J988">
            <v>613</v>
          </cell>
          <cell r="L988">
            <v>613</v>
          </cell>
        </row>
        <row r="989">
          <cell r="A989">
            <v>5125</v>
          </cell>
          <cell r="B989" t="str">
            <v>분배기(청동밸브포함)</v>
          </cell>
          <cell r="C989" t="str">
            <v>15Øx6구</v>
          </cell>
          <cell r="D989" t="str">
            <v>조</v>
          </cell>
          <cell r="E989">
            <v>50200</v>
          </cell>
          <cell r="F989">
            <v>0</v>
          </cell>
          <cell r="H989">
            <v>613</v>
          </cell>
          <cell r="I989">
            <v>50200</v>
          </cell>
          <cell r="J989">
            <v>613</v>
          </cell>
          <cell r="L989">
            <v>613</v>
          </cell>
        </row>
        <row r="990">
          <cell r="A990">
            <v>5126</v>
          </cell>
          <cell r="B990" t="str">
            <v>분배기(청동밸브포함)</v>
          </cell>
          <cell r="C990" t="str">
            <v>15Øx7구</v>
          </cell>
          <cell r="D990" t="str">
            <v>조</v>
          </cell>
          <cell r="E990">
            <v>60000</v>
          </cell>
          <cell r="F990">
            <v>0</v>
          </cell>
          <cell r="H990">
            <v>613</v>
          </cell>
          <cell r="I990">
            <v>60000</v>
          </cell>
          <cell r="J990">
            <v>613</v>
          </cell>
          <cell r="L990">
            <v>613</v>
          </cell>
        </row>
        <row r="991">
          <cell r="A991">
            <v>5130</v>
          </cell>
          <cell r="B991" t="str">
            <v>강판제방열기</v>
          </cell>
          <cell r="C991" t="str">
            <v>CR-600</v>
          </cell>
          <cell r="D991" t="str">
            <v>쪽</v>
          </cell>
          <cell r="E991">
            <v>9600</v>
          </cell>
          <cell r="F991">
            <v>0</v>
          </cell>
          <cell r="I991">
            <v>9600</v>
          </cell>
        </row>
        <row r="992">
          <cell r="A992">
            <v>5131</v>
          </cell>
          <cell r="B992" t="str">
            <v>주철제방열기</v>
          </cell>
          <cell r="C992" t="str">
            <v>5C-650</v>
          </cell>
          <cell r="D992" t="str">
            <v>쪽</v>
          </cell>
          <cell r="E992">
            <v>10000</v>
          </cell>
          <cell r="F992">
            <v>0</v>
          </cell>
          <cell r="I992">
            <v>10000</v>
          </cell>
        </row>
        <row r="993">
          <cell r="A993">
            <v>5132</v>
          </cell>
          <cell r="B993" t="str">
            <v>알루미늄방열기</v>
          </cell>
          <cell r="C993" t="str">
            <v>AR-600</v>
          </cell>
          <cell r="D993" t="str">
            <v>쪽</v>
          </cell>
          <cell r="E993">
            <v>3500</v>
          </cell>
          <cell r="F993">
            <v>0</v>
          </cell>
          <cell r="H993">
            <v>614</v>
          </cell>
          <cell r="I993">
            <v>3500</v>
          </cell>
          <cell r="J993">
            <v>614</v>
          </cell>
          <cell r="L993">
            <v>614</v>
          </cell>
        </row>
        <row r="994">
          <cell r="A994">
            <v>5133</v>
          </cell>
          <cell r="B994" t="str">
            <v>전기온풍기(심야전력)</v>
          </cell>
          <cell r="C994" t="str">
            <v>6.0kW</v>
          </cell>
          <cell r="D994" t="str">
            <v>대</v>
          </cell>
          <cell r="E994">
            <v>1130000</v>
          </cell>
          <cell r="F994">
            <v>0</v>
          </cell>
          <cell r="G994">
            <v>1130000</v>
          </cell>
          <cell r="H994">
            <v>619</v>
          </cell>
          <cell r="I994">
            <v>1199000</v>
          </cell>
          <cell r="J994">
            <v>619</v>
          </cell>
          <cell r="L994">
            <v>619</v>
          </cell>
        </row>
        <row r="995">
          <cell r="A995">
            <v>5134</v>
          </cell>
          <cell r="B995" t="str">
            <v>전기온풍기(심야전력)</v>
          </cell>
          <cell r="C995" t="str">
            <v>4.8kW</v>
          </cell>
          <cell r="D995" t="str">
            <v>대</v>
          </cell>
          <cell r="E995">
            <v>800000</v>
          </cell>
          <cell r="F995">
            <v>0</v>
          </cell>
          <cell r="G995">
            <v>800000</v>
          </cell>
          <cell r="H995">
            <v>619</v>
          </cell>
          <cell r="I995">
            <v>880000</v>
          </cell>
          <cell r="J995">
            <v>619</v>
          </cell>
          <cell r="L995">
            <v>619</v>
          </cell>
        </row>
        <row r="996">
          <cell r="A996">
            <v>5135</v>
          </cell>
          <cell r="B996" t="str">
            <v>전기온풍기(심야전력)</v>
          </cell>
          <cell r="C996" t="str">
            <v>3.2kW</v>
          </cell>
          <cell r="D996" t="str">
            <v>대</v>
          </cell>
          <cell r="E996">
            <v>610000</v>
          </cell>
          <cell r="F996">
            <v>0</v>
          </cell>
          <cell r="G996">
            <v>610000</v>
          </cell>
          <cell r="H996">
            <v>619</v>
          </cell>
          <cell r="I996">
            <v>699600</v>
          </cell>
          <cell r="J996">
            <v>619</v>
          </cell>
          <cell r="L996">
            <v>619</v>
          </cell>
        </row>
        <row r="997">
          <cell r="A997">
            <v>5136</v>
          </cell>
          <cell r="B997" t="str">
            <v>전기온풍기(심야전력)</v>
          </cell>
          <cell r="C997" t="str">
            <v>2.4kW</v>
          </cell>
          <cell r="D997" t="str">
            <v>대</v>
          </cell>
          <cell r="E997">
            <v>540000</v>
          </cell>
          <cell r="F997">
            <v>0</v>
          </cell>
          <cell r="G997">
            <v>540000</v>
          </cell>
          <cell r="H997">
            <v>619</v>
          </cell>
          <cell r="I997">
            <v>610000</v>
          </cell>
          <cell r="J997">
            <v>619</v>
          </cell>
          <cell r="L997">
            <v>619</v>
          </cell>
        </row>
        <row r="998">
          <cell r="A998">
            <v>5137</v>
          </cell>
          <cell r="B998" t="str">
            <v>전기방열기</v>
          </cell>
          <cell r="C998" t="str">
            <v>2.5kW</v>
          </cell>
          <cell r="D998" t="str">
            <v>대</v>
          </cell>
          <cell r="E998">
            <v>260000</v>
          </cell>
          <cell r="F998">
            <v>0</v>
          </cell>
          <cell r="H998">
            <v>614</v>
          </cell>
          <cell r="I998">
            <v>260000</v>
          </cell>
          <cell r="J998">
            <v>614</v>
          </cell>
          <cell r="L998">
            <v>614</v>
          </cell>
        </row>
        <row r="999">
          <cell r="A999">
            <v>5138</v>
          </cell>
          <cell r="B999" t="str">
            <v>전기방열기</v>
          </cell>
          <cell r="C999" t="str">
            <v>2.0kW</v>
          </cell>
          <cell r="D999" t="str">
            <v>대</v>
          </cell>
          <cell r="E999">
            <v>240000</v>
          </cell>
          <cell r="F999">
            <v>0</v>
          </cell>
          <cell r="H999">
            <v>614</v>
          </cell>
          <cell r="I999">
            <v>240000</v>
          </cell>
          <cell r="J999">
            <v>614</v>
          </cell>
          <cell r="L999">
            <v>614</v>
          </cell>
        </row>
        <row r="1000">
          <cell r="A1000">
            <v>5141</v>
          </cell>
          <cell r="B1000" t="str">
            <v>가스순간온수기</v>
          </cell>
          <cell r="C1000" t="str">
            <v>13 Lit/min</v>
          </cell>
          <cell r="D1000" t="str">
            <v>대</v>
          </cell>
          <cell r="E1000">
            <v>470000</v>
          </cell>
          <cell r="F1000">
            <v>0</v>
          </cell>
          <cell r="H1000">
            <v>587</v>
          </cell>
          <cell r="I1000">
            <v>470000</v>
          </cell>
          <cell r="J1000">
            <v>587</v>
          </cell>
          <cell r="L1000">
            <v>587</v>
          </cell>
        </row>
        <row r="1001">
          <cell r="A1001">
            <v>5142</v>
          </cell>
          <cell r="B1001" t="str">
            <v>가스순간온수기</v>
          </cell>
          <cell r="C1001" t="str">
            <v>16 Lit/min</v>
          </cell>
          <cell r="D1001" t="str">
            <v>대</v>
          </cell>
          <cell r="E1001">
            <v>546000</v>
          </cell>
          <cell r="F1001">
            <v>0</v>
          </cell>
          <cell r="H1001">
            <v>587</v>
          </cell>
          <cell r="I1001">
            <v>546000</v>
          </cell>
          <cell r="J1001">
            <v>587</v>
          </cell>
          <cell r="L1001">
            <v>587</v>
          </cell>
        </row>
        <row r="1002">
          <cell r="A1002">
            <v>5143</v>
          </cell>
          <cell r="B1002" t="str">
            <v>전기순간온수기</v>
          </cell>
          <cell r="C1002" t="str">
            <v>60 Lit/hr</v>
          </cell>
          <cell r="D1002" t="str">
            <v>대</v>
          </cell>
          <cell r="E1002">
            <v>310000</v>
          </cell>
          <cell r="F1002">
            <v>0</v>
          </cell>
          <cell r="H1002">
            <v>591</v>
          </cell>
          <cell r="I1002">
            <v>310000</v>
          </cell>
          <cell r="J1002">
            <v>591</v>
          </cell>
          <cell r="L1002">
            <v>591</v>
          </cell>
        </row>
        <row r="1003">
          <cell r="A1003">
            <v>5144</v>
          </cell>
          <cell r="B1003" t="str">
            <v>전기순간온수기</v>
          </cell>
          <cell r="C1003" t="str">
            <v>80 Lit/hr</v>
          </cell>
          <cell r="D1003" t="str">
            <v>대</v>
          </cell>
          <cell r="E1003">
            <v>350000</v>
          </cell>
          <cell r="F1003">
            <v>0</v>
          </cell>
          <cell r="H1003">
            <v>591</v>
          </cell>
          <cell r="I1003">
            <v>350000</v>
          </cell>
          <cell r="J1003">
            <v>591</v>
          </cell>
          <cell r="L1003">
            <v>591</v>
          </cell>
        </row>
        <row r="1004">
          <cell r="A1004">
            <v>5145</v>
          </cell>
          <cell r="B1004" t="str">
            <v>전기순간온수기</v>
          </cell>
          <cell r="C1004" t="str">
            <v>120 Lit/hr</v>
          </cell>
          <cell r="D1004" t="str">
            <v>대</v>
          </cell>
          <cell r="E1004">
            <v>420000</v>
          </cell>
          <cell r="F1004">
            <v>0</v>
          </cell>
          <cell r="H1004">
            <v>591</v>
          </cell>
          <cell r="I1004">
            <v>420000</v>
          </cell>
          <cell r="J1004">
            <v>591</v>
          </cell>
          <cell r="L1004">
            <v>591</v>
          </cell>
        </row>
        <row r="1005">
          <cell r="A1005">
            <v>5146</v>
          </cell>
          <cell r="B1005" t="str">
            <v>전기순간온수기</v>
          </cell>
          <cell r="C1005" t="str">
            <v>180 Lit/hr</v>
          </cell>
          <cell r="D1005" t="str">
            <v>대</v>
          </cell>
          <cell r="E1005">
            <v>468000</v>
          </cell>
          <cell r="F1005">
            <v>0</v>
          </cell>
          <cell r="H1005">
            <v>591</v>
          </cell>
          <cell r="I1005">
            <v>468000</v>
          </cell>
          <cell r="J1005">
            <v>591</v>
          </cell>
          <cell r="L1005">
            <v>591</v>
          </cell>
        </row>
        <row r="1006">
          <cell r="A1006">
            <v>5147</v>
          </cell>
          <cell r="B1006" t="str">
            <v>전기순간온수기</v>
          </cell>
          <cell r="C1006" t="str">
            <v>260 Lit/hr</v>
          </cell>
          <cell r="D1006" t="str">
            <v>대</v>
          </cell>
          <cell r="E1006">
            <v>559000</v>
          </cell>
          <cell r="F1006">
            <v>0</v>
          </cell>
          <cell r="H1006">
            <v>591</v>
          </cell>
          <cell r="I1006">
            <v>559000</v>
          </cell>
          <cell r="J1006">
            <v>591</v>
          </cell>
          <cell r="L1006">
            <v>591</v>
          </cell>
        </row>
        <row r="1007">
          <cell r="A1007">
            <v>5148</v>
          </cell>
          <cell r="B1007" t="str">
            <v>전기순간온수기</v>
          </cell>
          <cell r="C1007" t="str">
            <v>340 Lit/hr</v>
          </cell>
          <cell r="D1007" t="str">
            <v>대</v>
          </cell>
          <cell r="E1007">
            <v>715000</v>
          </cell>
          <cell r="F1007">
            <v>0</v>
          </cell>
          <cell r="H1007">
            <v>591</v>
          </cell>
          <cell r="I1007">
            <v>715000</v>
          </cell>
          <cell r="J1007">
            <v>591</v>
          </cell>
          <cell r="L1007">
            <v>591</v>
          </cell>
        </row>
        <row r="1008">
          <cell r="A1008">
            <v>5149</v>
          </cell>
          <cell r="B1008" t="str">
            <v>전기순간온수기</v>
          </cell>
          <cell r="C1008" t="str">
            <v>450 Lit/hr</v>
          </cell>
          <cell r="D1008" t="str">
            <v>대</v>
          </cell>
          <cell r="E1008">
            <v>910000</v>
          </cell>
          <cell r="F1008">
            <v>0</v>
          </cell>
          <cell r="H1008">
            <v>591</v>
          </cell>
          <cell r="I1008">
            <v>910000</v>
          </cell>
          <cell r="J1008">
            <v>591</v>
          </cell>
          <cell r="L1008">
            <v>591</v>
          </cell>
        </row>
        <row r="1009">
          <cell r="A1009">
            <v>5151</v>
          </cell>
          <cell r="B1009" t="str">
            <v>전기순간온수기</v>
          </cell>
          <cell r="C1009" t="str">
            <v>5.5 kW</v>
          </cell>
          <cell r="D1009" t="str">
            <v>대</v>
          </cell>
          <cell r="E1009">
            <v>275000</v>
          </cell>
          <cell r="F1009">
            <v>0</v>
          </cell>
          <cell r="H1009">
            <v>587</v>
          </cell>
          <cell r="I1009">
            <v>275000</v>
          </cell>
          <cell r="J1009">
            <v>587</v>
          </cell>
          <cell r="L1009">
            <v>587</v>
          </cell>
        </row>
        <row r="1010">
          <cell r="A1010">
            <v>5152</v>
          </cell>
          <cell r="B1010" t="str">
            <v>전기순간온수기</v>
          </cell>
          <cell r="C1010" t="str">
            <v>5.5 kW</v>
          </cell>
          <cell r="D1010" t="str">
            <v>대</v>
          </cell>
          <cell r="E1010">
            <v>310000</v>
          </cell>
          <cell r="F1010">
            <v>0</v>
          </cell>
          <cell r="H1010">
            <v>587</v>
          </cell>
          <cell r="I1010">
            <v>310000</v>
          </cell>
          <cell r="J1010">
            <v>587</v>
          </cell>
          <cell r="L1010">
            <v>587</v>
          </cell>
        </row>
        <row r="1011">
          <cell r="E1011">
            <v>0</v>
          </cell>
        </row>
        <row r="1012">
          <cell r="E1012">
            <v>0</v>
          </cell>
        </row>
        <row r="1013">
          <cell r="E1013">
            <v>0</v>
          </cell>
        </row>
        <row r="1014">
          <cell r="E1014">
            <v>0</v>
          </cell>
        </row>
        <row r="1015">
          <cell r="E1015">
            <v>0</v>
          </cell>
        </row>
        <row r="1038">
          <cell r="A1038">
            <v>7101</v>
          </cell>
          <cell r="B1038" t="str">
            <v>황색페인트</v>
          </cell>
          <cell r="C1038" t="str">
            <v>2회</v>
          </cell>
          <cell r="D1038" t="str">
            <v>M²</v>
          </cell>
          <cell r="E1038">
            <v>1133</v>
          </cell>
          <cell r="F1038">
            <v>2592</v>
          </cell>
          <cell r="H1038">
            <v>0</v>
          </cell>
          <cell r="I1038">
            <v>1133</v>
          </cell>
          <cell r="J1038">
            <v>0</v>
          </cell>
          <cell r="L1038">
            <v>0</v>
          </cell>
        </row>
        <row r="1039">
          <cell r="A1039">
            <v>7102</v>
          </cell>
          <cell r="B1039" t="str">
            <v>LP 가스용기</v>
          </cell>
          <cell r="C1039" t="str">
            <v>20 kg</v>
          </cell>
          <cell r="D1039" t="str">
            <v>병</v>
          </cell>
          <cell r="E1039">
            <v>75000</v>
          </cell>
          <cell r="F1039">
            <v>0</v>
          </cell>
          <cell r="H1039">
            <v>0</v>
          </cell>
          <cell r="I1039">
            <v>75000</v>
          </cell>
          <cell r="J1039">
            <v>0</v>
          </cell>
          <cell r="L1039">
            <v>0</v>
          </cell>
        </row>
        <row r="1040">
          <cell r="A1040">
            <v>7103</v>
          </cell>
          <cell r="B1040" t="str">
            <v>LP 가스용기</v>
          </cell>
          <cell r="C1040" t="str">
            <v>50 kg</v>
          </cell>
          <cell r="D1040" t="str">
            <v>병</v>
          </cell>
          <cell r="E1040">
            <v>100000</v>
          </cell>
          <cell r="F1040">
            <v>0</v>
          </cell>
          <cell r="H1040">
            <v>0</v>
          </cell>
          <cell r="I1040">
            <v>100000</v>
          </cell>
          <cell r="J1040">
            <v>0</v>
          </cell>
          <cell r="L1040">
            <v>0</v>
          </cell>
        </row>
        <row r="1041">
          <cell r="A1041">
            <v>7111</v>
          </cell>
          <cell r="B1041" t="str">
            <v>가스누설 차단기</v>
          </cell>
          <cell r="C1041" t="str">
            <v>15A 1회로</v>
          </cell>
          <cell r="D1041" t="str">
            <v>개</v>
          </cell>
          <cell r="E1041">
            <v>48200</v>
          </cell>
          <cell r="F1041">
            <v>0</v>
          </cell>
          <cell r="H1041">
            <v>1059</v>
          </cell>
          <cell r="I1041">
            <v>48200</v>
          </cell>
          <cell r="J1041">
            <v>1059</v>
          </cell>
          <cell r="L1041">
            <v>1059</v>
          </cell>
        </row>
        <row r="1042">
          <cell r="A1042">
            <v>7112</v>
          </cell>
          <cell r="B1042" t="str">
            <v>가스누설 차단기</v>
          </cell>
          <cell r="C1042" t="str">
            <v>20A 3회로</v>
          </cell>
          <cell r="D1042" t="str">
            <v>개</v>
          </cell>
          <cell r="E1042">
            <v>75500</v>
          </cell>
          <cell r="F1042">
            <v>0</v>
          </cell>
          <cell r="H1042">
            <v>1059</v>
          </cell>
          <cell r="I1042">
            <v>75500</v>
          </cell>
          <cell r="J1042">
            <v>1059</v>
          </cell>
          <cell r="L1042">
            <v>1059</v>
          </cell>
        </row>
        <row r="1043">
          <cell r="A1043">
            <v>7113</v>
          </cell>
          <cell r="B1043" t="str">
            <v>가스누설 차단기</v>
          </cell>
          <cell r="C1043" t="str">
            <v>25A 6회로</v>
          </cell>
          <cell r="D1043" t="str">
            <v>개</v>
          </cell>
          <cell r="E1043">
            <v>100700</v>
          </cell>
          <cell r="F1043">
            <v>0</v>
          </cell>
          <cell r="H1043">
            <v>1059</v>
          </cell>
          <cell r="I1043">
            <v>100700</v>
          </cell>
          <cell r="J1043">
            <v>1059</v>
          </cell>
          <cell r="L1043">
            <v>1059</v>
          </cell>
        </row>
        <row r="1044">
          <cell r="A1044">
            <v>7114</v>
          </cell>
          <cell r="B1044" t="str">
            <v>가스누설 차단기</v>
          </cell>
          <cell r="C1044" t="str">
            <v>32A 3회로</v>
          </cell>
          <cell r="D1044" t="str">
            <v>개</v>
          </cell>
          <cell r="E1044">
            <v>287500</v>
          </cell>
          <cell r="F1044">
            <v>0</v>
          </cell>
          <cell r="H1044">
            <v>1059</v>
          </cell>
          <cell r="I1044">
            <v>287500</v>
          </cell>
          <cell r="J1044">
            <v>1059</v>
          </cell>
          <cell r="L1044">
            <v>1059</v>
          </cell>
        </row>
        <row r="1045">
          <cell r="A1045">
            <v>7115</v>
          </cell>
          <cell r="B1045" t="str">
            <v>가스누설 차단기</v>
          </cell>
          <cell r="C1045" t="str">
            <v>50A 6회로</v>
          </cell>
          <cell r="D1045" t="str">
            <v>개</v>
          </cell>
          <cell r="E1045">
            <v>468100</v>
          </cell>
          <cell r="F1045">
            <v>0</v>
          </cell>
          <cell r="H1045">
            <v>1059</v>
          </cell>
          <cell r="I1045">
            <v>468100</v>
          </cell>
          <cell r="J1045">
            <v>1059</v>
          </cell>
          <cell r="L1045">
            <v>1059</v>
          </cell>
        </row>
        <row r="1046">
          <cell r="A1046">
            <v>7121</v>
          </cell>
          <cell r="B1046" t="str">
            <v>가스누설 감지기</v>
          </cell>
          <cell r="C1046" t="str">
            <v>#800</v>
          </cell>
          <cell r="D1046" t="str">
            <v>조</v>
          </cell>
          <cell r="E1046">
            <v>270000</v>
          </cell>
          <cell r="F1046">
            <v>0</v>
          </cell>
          <cell r="H1046">
            <v>1059</v>
          </cell>
          <cell r="I1046">
            <v>270000</v>
          </cell>
          <cell r="J1046">
            <v>1059</v>
          </cell>
          <cell r="L1046">
            <v>1059</v>
          </cell>
        </row>
        <row r="1047">
          <cell r="A1047">
            <v>7122</v>
          </cell>
          <cell r="B1047" t="str">
            <v>가스누설 경보기</v>
          </cell>
          <cell r="C1047" t="str">
            <v>일체형</v>
          </cell>
          <cell r="D1047" t="str">
            <v>개</v>
          </cell>
          <cell r="E1047">
            <v>23900</v>
          </cell>
          <cell r="F1047">
            <v>0</v>
          </cell>
          <cell r="H1047">
            <v>0</v>
          </cell>
          <cell r="I1047">
            <v>23900</v>
          </cell>
          <cell r="J1047">
            <v>0</v>
          </cell>
          <cell r="L1047">
            <v>0</v>
          </cell>
        </row>
        <row r="1048">
          <cell r="A1048">
            <v>7131</v>
          </cell>
          <cell r="B1048" t="str">
            <v>압력계</v>
          </cell>
          <cell r="D1048" t="str">
            <v>개</v>
          </cell>
          <cell r="E1048">
            <v>4400</v>
          </cell>
          <cell r="F1048">
            <v>0</v>
          </cell>
          <cell r="H1048">
            <v>552</v>
          </cell>
          <cell r="I1048">
            <v>4400</v>
          </cell>
          <cell r="J1048">
            <v>552</v>
          </cell>
          <cell r="L1048">
            <v>552</v>
          </cell>
        </row>
        <row r="1049">
          <cell r="A1049">
            <v>7141</v>
          </cell>
          <cell r="B1049" t="str">
            <v>압력조정기</v>
          </cell>
          <cell r="C1049" t="str">
            <v>저압용</v>
          </cell>
          <cell r="D1049" t="str">
            <v>개</v>
          </cell>
          <cell r="E1049">
            <v>95000</v>
          </cell>
          <cell r="F1049">
            <v>0</v>
          </cell>
          <cell r="H1049">
            <v>0</v>
          </cell>
          <cell r="I1049">
            <v>95000</v>
          </cell>
          <cell r="J1049">
            <v>0</v>
          </cell>
          <cell r="L1049">
            <v>0</v>
          </cell>
        </row>
        <row r="1050">
          <cell r="A1050">
            <v>7142</v>
          </cell>
          <cell r="B1050" t="str">
            <v>연결가스관</v>
          </cell>
          <cell r="C1050" t="str">
            <v>15Ø</v>
          </cell>
          <cell r="D1050" t="str">
            <v>M</v>
          </cell>
          <cell r="E1050">
            <v>3959</v>
          </cell>
          <cell r="F1050">
            <v>0</v>
          </cell>
          <cell r="H1050">
            <v>0</v>
          </cell>
          <cell r="I1050">
            <v>3959</v>
          </cell>
          <cell r="J1050">
            <v>0</v>
          </cell>
          <cell r="L1050">
            <v>0</v>
          </cell>
        </row>
        <row r="1051">
          <cell r="A1051">
            <v>7151</v>
          </cell>
          <cell r="B1051" t="str">
            <v>가스용볼밸브(나사식)</v>
          </cell>
          <cell r="C1051" t="str">
            <v>15Ø</v>
          </cell>
          <cell r="D1051" t="str">
            <v>개</v>
          </cell>
          <cell r="E1051">
            <v>30900</v>
          </cell>
          <cell r="F1051">
            <v>0</v>
          </cell>
          <cell r="H1051">
            <v>543</v>
          </cell>
          <cell r="I1051">
            <v>30900</v>
          </cell>
          <cell r="J1051">
            <v>543</v>
          </cell>
          <cell r="L1051">
            <v>543</v>
          </cell>
        </row>
        <row r="1052">
          <cell r="A1052">
            <v>7152</v>
          </cell>
          <cell r="B1052" t="str">
            <v>가스용볼밸브(나사식)</v>
          </cell>
          <cell r="C1052" t="str">
            <v>20Ø</v>
          </cell>
          <cell r="D1052" t="str">
            <v>개</v>
          </cell>
          <cell r="E1052">
            <v>33900</v>
          </cell>
          <cell r="F1052">
            <v>0</v>
          </cell>
          <cell r="H1052">
            <v>543</v>
          </cell>
          <cell r="I1052">
            <v>33900</v>
          </cell>
          <cell r="J1052">
            <v>543</v>
          </cell>
          <cell r="L1052">
            <v>543</v>
          </cell>
        </row>
        <row r="1053">
          <cell r="A1053">
            <v>7153</v>
          </cell>
          <cell r="B1053" t="str">
            <v>글로우브밸브(10kg)</v>
          </cell>
          <cell r="C1053" t="str">
            <v>25Ø</v>
          </cell>
          <cell r="D1053" t="str">
            <v>개</v>
          </cell>
          <cell r="E1053">
            <v>47800</v>
          </cell>
          <cell r="F1053">
            <v>0</v>
          </cell>
          <cell r="H1053">
            <v>543</v>
          </cell>
          <cell r="I1053">
            <v>47800</v>
          </cell>
          <cell r="J1053">
            <v>543</v>
          </cell>
          <cell r="L1053">
            <v>543</v>
          </cell>
        </row>
        <row r="1054">
          <cell r="A1054">
            <v>7154</v>
          </cell>
          <cell r="B1054" t="str">
            <v>글로우브밸브(10kg)</v>
          </cell>
          <cell r="C1054" t="str">
            <v>15Ø</v>
          </cell>
          <cell r="D1054" t="str">
            <v>개</v>
          </cell>
          <cell r="E1054">
            <v>33400</v>
          </cell>
          <cell r="F1054">
            <v>0</v>
          </cell>
          <cell r="H1054">
            <v>543</v>
          </cell>
          <cell r="I1054">
            <v>33400</v>
          </cell>
          <cell r="J1054">
            <v>543</v>
          </cell>
          <cell r="L1054">
            <v>543</v>
          </cell>
        </row>
        <row r="1055">
          <cell r="A1055">
            <v>7161</v>
          </cell>
          <cell r="B1055" t="str">
            <v>가스메타기</v>
          </cell>
          <cell r="C1055" t="str">
            <v>2등</v>
          </cell>
          <cell r="D1055" t="str">
            <v>대</v>
          </cell>
          <cell r="E1055">
            <v>25000</v>
          </cell>
          <cell r="F1055">
            <v>0</v>
          </cell>
          <cell r="H1055">
            <v>557</v>
          </cell>
          <cell r="I1055">
            <v>25000</v>
          </cell>
          <cell r="J1055">
            <v>557</v>
          </cell>
          <cell r="L1055">
            <v>557</v>
          </cell>
        </row>
        <row r="1056">
          <cell r="A1056">
            <v>7162</v>
          </cell>
          <cell r="B1056" t="str">
            <v>가스메타기</v>
          </cell>
          <cell r="C1056" t="str">
            <v>3등</v>
          </cell>
          <cell r="D1056" t="str">
            <v>대</v>
          </cell>
          <cell r="E1056">
            <v>26000</v>
          </cell>
          <cell r="F1056">
            <v>0</v>
          </cell>
          <cell r="H1056">
            <v>557</v>
          </cell>
          <cell r="I1056">
            <v>26000</v>
          </cell>
          <cell r="J1056">
            <v>557</v>
          </cell>
          <cell r="L1056">
            <v>557</v>
          </cell>
        </row>
        <row r="1057">
          <cell r="A1057">
            <v>7163</v>
          </cell>
          <cell r="B1057" t="str">
            <v>가스메타기</v>
          </cell>
          <cell r="C1057" t="str">
            <v>5등</v>
          </cell>
          <cell r="D1057" t="str">
            <v>대</v>
          </cell>
          <cell r="E1057">
            <v>60000</v>
          </cell>
          <cell r="F1057">
            <v>0</v>
          </cell>
          <cell r="H1057">
            <v>557</v>
          </cell>
          <cell r="I1057">
            <v>60000</v>
          </cell>
          <cell r="J1057">
            <v>557</v>
          </cell>
          <cell r="L1057">
            <v>557</v>
          </cell>
        </row>
        <row r="1058">
          <cell r="A1058">
            <v>7164</v>
          </cell>
          <cell r="B1058" t="str">
            <v>가스메타기</v>
          </cell>
          <cell r="C1058" t="str">
            <v>6등</v>
          </cell>
          <cell r="D1058" t="str">
            <v>대</v>
          </cell>
          <cell r="E1058">
            <v>70000</v>
          </cell>
          <cell r="F1058">
            <v>0</v>
          </cell>
          <cell r="H1058">
            <v>557</v>
          </cell>
          <cell r="I1058">
            <v>70000</v>
          </cell>
          <cell r="J1058">
            <v>557</v>
          </cell>
          <cell r="L1058">
            <v>557</v>
          </cell>
        </row>
        <row r="1059">
          <cell r="A1059">
            <v>7165</v>
          </cell>
          <cell r="B1059" t="str">
            <v>가스메타기</v>
          </cell>
          <cell r="C1059" t="str">
            <v>7등</v>
          </cell>
          <cell r="D1059" t="str">
            <v>대</v>
          </cell>
          <cell r="E1059">
            <v>70000</v>
          </cell>
          <cell r="F1059">
            <v>0</v>
          </cell>
          <cell r="H1059">
            <v>557</v>
          </cell>
          <cell r="I1059">
            <v>70000</v>
          </cell>
          <cell r="J1059">
            <v>557</v>
          </cell>
          <cell r="L1059">
            <v>557</v>
          </cell>
        </row>
        <row r="1060">
          <cell r="A1060">
            <v>7171</v>
          </cell>
          <cell r="B1060" t="str">
            <v>후렉시블덕트(난연용)</v>
          </cell>
          <cell r="C1060" t="str">
            <v>100Ø</v>
          </cell>
          <cell r="D1060" t="str">
            <v>M</v>
          </cell>
          <cell r="E1060">
            <v>7400</v>
          </cell>
          <cell r="F1060">
            <v>0</v>
          </cell>
          <cell r="H1060">
            <v>557</v>
          </cell>
          <cell r="I1060">
            <v>7400</v>
          </cell>
          <cell r="J1060">
            <v>557</v>
          </cell>
          <cell r="L1060">
            <v>557</v>
          </cell>
        </row>
        <row r="1061">
          <cell r="E1061">
            <v>0</v>
          </cell>
        </row>
        <row r="1062">
          <cell r="A1062">
            <v>7181</v>
          </cell>
          <cell r="B1062" t="str">
            <v>구형 후드캡</v>
          </cell>
          <cell r="C1062" t="str">
            <v>100Ø</v>
          </cell>
          <cell r="D1062" t="str">
            <v>M</v>
          </cell>
          <cell r="E1062">
            <v>10000</v>
          </cell>
          <cell r="F1062">
            <v>0</v>
          </cell>
          <cell r="H1062">
            <v>0</v>
          </cell>
          <cell r="I1062">
            <v>10000</v>
          </cell>
          <cell r="J1062">
            <v>0</v>
          </cell>
          <cell r="L1062">
            <v>0</v>
          </cell>
        </row>
        <row r="1063">
          <cell r="E1063">
            <v>0</v>
          </cell>
        </row>
        <row r="1064">
          <cell r="E1064">
            <v>0</v>
          </cell>
        </row>
        <row r="1065">
          <cell r="E1065">
            <v>0</v>
          </cell>
        </row>
        <row r="1066">
          <cell r="E1066">
            <v>0</v>
          </cell>
        </row>
        <row r="1067">
          <cell r="E1067">
            <v>0</v>
          </cell>
        </row>
        <row r="1068">
          <cell r="E1068">
            <v>0</v>
          </cell>
        </row>
        <row r="1069">
          <cell r="E1069">
            <v>0</v>
          </cell>
        </row>
        <row r="1070">
          <cell r="E1070">
            <v>0</v>
          </cell>
        </row>
        <row r="1071">
          <cell r="E1071">
            <v>0</v>
          </cell>
        </row>
        <row r="1072">
          <cell r="E1072">
            <v>0</v>
          </cell>
        </row>
        <row r="1073">
          <cell r="E1073">
            <v>0</v>
          </cell>
        </row>
        <row r="1074">
          <cell r="E1074">
            <v>0</v>
          </cell>
        </row>
        <row r="1075">
          <cell r="E1075">
            <v>0</v>
          </cell>
        </row>
        <row r="1087">
          <cell r="A1087">
            <v>8101</v>
          </cell>
          <cell r="B1087" t="str">
            <v>스파이럴연도(SUS)</v>
          </cell>
          <cell r="C1087" t="str">
            <v>300Ø</v>
          </cell>
          <cell r="D1087" t="str">
            <v>M</v>
          </cell>
          <cell r="E1087">
            <v>66000</v>
          </cell>
          <cell r="F1087">
            <v>0</v>
          </cell>
          <cell r="H1087">
            <v>658</v>
          </cell>
          <cell r="I1087">
            <v>66000</v>
          </cell>
          <cell r="J1087">
            <v>658</v>
          </cell>
          <cell r="L1087">
            <v>658</v>
          </cell>
        </row>
        <row r="1088">
          <cell r="A1088">
            <v>8102</v>
          </cell>
          <cell r="B1088" t="str">
            <v>스파이럴연도(SUS)</v>
          </cell>
          <cell r="C1088" t="str">
            <v>250Ø</v>
          </cell>
          <cell r="D1088" t="str">
            <v>M</v>
          </cell>
          <cell r="E1088">
            <v>50000</v>
          </cell>
          <cell r="F1088">
            <v>0</v>
          </cell>
          <cell r="H1088">
            <v>658</v>
          </cell>
          <cell r="I1088">
            <v>50000</v>
          </cell>
          <cell r="J1088">
            <v>658</v>
          </cell>
          <cell r="L1088">
            <v>658</v>
          </cell>
        </row>
        <row r="1089">
          <cell r="A1089">
            <v>8103</v>
          </cell>
          <cell r="B1089" t="str">
            <v>스파이럴연도(SUS)</v>
          </cell>
          <cell r="C1089" t="str">
            <v>225Ø</v>
          </cell>
          <cell r="D1089" t="str">
            <v>M</v>
          </cell>
          <cell r="E1089">
            <v>45000</v>
          </cell>
          <cell r="F1089">
            <v>0</v>
          </cell>
          <cell r="H1089">
            <v>658</v>
          </cell>
          <cell r="I1089">
            <v>45000</v>
          </cell>
          <cell r="J1089">
            <v>658</v>
          </cell>
          <cell r="L1089">
            <v>658</v>
          </cell>
        </row>
        <row r="1090">
          <cell r="A1090">
            <v>8104</v>
          </cell>
          <cell r="B1090" t="str">
            <v>스파이럴연도(SUS)</v>
          </cell>
          <cell r="C1090" t="str">
            <v>200Ø</v>
          </cell>
          <cell r="D1090" t="str">
            <v>M</v>
          </cell>
          <cell r="E1090">
            <v>40000</v>
          </cell>
          <cell r="F1090">
            <v>0</v>
          </cell>
          <cell r="H1090">
            <v>658</v>
          </cell>
          <cell r="I1090">
            <v>40000</v>
          </cell>
          <cell r="J1090">
            <v>658</v>
          </cell>
          <cell r="L1090">
            <v>658</v>
          </cell>
        </row>
        <row r="1091">
          <cell r="A1091">
            <v>8105</v>
          </cell>
          <cell r="B1091" t="str">
            <v>스파이럴연도(SUS)</v>
          </cell>
          <cell r="C1091" t="str">
            <v>175Ø</v>
          </cell>
          <cell r="D1091" t="str">
            <v>M</v>
          </cell>
          <cell r="E1091">
            <v>35000</v>
          </cell>
          <cell r="F1091">
            <v>0</v>
          </cell>
          <cell r="H1091">
            <v>658</v>
          </cell>
          <cell r="I1091">
            <v>35000</v>
          </cell>
          <cell r="J1091">
            <v>658</v>
          </cell>
          <cell r="L1091">
            <v>658</v>
          </cell>
        </row>
        <row r="1092">
          <cell r="A1092">
            <v>8106</v>
          </cell>
          <cell r="B1092" t="str">
            <v>스파이럴연도(SUS)</v>
          </cell>
          <cell r="C1092" t="str">
            <v>150Ø</v>
          </cell>
          <cell r="D1092" t="str">
            <v>M</v>
          </cell>
          <cell r="E1092">
            <v>30000</v>
          </cell>
          <cell r="F1092">
            <v>0</v>
          </cell>
          <cell r="H1092">
            <v>658</v>
          </cell>
          <cell r="I1092">
            <v>30000</v>
          </cell>
          <cell r="J1092">
            <v>658</v>
          </cell>
          <cell r="L1092">
            <v>658</v>
          </cell>
        </row>
        <row r="1093">
          <cell r="A1093">
            <v>8107</v>
          </cell>
          <cell r="B1093" t="str">
            <v>스파이럴연도(SUS)</v>
          </cell>
          <cell r="C1093" t="str">
            <v>125Ø</v>
          </cell>
          <cell r="D1093" t="str">
            <v>M</v>
          </cell>
          <cell r="E1093">
            <v>25000</v>
          </cell>
          <cell r="F1093">
            <v>0</v>
          </cell>
          <cell r="H1093">
            <v>658</v>
          </cell>
          <cell r="I1093">
            <v>25000</v>
          </cell>
          <cell r="J1093">
            <v>658</v>
          </cell>
          <cell r="L1093">
            <v>658</v>
          </cell>
        </row>
        <row r="1094">
          <cell r="A1094">
            <v>8108</v>
          </cell>
          <cell r="B1094" t="str">
            <v>스파이럴연도(SUS)</v>
          </cell>
          <cell r="C1094" t="str">
            <v>100Ø</v>
          </cell>
          <cell r="D1094" t="str">
            <v>M</v>
          </cell>
          <cell r="E1094">
            <v>20000</v>
          </cell>
          <cell r="F1094">
            <v>0</v>
          </cell>
          <cell r="H1094">
            <v>658</v>
          </cell>
          <cell r="I1094">
            <v>20000</v>
          </cell>
          <cell r="J1094">
            <v>658</v>
          </cell>
          <cell r="L1094">
            <v>658</v>
          </cell>
        </row>
        <row r="1095">
          <cell r="A1095">
            <v>8109</v>
          </cell>
          <cell r="B1095" t="str">
            <v>스파이럴연도(SUS)</v>
          </cell>
          <cell r="C1095" t="str">
            <v>75Ø</v>
          </cell>
          <cell r="D1095" t="str">
            <v>M</v>
          </cell>
          <cell r="E1095">
            <v>15000</v>
          </cell>
          <cell r="F1095">
            <v>0</v>
          </cell>
          <cell r="H1095">
            <v>658</v>
          </cell>
          <cell r="I1095">
            <v>15000</v>
          </cell>
          <cell r="J1095">
            <v>658</v>
          </cell>
          <cell r="L1095">
            <v>658</v>
          </cell>
        </row>
        <row r="1096">
          <cell r="A1096">
            <v>8111</v>
          </cell>
          <cell r="B1096" t="str">
            <v>977mm 직관(SUS/AL)</v>
          </cell>
          <cell r="C1096" t="str">
            <v>1,000Ø</v>
          </cell>
          <cell r="D1096" t="str">
            <v>개</v>
          </cell>
          <cell r="E1096">
            <v>420000</v>
          </cell>
          <cell r="F1096">
            <v>0</v>
          </cell>
          <cell r="H1096">
            <v>657</v>
          </cell>
          <cell r="I1096">
            <v>420000</v>
          </cell>
          <cell r="J1096">
            <v>657</v>
          </cell>
          <cell r="L1096">
            <v>657</v>
          </cell>
        </row>
        <row r="1097">
          <cell r="A1097">
            <v>8112</v>
          </cell>
          <cell r="B1097" t="str">
            <v>977mm 직관(SUS/AL)</v>
          </cell>
          <cell r="C1097" t="str">
            <v>900Ø</v>
          </cell>
          <cell r="D1097" t="str">
            <v>개</v>
          </cell>
          <cell r="E1097">
            <v>337000</v>
          </cell>
          <cell r="F1097">
            <v>0</v>
          </cell>
          <cell r="H1097">
            <v>657</v>
          </cell>
          <cell r="I1097">
            <v>337000</v>
          </cell>
          <cell r="J1097">
            <v>657</v>
          </cell>
          <cell r="L1097">
            <v>657</v>
          </cell>
        </row>
        <row r="1098">
          <cell r="A1098">
            <v>8113</v>
          </cell>
          <cell r="B1098" t="str">
            <v>977mm 직관(SUS/AL)</v>
          </cell>
          <cell r="C1098" t="str">
            <v>800Ø</v>
          </cell>
          <cell r="D1098" t="str">
            <v>개</v>
          </cell>
          <cell r="E1098">
            <v>296000</v>
          </cell>
          <cell r="F1098">
            <v>0</v>
          </cell>
          <cell r="H1098">
            <v>657</v>
          </cell>
          <cell r="I1098">
            <v>296000</v>
          </cell>
          <cell r="J1098">
            <v>657</v>
          </cell>
          <cell r="L1098">
            <v>657</v>
          </cell>
        </row>
        <row r="1099">
          <cell r="A1099">
            <v>8114</v>
          </cell>
          <cell r="B1099" t="str">
            <v>977mm 직관(SUS/AL)</v>
          </cell>
          <cell r="C1099" t="str">
            <v>700Ø</v>
          </cell>
          <cell r="D1099" t="str">
            <v>개</v>
          </cell>
          <cell r="E1099">
            <v>263000</v>
          </cell>
          <cell r="F1099">
            <v>0</v>
          </cell>
          <cell r="H1099">
            <v>657</v>
          </cell>
          <cell r="I1099">
            <v>263000</v>
          </cell>
          <cell r="J1099">
            <v>657</v>
          </cell>
          <cell r="L1099">
            <v>657</v>
          </cell>
        </row>
        <row r="1100">
          <cell r="A1100">
            <v>8115</v>
          </cell>
          <cell r="B1100" t="str">
            <v>977mm 직관(SUS/AL)</v>
          </cell>
          <cell r="C1100" t="str">
            <v>600Ø</v>
          </cell>
          <cell r="D1100" t="str">
            <v>개</v>
          </cell>
          <cell r="E1100">
            <v>229000</v>
          </cell>
          <cell r="F1100">
            <v>0</v>
          </cell>
          <cell r="H1100">
            <v>657</v>
          </cell>
          <cell r="I1100">
            <v>229000</v>
          </cell>
          <cell r="J1100">
            <v>657</v>
          </cell>
          <cell r="L1100">
            <v>657</v>
          </cell>
        </row>
        <row r="1101">
          <cell r="A1101">
            <v>8116</v>
          </cell>
          <cell r="B1101" t="str">
            <v>977mm 직관(SUS/AL)</v>
          </cell>
          <cell r="C1101" t="str">
            <v>500Ø</v>
          </cell>
          <cell r="D1101" t="str">
            <v>개</v>
          </cell>
          <cell r="E1101">
            <v>191000</v>
          </cell>
          <cell r="F1101">
            <v>0</v>
          </cell>
          <cell r="H1101">
            <v>657</v>
          </cell>
          <cell r="I1101">
            <v>191000</v>
          </cell>
          <cell r="J1101">
            <v>657</v>
          </cell>
          <cell r="L1101">
            <v>657</v>
          </cell>
        </row>
        <row r="1102">
          <cell r="A1102">
            <v>8117</v>
          </cell>
          <cell r="B1102" t="str">
            <v>977mm 직관(SUS/AL)</v>
          </cell>
          <cell r="C1102" t="str">
            <v>400Ø</v>
          </cell>
          <cell r="D1102" t="str">
            <v>개</v>
          </cell>
          <cell r="E1102">
            <v>148000</v>
          </cell>
          <cell r="F1102">
            <v>0</v>
          </cell>
          <cell r="H1102">
            <v>657</v>
          </cell>
          <cell r="I1102">
            <v>148000</v>
          </cell>
          <cell r="J1102">
            <v>657</v>
          </cell>
          <cell r="L1102">
            <v>657</v>
          </cell>
        </row>
        <row r="1103">
          <cell r="A1103">
            <v>8118</v>
          </cell>
          <cell r="B1103" t="str">
            <v>977mm 직관(SUS/AL)</v>
          </cell>
          <cell r="C1103" t="str">
            <v>300Ø</v>
          </cell>
          <cell r="D1103" t="str">
            <v>개</v>
          </cell>
          <cell r="E1103">
            <v>110000</v>
          </cell>
          <cell r="F1103">
            <v>0</v>
          </cell>
          <cell r="H1103">
            <v>657</v>
          </cell>
          <cell r="I1103">
            <v>110000</v>
          </cell>
          <cell r="J1103">
            <v>657</v>
          </cell>
          <cell r="L1103">
            <v>657</v>
          </cell>
        </row>
        <row r="1104">
          <cell r="A1104">
            <v>8119</v>
          </cell>
          <cell r="B1104" t="str">
            <v>977mm 직관(SUS/AL)</v>
          </cell>
          <cell r="C1104" t="str">
            <v>200Ø</v>
          </cell>
          <cell r="D1104" t="str">
            <v>개</v>
          </cell>
          <cell r="E1104">
            <v>71800</v>
          </cell>
          <cell r="F1104">
            <v>0</v>
          </cell>
          <cell r="H1104">
            <v>657</v>
          </cell>
          <cell r="I1104">
            <v>71800</v>
          </cell>
          <cell r="J1104">
            <v>657</v>
          </cell>
          <cell r="L1104">
            <v>657</v>
          </cell>
        </row>
        <row r="1105">
          <cell r="A1105">
            <v>8121</v>
          </cell>
          <cell r="B1105" t="str">
            <v>477mm 직관(SUS/AL)</v>
          </cell>
          <cell r="C1105" t="str">
            <v>1,000Ø</v>
          </cell>
          <cell r="D1105" t="str">
            <v>개</v>
          </cell>
          <cell r="E1105">
            <v>322000</v>
          </cell>
          <cell r="F1105">
            <v>0</v>
          </cell>
          <cell r="H1105">
            <v>657</v>
          </cell>
          <cell r="I1105">
            <v>322000</v>
          </cell>
          <cell r="J1105">
            <v>657</v>
          </cell>
          <cell r="L1105">
            <v>657</v>
          </cell>
        </row>
        <row r="1106">
          <cell r="A1106">
            <v>8122</v>
          </cell>
          <cell r="B1106" t="str">
            <v>477mm 직관(SUS/AL)</v>
          </cell>
          <cell r="C1106" t="str">
            <v>900Ø</v>
          </cell>
          <cell r="D1106" t="str">
            <v>개</v>
          </cell>
          <cell r="E1106">
            <v>256000</v>
          </cell>
          <cell r="F1106">
            <v>0</v>
          </cell>
          <cell r="H1106">
            <v>657</v>
          </cell>
          <cell r="I1106">
            <v>256000</v>
          </cell>
          <cell r="J1106">
            <v>657</v>
          </cell>
          <cell r="L1106">
            <v>657</v>
          </cell>
        </row>
        <row r="1107">
          <cell r="A1107">
            <v>8123</v>
          </cell>
          <cell r="B1107" t="str">
            <v>477mm 직관(SUS/AL)</v>
          </cell>
          <cell r="C1107" t="str">
            <v>800Ø</v>
          </cell>
          <cell r="D1107" t="str">
            <v>개</v>
          </cell>
          <cell r="E1107">
            <v>229000</v>
          </cell>
          <cell r="F1107">
            <v>0</v>
          </cell>
          <cell r="H1107">
            <v>657</v>
          </cell>
          <cell r="I1107">
            <v>229000</v>
          </cell>
          <cell r="J1107">
            <v>657</v>
          </cell>
          <cell r="L1107">
            <v>657</v>
          </cell>
        </row>
        <row r="1108">
          <cell r="A1108">
            <v>8124</v>
          </cell>
          <cell r="B1108" t="str">
            <v>477mm 직관(SUS/AL)</v>
          </cell>
          <cell r="C1108" t="str">
            <v>700Ø</v>
          </cell>
          <cell r="D1108" t="str">
            <v>개</v>
          </cell>
          <cell r="E1108">
            <v>199000</v>
          </cell>
          <cell r="F1108">
            <v>0</v>
          </cell>
          <cell r="H1108">
            <v>657</v>
          </cell>
          <cell r="I1108">
            <v>199000</v>
          </cell>
          <cell r="J1108">
            <v>657</v>
          </cell>
          <cell r="L1108">
            <v>657</v>
          </cell>
        </row>
        <row r="1109">
          <cell r="A1109">
            <v>8125</v>
          </cell>
          <cell r="B1109" t="str">
            <v>477mm 직관(SUS/AL)</v>
          </cell>
          <cell r="C1109" t="str">
            <v>600Ø</v>
          </cell>
          <cell r="D1109" t="str">
            <v>개</v>
          </cell>
          <cell r="E1109">
            <v>171000</v>
          </cell>
          <cell r="F1109">
            <v>0</v>
          </cell>
          <cell r="H1109">
            <v>657</v>
          </cell>
          <cell r="I1109">
            <v>171000</v>
          </cell>
          <cell r="J1109">
            <v>657</v>
          </cell>
          <cell r="L1109">
            <v>657</v>
          </cell>
        </row>
        <row r="1110">
          <cell r="A1110">
            <v>8126</v>
          </cell>
          <cell r="B1110" t="str">
            <v>477mm 직관(SUS/AL)</v>
          </cell>
          <cell r="C1110" t="str">
            <v>500Ø</v>
          </cell>
          <cell r="D1110" t="str">
            <v>개</v>
          </cell>
          <cell r="E1110">
            <v>143000</v>
          </cell>
          <cell r="F1110">
            <v>0</v>
          </cell>
          <cell r="H1110">
            <v>657</v>
          </cell>
          <cell r="I1110">
            <v>143000</v>
          </cell>
          <cell r="J1110">
            <v>657</v>
          </cell>
          <cell r="L1110">
            <v>657</v>
          </cell>
        </row>
        <row r="1111">
          <cell r="A1111">
            <v>8127</v>
          </cell>
          <cell r="B1111" t="str">
            <v>477mm 직관(SUS/AL)</v>
          </cell>
          <cell r="C1111" t="str">
            <v>400Ø</v>
          </cell>
          <cell r="D1111" t="str">
            <v>개</v>
          </cell>
          <cell r="E1111">
            <v>114000</v>
          </cell>
          <cell r="F1111">
            <v>0</v>
          </cell>
          <cell r="H1111">
            <v>657</v>
          </cell>
          <cell r="I1111">
            <v>114000</v>
          </cell>
          <cell r="J1111">
            <v>657</v>
          </cell>
          <cell r="L1111">
            <v>657</v>
          </cell>
        </row>
        <row r="1112">
          <cell r="A1112">
            <v>8128</v>
          </cell>
          <cell r="B1112" t="str">
            <v>477mm 직관(SUS/AL)</v>
          </cell>
          <cell r="C1112" t="str">
            <v>300Ø</v>
          </cell>
          <cell r="D1112" t="str">
            <v>개</v>
          </cell>
          <cell r="E1112">
            <v>85300</v>
          </cell>
          <cell r="F1112">
            <v>0</v>
          </cell>
          <cell r="H1112">
            <v>657</v>
          </cell>
          <cell r="I1112">
            <v>85300</v>
          </cell>
          <cell r="J1112">
            <v>657</v>
          </cell>
          <cell r="L1112">
            <v>657</v>
          </cell>
        </row>
        <row r="1113">
          <cell r="A1113">
            <v>8129</v>
          </cell>
          <cell r="B1113" t="str">
            <v>477mm 직관(SUS/AL)</v>
          </cell>
          <cell r="C1113" t="str">
            <v>200Ø</v>
          </cell>
          <cell r="D1113" t="str">
            <v>개</v>
          </cell>
          <cell r="E1113">
            <v>57400</v>
          </cell>
          <cell r="F1113">
            <v>0</v>
          </cell>
          <cell r="H1113">
            <v>657</v>
          </cell>
          <cell r="I1113">
            <v>57400</v>
          </cell>
          <cell r="J1113">
            <v>657</v>
          </cell>
          <cell r="L1113">
            <v>657</v>
          </cell>
        </row>
        <row r="1114">
          <cell r="A1114">
            <v>8131</v>
          </cell>
          <cell r="B1114" t="str">
            <v>Damper Valve</v>
          </cell>
          <cell r="C1114" t="str">
            <v>1,000Ø</v>
          </cell>
          <cell r="D1114" t="str">
            <v>개</v>
          </cell>
          <cell r="E1114">
            <v>525000</v>
          </cell>
          <cell r="F1114">
            <v>0</v>
          </cell>
          <cell r="H1114">
            <v>657</v>
          </cell>
          <cell r="I1114">
            <v>525000</v>
          </cell>
          <cell r="J1114">
            <v>657</v>
          </cell>
          <cell r="L1114">
            <v>657</v>
          </cell>
        </row>
        <row r="1115">
          <cell r="A1115">
            <v>8132</v>
          </cell>
          <cell r="B1115" t="str">
            <v>Damper Valve</v>
          </cell>
          <cell r="C1115" t="str">
            <v>900Ø</v>
          </cell>
          <cell r="D1115" t="str">
            <v>개</v>
          </cell>
          <cell r="E1115">
            <v>421000</v>
          </cell>
          <cell r="F1115">
            <v>0</v>
          </cell>
          <cell r="H1115">
            <v>657</v>
          </cell>
          <cell r="I1115">
            <v>421000</v>
          </cell>
          <cell r="J1115">
            <v>657</v>
          </cell>
          <cell r="L1115">
            <v>657</v>
          </cell>
        </row>
        <row r="1116">
          <cell r="A1116">
            <v>8133</v>
          </cell>
          <cell r="B1116" t="str">
            <v>Damper Valve</v>
          </cell>
          <cell r="C1116" t="str">
            <v>800Ø</v>
          </cell>
          <cell r="D1116" t="str">
            <v>개</v>
          </cell>
          <cell r="E1116">
            <v>370000</v>
          </cell>
          <cell r="F1116">
            <v>0</v>
          </cell>
          <cell r="H1116">
            <v>657</v>
          </cell>
          <cell r="I1116">
            <v>370000</v>
          </cell>
          <cell r="J1116">
            <v>657</v>
          </cell>
          <cell r="L1116">
            <v>657</v>
          </cell>
        </row>
        <row r="1117">
          <cell r="A1117">
            <v>8134</v>
          </cell>
          <cell r="B1117" t="str">
            <v>Damper Valve</v>
          </cell>
          <cell r="C1117" t="str">
            <v>700Ø</v>
          </cell>
          <cell r="D1117" t="str">
            <v>개</v>
          </cell>
          <cell r="E1117">
            <v>328000</v>
          </cell>
          <cell r="F1117">
            <v>0</v>
          </cell>
          <cell r="H1117">
            <v>657</v>
          </cell>
          <cell r="I1117">
            <v>328000</v>
          </cell>
          <cell r="J1117">
            <v>657</v>
          </cell>
          <cell r="L1117">
            <v>657</v>
          </cell>
        </row>
        <row r="1118">
          <cell r="A1118">
            <v>8135</v>
          </cell>
          <cell r="B1118" t="str">
            <v>Damper Valve</v>
          </cell>
          <cell r="C1118" t="str">
            <v>600Ø</v>
          </cell>
          <cell r="D1118" t="str">
            <v>개</v>
          </cell>
          <cell r="E1118">
            <v>285000</v>
          </cell>
          <cell r="F1118">
            <v>0</v>
          </cell>
          <cell r="H1118">
            <v>657</v>
          </cell>
          <cell r="I1118">
            <v>285000</v>
          </cell>
          <cell r="J1118">
            <v>657</v>
          </cell>
          <cell r="L1118">
            <v>657</v>
          </cell>
        </row>
        <row r="1119">
          <cell r="A1119">
            <v>8136</v>
          </cell>
          <cell r="B1119" t="str">
            <v>Damper Valve</v>
          </cell>
          <cell r="C1119" t="str">
            <v>500Ø</v>
          </cell>
          <cell r="D1119" t="str">
            <v>개</v>
          </cell>
          <cell r="E1119">
            <v>244000</v>
          </cell>
          <cell r="F1119">
            <v>0</v>
          </cell>
          <cell r="H1119">
            <v>657</v>
          </cell>
          <cell r="I1119">
            <v>244000</v>
          </cell>
          <cell r="J1119">
            <v>657</v>
          </cell>
          <cell r="L1119">
            <v>657</v>
          </cell>
        </row>
        <row r="1120">
          <cell r="A1120">
            <v>8137</v>
          </cell>
          <cell r="B1120" t="str">
            <v>Damper Valve</v>
          </cell>
          <cell r="C1120" t="str">
            <v>400Ø</v>
          </cell>
          <cell r="D1120" t="str">
            <v>개</v>
          </cell>
          <cell r="E1120">
            <v>194000</v>
          </cell>
          <cell r="F1120">
            <v>0</v>
          </cell>
          <cell r="H1120">
            <v>657</v>
          </cell>
          <cell r="I1120">
            <v>194000</v>
          </cell>
          <cell r="J1120">
            <v>657</v>
          </cell>
          <cell r="L1120">
            <v>657</v>
          </cell>
        </row>
        <row r="1121">
          <cell r="A1121">
            <v>8138</v>
          </cell>
          <cell r="B1121" t="str">
            <v>Damper Valve</v>
          </cell>
          <cell r="C1121" t="str">
            <v>300Ø</v>
          </cell>
          <cell r="D1121" t="str">
            <v>개</v>
          </cell>
          <cell r="E1121">
            <v>178000</v>
          </cell>
          <cell r="F1121">
            <v>0</v>
          </cell>
          <cell r="H1121">
            <v>657</v>
          </cell>
          <cell r="I1121">
            <v>178000</v>
          </cell>
          <cell r="J1121">
            <v>657</v>
          </cell>
          <cell r="L1121">
            <v>657</v>
          </cell>
        </row>
        <row r="1122">
          <cell r="A1122">
            <v>8139</v>
          </cell>
          <cell r="B1122" t="str">
            <v>Damper Valve</v>
          </cell>
          <cell r="C1122" t="str">
            <v>200Ø</v>
          </cell>
          <cell r="D1122" t="str">
            <v>개</v>
          </cell>
          <cell r="E1122">
            <v>130000</v>
          </cell>
          <cell r="F1122">
            <v>0</v>
          </cell>
          <cell r="H1122">
            <v>657</v>
          </cell>
          <cell r="I1122">
            <v>130000</v>
          </cell>
          <cell r="J1122">
            <v>657</v>
          </cell>
          <cell r="L1122">
            <v>657</v>
          </cell>
        </row>
        <row r="1123">
          <cell r="A1123">
            <v>8141</v>
          </cell>
          <cell r="B1123" t="str">
            <v>Wall Support</v>
          </cell>
          <cell r="C1123" t="str">
            <v>1,000Ø</v>
          </cell>
          <cell r="D1123" t="str">
            <v>개</v>
          </cell>
          <cell r="E1123">
            <v>331000</v>
          </cell>
          <cell r="F1123">
            <v>0</v>
          </cell>
          <cell r="H1123">
            <v>657</v>
          </cell>
          <cell r="I1123">
            <v>331000</v>
          </cell>
          <cell r="J1123">
            <v>657</v>
          </cell>
          <cell r="L1123">
            <v>657</v>
          </cell>
        </row>
        <row r="1124">
          <cell r="A1124">
            <v>8142</v>
          </cell>
          <cell r="B1124" t="str">
            <v>Wall Support</v>
          </cell>
          <cell r="C1124" t="str">
            <v>900Ø</v>
          </cell>
          <cell r="D1124" t="str">
            <v>개</v>
          </cell>
          <cell r="E1124">
            <v>247000</v>
          </cell>
          <cell r="F1124">
            <v>0</v>
          </cell>
          <cell r="H1124">
            <v>657</v>
          </cell>
          <cell r="I1124">
            <v>247000</v>
          </cell>
          <cell r="J1124">
            <v>657</v>
          </cell>
          <cell r="L1124">
            <v>657</v>
          </cell>
        </row>
        <row r="1125">
          <cell r="A1125">
            <v>8143</v>
          </cell>
          <cell r="B1125" t="str">
            <v>Wall Support</v>
          </cell>
          <cell r="C1125" t="str">
            <v>800Ø</v>
          </cell>
          <cell r="D1125" t="str">
            <v>개</v>
          </cell>
          <cell r="E1125">
            <v>213000</v>
          </cell>
          <cell r="F1125">
            <v>0</v>
          </cell>
          <cell r="H1125">
            <v>657</v>
          </cell>
          <cell r="I1125">
            <v>213000</v>
          </cell>
          <cell r="J1125">
            <v>657</v>
          </cell>
          <cell r="L1125">
            <v>657</v>
          </cell>
        </row>
        <row r="1126">
          <cell r="A1126">
            <v>8144</v>
          </cell>
          <cell r="B1126" t="str">
            <v>Wall Support</v>
          </cell>
          <cell r="C1126" t="str">
            <v>700Ø</v>
          </cell>
          <cell r="D1126" t="str">
            <v>개</v>
          </cell>
          <cell r="E1126">
            <v>182000</v>
          </cell>
          <cell r="F1126">
            <v>0</v>
          </cell>
          <cell r="H1126">
            <v>657</v>
          </cell>
          <cell r="I1126">
            <v>182000</v>
          </cell>
          <cell r="J1126">
            <v>657</v>
          </cell>
          <cell r="L1126">
            <v>657</v>
          </cell>
        </row>
        <row r="1127">
          <cell r="A1127">
            <v>8145</v>
          </cell>
          <cell r="B1127" t="str">
            <v>Wall Support</v>
          </cell>
          <cell r="C1127" t="str">
            <v>600Ø</v>
          </cell>
          <cell r="D1127" t="str">
            <v>개</v>
          </cell>
          <cell r="E1127">
            <v>166000</v>
          </cell>
          <cell r="F1127">
            <v>0</v>
          </cell>
          <cell r="H1127">
            <v>657</v>
          </cell>
          <cell r="I1127">
            <v>166000</v>
          </cell>
          <cell r="J1127">
            <v>657</v>
          </cell>
          <cell r="L1127">
            <v>657</v>
          </cell>
        </row>
        <row r="1128">
          <cell r="A1128">
            <v>8146</v>
          </cell>
          <cell r="B1128" t="str">
            <v>Wall Support</v>
          </cell>
          <cell r="C1128" t="str">
            <v>500Ø</v>
          </cell>
          <cell r="D1128" t="str">
            <v>개</v>
          </cell>
          <cell r="E1128">
            <v>143000</v>
          </cell>
          <cell r="F1128">
            <v>0</v>
          </cell>
          <cell r="H1128">
            <v>657</v>
          </cell>
          <cell r="I1128">
            <v>143000</v>
          </cell>
          <cell r="J1128">
            <v>657</v>
          </cell>
          <cell r="L1128">
            <v>657</v>
          </cell>
        </row>
        <row r="1129">
          <cell r="A1129">
            <v>8147</v>
          </cell>
          <cell r="B1129" t="str">
            <v>Wall Support</v>
          </cell>
          <cell r="C1129" t="str">
            <v>400Ø</v>
          </cell>
          <cell r="D1129" t="str">
            <v>개</v>
          </cell>
          <cell r="E1129">
            <v>133000</v>
          </cell>
          <cell r="F1129">
            <v>0</v>
          </cell>
          <cell r="H1129">
            <v>657</v>
          </cell>
          <cell r="I1129">
            <v>133000</v>
          </cell>
          <cell r="J1129">
            <v>657</v>
          </cell>
          <cell r="L1129">
            <v>657</v>
          </cell>
        </row>
        <row r="1130">
          <cell r="A1130">
            <v>8148</v>
          </cell>
          <cell r="B1130" t="str">
            <v>Wall Support</v>
          </cell>
          <cell r="C1130" t="str">
            <v>300Ø</v>
          </cell>
          <cell r="D1130" t="str">
            <v>개</v>
          </cell>
          <cell r="E1130">
            <v>123000</v>
          </cell>
          <cell r="F1130">
            <v>0</v>
          </cell>
          <cell r="H1130">
            <v>657</v>
          </cell>
          <cell r="I1130">
            <v>123000</v>
          </cell>
          <cell r="J1130">
            <v>657</v>
          </cell>
          <cell r="L1130">
            <v>657</v>
          </cell>
        </row>
        <row r="1131">
          <cell r="A1131">
            <v>8149</v>
          </cell>
          <cell r="B1131" t="str">
            <v>Wall Support</v>
          </cell>
          <cell r="C1131" t="str">
            <v>200Ø</v>
          </cell>
          <cell r="D1131" t="str">
            <v>개</v>
          </cell>
          <cell r="E1131">
            <v>98000</v>
          </cell>
          <cell r="F1131">
            <v>0</v>
          </cell>
          <cell r="H1131">
            <v>657</v>
          </cell>
          <cell r="I1131">
            <v>98000</v>
          </cell>
          <cell r="J1131">
            <v>657</v>
          </cell>
          <cell r="L1131">
            <v>657</v>
          </cell>
        </row>
        <row r="1132">
          <cell r="A1132">
            <v>8151</v>
          </cell>
          <cell r="B1132" t="str">
            <v>Wall Guide Assembly</v>
          </cell>
          <cell r="C1132" t="str">
            <v>1,000Ø</v>
          </cell>
          <cell r="D1132" t="str">
            <v>개</v>
          </cell>
          <cell r="E1132">
            <v>167000</v>
          </cell>
          <cell r="F1132">
            <v>0</v>
          </cell>
          <cell r="H1132">
            <v>657</v>
          </cell>
          <cell r="I1132">
            <v>167000</v>
          </cell>
          <cell r="J1132">
            <v>657</v>
          </cell>
          <cell r="L1132">
            <v>657</v>
          </cell>
        </row>
        <row r="1133">
          <cell r="A1133">
            <v>8152</v>
          </cell>
          <cell r="B1133" t="str">
            <v>Wall Guide Assembly</v>
          </cell>
          <cell r="C1133" t="str">
            <v>900Ø</v>
          </cell>
          <cell r="D1133" t="str">
            <v>개</v>
          </cell>
          <cell r="E1133">
            <v>128000</v>
          </cell>
          <cell r="F1133">
            <v>0</v>
          </cell>
          <cell r="H1133">
            <v>657</v>
          </cell>
          <cell r="I1133">
            <v>128000</v>
          </cell>
          <cell r="J1133">
            <v>657</v>
          </cell>
          <cell r="L1133">
            <v>657</v>
          </cell>
        </row>
        <row r="1134">
          <cell r="A1134">
            <v>8153</v>
          </cell>
          <cell r="B1134" t="str">
            <v>Wall Guide Assembly</v>
          </cell>
          <cell r="C1134" t="str">
            <v>800Ø</v>
          </cell>
          <cell r="D1134" t="str">
            <v>개</v>
          </cell>
          <cell r="E1134">
            <v>114000</v>
          </cell>
          <cell r="F1134">
            <v>0</v>
          </cell>
          <cell r="H1134">
            <v>657</v>
          </cell>
          <cell r="I1134">
            <v>114000</v>
          </cell>
          <cell r="J1134">
            <v>657</v>
          </cell>
          <cell r="L1134">
            <v>657</v>
          </cell>
        </row>
        <row r="1135">
          <cell r="A1135">
            <v>8154</v>
          </cell>
          <cell r="B1135" t="str">
            <v>Wall Guide Assembly</v>
          </cell>
          <cell r="C1135" t="str">
            <v>700Ø</v>
          </cell>
          <cell r="D1135" t="str">
            <v>개</v>
          </cell>
          <cell r="E1135">
            <v>103000</v>
          </cell>
          <cell r="F1135">
            <v>0</v>
          </cell>
          <cell r="H1135">
            <v>657</v>
          </cell>
          <cell r="I1135">
            <v>103000</v>
          </cell>
          <cell r="J1135">
            <v>657</v>
          </cell>
          <cell r="L1135">
            <v>657</v>
          </cell>
        </row>
        <row r="1136">
          <cell r="A1136">
            <v>8155</v>
          </cell>
          <cell r="B1136" t="str">
            <v>Wall Guide Assembly</v>
          </cell>
          <cell r="C1136" t="str">
            <v>600Ø</v>
          </cell>
          <cell r="D1136" t="str">
            <v>개</v>
          </cell>
          <cell r="E1136">
            <v>89000</v>
          </cell>
          <cell r="F1136">
            <v>0</v>
          </cell>
          <cell r="H1136">
            <v>657</v>
          </cell>
          <cell r="I1136">
            <v>89000</v>
          </cell>
          <cell r="J1136">
            <v>657</v>
          </cell>
          <cell r="L1136">
            <v>657</v>
          </cell>
        </row>
        <row r="1137">
          <cell r="A1137">
            <v>8156</v>
          </cell>
          <cell r="B1137" t="str">
            <v>Wall Guide Assembly</v>
          </cell>
          <cell r="C1137" t="str">
            <v>500Ø</v>
          </cell>
          <cell r="D1137" t="str">
            <v>개</v>
          </cell>
          <cell r="E1137">
            <v>77800</v>
          </cell>
          <cell r="F1137">
            <v>0</v>
          </cell>
          <cell r="H1137">
            <v>657</v>
          </cell>
          <cell r="I1137">
            <v>77800</v>
          </cell>
          <cell r="J1137">
            <v>657</v>
          </cell>
          <cell r="L1137">
            <v>657</v>
          </cell>
        </row>
        <row r="1138">
          <cell r="A1138">
            <v>8157</v>
          </cell>
          <cell r="B1138" t="str">
            <v>Wall Guide Assembly</v>
          </cell>
          <cell r="C1138" t="str">
            <v>400Ø</v>
          </cell>
          <cell r="D1138" t="str">
            <v>개</v>
          </cell>
          <cell r="E1138">
            <v>69000</v>
          </cell>
          <cell r="F1138">
            <v>0</v>
          </cell>
          <cell r="H1138">
            <v>657</v>
          </cell>
          <cell r="I1138">
            <v>69000</v>
          </cell>
          <cell r="J1138">
            <v>657</v>
          </cell>
          <cell r="L1138">
            <v>657</v>
          </cell>
        </row>
        <row r="1139">
          <cell r="A1139">
            <v>8158</v>
          </cell>
          <cell r="B1139" t="str">
            <v>Wall Guide Assembly</v>
          </cell>
          <cell r="C1139" t="str">
            <v>300Ø</v>
          </cell>
          <cell r="D1139" t="str">
            <v>개</v>
          </cell>
          <cell r="E1139">
            <v>63000</v>
          </cell>
          <cell r="F1139">
            <v>0</v>
          </cell>
          <cell r="H1139">
            <v>657</v>
          </cell>
          <cell r="I1139">
            <v>63000</v>
          </cell>
          <cell r="J1139">
            <v>657</v>
          </cell>
          <cell r="L1139">
            <v>657</v>
          </cell>
        </row>
        <row r="1140">
          <cell r="A1140">
            <v>8159</v>
          </cell>
          <cell r="B1140" t="str">
            <v>Wall Guide Assembly</v>
          </cell>
          <cell r="C1140" t="str">
            <v>200Ø</v>
          </cell>
          <cell r="D1140" t="str">
            <v>개</v>
          </cell>
          <cell r="E1140">
            <v>49800</v>
          </cell>
          <cell r="F1140">
            <v>0</v>
          </cell>
          <cell r="H1140">
            <v>657</v>
          </cell>
          <cell r="I1140">
            <v>49800</v>
          </cell>
          <cell r="J1140">
            <v>657</v>
          </cell>
          <cell r="L1140">
            <v>657</v>
          </cell>
        </row>
        <row r="1141">
          <cell r="A1141">
            <v>8161</v>
          </cell>
          <cell r="B1141" t="str">
            <v>Bellows Joint</v>
          </cell>
          <cell r="C1141" t="str">
            <v>1,000Ø</v>
          </cell>
          <cell r="D1141" t="str">
            <v>개</v>
          </cell>
          <cell r="E1141">
            <v>1605000</v>
          </cell>
          <cell r="F1141">
            <v>0</v>
          </cell>
          <cell r="H1141">
            <v>657</v>
          </cell>
          <cell r="I1141">
            <v>1605000</v>
          </cell>
          <cell r="J1141">
            <v>657</v>
          </cell>
          <cell r="L1141">
            <v>657</v>
          </cell>
        </row>
        <row r="1142">
          <cell r="A1142">
            <v>8162</v>
          </cell>
          <cell r="B1142" t="str">
            <v>Bellows Joint</v>
          </cell>
          <cell r="C1142" t="str">
            <v>900Ø</v>
          </cell>
          <cell r="D1142" t="str">
            <v>개</v>
          </cell>
          <cell r="E1142">
            <v>1498000</v>
          </cell>
          <cell r="F1142">
            <v>0</v>
          </cell>
          <cell r="H1142">
            <v>657</v>
          </cell>
          <cell r="I1142">
            <v>1498000</v>
          </cell>
          <cell r="J1142">
            <v>657</v>
          </cell>
          <cell r="L1142">
            <v>657</v>
          </cell>
        </row>
        <row r="1143">
          <cell r="A1143">
            <v>8163</v>
          </cell>
          <cell r="B1143" t="str">
            <v>Bellows Joint</v>
          </cell>
          <cell r="C1143" t="str">
            <v>800Ø</v>
          </cell>
          <cell r="D1143" t="str">
            <v>개</v>
          </cell>
          <cell r="E1143">
            <v>1428000</v>
          </cell>
          <cell r="F1143">
            <v>0</v>
          </cell>
          <cell r="H1143">
            <v>657</v>
          </cell>
          <cell r="I1143">
            <v>1428000</v>
          </cell>
          <cell r="J1143">
            <v>657</v>
          </cell>
          <cell r="L1143">
            <v>657</v>
          </cell>
        </row>
        <row r="1144">
          <cell r="A1144">
            <v>8164</v>
          </cell>
          <cell r="B1144" t="str">
            <v>Bellows Joint</v>
          </cell>
          <cell r="C1144" t="str">
            <v>700Ø</v>
          </cell>
          <cell r="D1144" t="str">
            <v>개</v>
          </cell>
          <cell r="E1144">
            <v>1275000</v>
          </cell>
          <cell r="F1144">
            <v>0</v>
          </cell>
          <cell r="H1144">
            <v>657</v>
          </cell>
          <cell r="I1144">
            <v>1275000</v>
          </cell>
          <cell r="J1144">
            <v>657</v>
          </cell>
          <cell r="L1144">
            <v>657</v>
          </cell>
        </row>
        <row r="1145">
          <cell r="A1145">
            <v>8165</v>
          </cell>
          <cell r="B1145" t="str">
            <v>Bellows Joint</v>
          </cell>
          <cell r="C1145" t="str">
            <v>600Ø</v>
          </cell>
          <cell r="D1145" t="str">
            <v>개</v>
          </cell>
          <cell r="E1145">
            <v>1072000</v>
          </cell>
          <cell r="F1145">
            <v>0</v>
          </cell>
          <cell r="H1145">
            <v>657</v>
          </cell>
          <cell r="I1145">
            <v>1072000</v>
          </cell>
          <cell r="J1145">
            <v>657</v>
          </cell>
          <cell r="L1145">
            <v>657</v>
          </cell>
        </row>
        <row r="1146">
          <cell r="A1146">
            <v>8166</v>
          </cell>
          <cell r="B1146" t="str">
            <v>Bellows Joint</v>
          </cell>
          <cell r="C1146" t="str">
            <v>500Ø</v>
          </cell>
          <cell r="D1146" t="str">
            <v>개</v>
          </cell>
          <cell r="E1146">
            <v>658000</v>
          </cell>
          <cell r="F1146">
            <v>0</v>
          </cell>
          <cell r="H1146">
            <v>657</v>
          </cell>
          <cell r="I1146">
            <v>658000</v>
          </cell>
          <cell r="J1146">
            <v>657</v>
          </cell>
          <cell r="L1146">
            <v>657</v>
          </cell>
        </row>
        <row r="1147">
          <cell r="A1147">
            <v>8167</v>
          </cell>
          <cell r="B1147" t="str">
            <v>Bellows Joint</v>
          </cell>
          <cell r="C1147" t="str">
            <v>400Ø</v>
          </cell>
          <cell r="D1147" t="str">
            <v>개</v>
          </cell>
          <cell r="E1147">
            <v>576000</v>
          </cell>
          <cell r="F1147">
            <v>0</v>
          </cell>
          <cell r="H1147">
            <v>657</v>
          </cell>
          <cell r="I1147">
            <v>576000</v>
          </cell>
          <cell r="J1147">
            <v>657</v>
          </cell>
          <cell r="L1147">
            <v>657</v>
          </cell>
        </row>
        <row r="1148">
          <cell r="A1148">
            <v>8168</v>
          </cell>
          <cell r="B1148" t="str">
            <v>Bellows Joint</v>
          </cell>
          <cell r="C1148" t="str">
            <v>300Ø</v>
          </cell>
          <cell r="D1148" t="str">
            <v>개</v>
          </cell>
          <cell r="E1148">
            <v>513000</v>
          </cell>
          <cell r="F1148">
            <v>0</v>
          </cell>
          <cell r="H1148">
            <v>657</v>
          </cell>
          <cell r="I1148">
            <v>513000</v>
          </cell>
          <cell r="J1148">
            <v>657</v>
          </cell>
          <cell r="L1148">
            <v>657</v>
          </cell>
        </row>
        <row r="1149">
          <cell r="A1149">
            <v>8169</v>
          </cell>
          <cell r="B1149" t="str">
            <v>Bellows Joint</v>
          </cell>
          <cell r="C1149" t="str">
            <v>200Ø</v>
          </cell>
          <cell r="D1149" t="str">
            <v>개</v>
          </cell>
          <cell r="E1149">
            <v>400000</v>
          </cell>
          <cell r="F1149">
            <v>0</v>
          </cell>
          <cell r="H1149">
            <v>657</v>
          </cell>
          <cell r="I1149">
            <v>400000</v>
          </cell>
          <cell r="J1149">
            <v>657</v>
          </cell>
          <cell r="L1149">
            <v>657</v>
          </cell>
        </row>
        <row r="1150">
          <cell r="A1150">
            <v>8171</v>
          </cell>
          <cell r="B1150" t="str">
            <v>Ventilated Trimble</v>
          </cell>
          <cell r="C1150" t="str">
            <v>1,000Ø</v>
          </cell>
          <cell r="D1150" t="str">
            <v>개</v>
          </cell>
          <cell r="E1150">
            <v>314000</v>
          </cell>
          <cell r="F1150">
            <v>0</v>
          </cell>
          <cell r="H1150">
            <v>657</v>
          </cell>
          <cell r="I1150">
            <v>314000</v>
          </cell>
          <cell r="J1150">
            <v>657</v>
          </cell>
          <cell r="L1150">
            <v>657</v>
          </cell>
        </row>
        <row r="1151">
          <cell r="A1151">
            <v>8172</v>
          </cell>
          <cell r="B1151" t="str">
            <v>Ventilated Trimble</v>
          </cell>
          <cell r="C1151" t="str">
            <v>900Ø</v>
          </cell>
          <cell r="D1151" t="str">
            <v>개</v>
          </cell>
          <cell r="E1151">
            <v>247000</v>
          </cell>
          <cell r="F1151">
            <v>0</v>
          </cell>
          <cell r="H1151">
            <v>657</v>
          </cell>
          <cell r="I1151">
            <v>247000</v>
          </cell>
          <cell r="J1151">
            <v>657</v>
          </cell>
          <cell r="L1151">
            <v>657</v>
          </cell>
        </row>
        <row r="1152">
          <cell r="A1152">
            <v>8173</v>
          </cell>
          <cell r="B1152" t="str">
            <v>Ventilated Trimble</v>
          </cell>
          <cell r="C1152" t="str">
            <v>800Ø</v>
          </cell>
          <cell r="D1152" t="str">
            <v>개</v>
          </cell>
          <cell r="E1152">
            <v>227000</v>
          </cell>
          <cell r="F1152">
            <v>0</v>
          </cell>
          <cell r="H1152">
            <v>657</v>
          </cell>
          <cell r="I1152">
            <v>227000</v>
          </cell>
          <cell r="J1152">
            <v>657</v>
          </cell>
          <cell r="L1152">
            <v>657</v>
          </cell>
        </row>
        <row r="1153">
          <cell r="A1153">
            <v>8174</v>
          </cell>
          <cell r="B1153" t="str">
            <v>Ventilated Trimble</v>
          </cell>
          <cell r="C1153" t="str">
            <v>700Ø</v>
          </cell>
          <cell r="D1153" t="str">
            <v>개</v>
          </cell>
          <cell r="E1153">
            <v>205000</v>
          </cell>
          <cell r="F1153">
            <v>0</v>
          </cell>
          <cell r="H1153">
            <v>657</v>
          </cell>
          <cell r="I1153">
            <v>205000</v>
          </cell>
          <cell r="J1153">
            <v>657</v>
          </cell>
          <cell r="L1153">
            <v>657</v>
          </cell>
        </row>
        <row r="1154">
          <cell r="A1154">
            <v>8175</v>
          </cell>
          <cell r="B1154" t="str">
            <v>Ventilated Trimble</v>
          </cell>
          <cell r="C1154" t="str">
            <v>600Ø</v>
          </cell>
          <cell r="D1154" t="str">
            <v>개</v>
          </cell>
          <cell r="E1154">
            <v>183000</v>
          </cell>
          <cell r="F1154">
            <v>0</v>
          </cell>
          <cell r="H1154">
            <v>657</v>
          </cell>
          <cell r="I1154">
            <v>183000</v>
          </cell>
          <cell r="J1154">
            <v>657</v>
          </cell>
          <cell r="L1154">
            <v>657</v>
          </cell>
        </row>
        <row r="1155">
          <cell r="A1155">
            <v>8176</v>
          </cell>
          <cell r="B1155" t="str">
            <v>Ventilated Trimble</v>
          </cell>
          <cell r="C1155" t="str">
            <v>500Ø</v>
          </cell>
          <cell r="D1155" t="str">
            <v>개</v>
          </cell>
          <cell r="E1155">
            <v>164000</v>
          </cell>
          <cell r="F1155">
            <v>0</v>
          </cell>
          <cell r="H1155">
            <v>657</v>
          </cell>
          <cell r="I1155">
            <v>164000</v>
          </cell>
          <cell r="J1155">
            <v>657</v>
          </cell>
          <cell r="L1155">
            <v>657</v>
          </cell>
        </row>
        <row r="1156">
          <cell r="A1156">
            <v>8177</v>
          </cell>
          <cell r="B1156" t="str">
            <v>Ventilated Trimble</v>
          </cell>
          <cell r="C1156" t="str">
            <v>400Ø</v>
          </cell>
          <cell r="D1156" t="str">
            <v>개</v>
          </cell>
          <cell r="E1156">
            <v>148000</v>
          </cell>
          <cell r="F1156">
            <v>0</v>
          </cell>
          <cell r="H1156">
            <v>657</v>
          </cell>
          <cell r="I1156">
            <v>148000</v>
          </cell>
          <cell r="J1156">
            <v>657</v>
          </cell>
          <cell r="L1156">
            <v>657</v>
          </cell>
        </row>
        <row r="1157">
          <cell r="A1157">
            <v>8178</v>
          </cell>
          <cell r="B1157" t="str">
            <v>Ventilated Trimble</v>
          </cell>
          <cell r="C1157" t="str">
            <v>300Ø</v>
          </cell>
          <cell r="D1157" t="str">
            <v>개</v>
          </cell>
          <cell r="E1157">
            <v>133000</v>
          </cell>
          <cell r="F1157">
            <v>0</v>
          </cell>
          <cell r="H1157">
            <v>657</v>
          </cell>
          <cell r="I1157">
            <v>133000</v>
          </cell>
          <cell r="J1157">
            <v>657</v>
          </cell>
          <cell r="L1157">
            <v>657</v>
          </cell>
        </row>
        <row r="1158">
          <cell r="A1158">
            <v>8179</v>
          </cell>
          <cell r="B1158" t="str">
            <v>Ventilated Trimble</v>
          </cell>
          <cell r="C1158" t="str">
            <v>200Ø</v>
          </cell>
          <cell r="D1158" t="str">
            <v>개</v>
          </cell>
          <cell r="E1158">
            <v>118000</v>
          </cell>
          <cell r="F1158">
            <v>0</v>
          </cell>
          <cell r="H1158">
            <v>657</v>
          </cell>
          <cell r="I1158">
            <v>118000</v>
          </cell>
          <cell r="J1158">
            <v>657</v>
          </cell>
          <cell r="L1158">
            <v>657</v>
          </cell>
        </row>
        <row r="1159">
          <cell r="A1159">
            <v>8181</v>
          </cell>
          <cell r="B1159" t="str">
            <v>Drain Tee Cap</v>
          </cell>
          <cell r="C1159" t="str">
            <v>1,000Ø</v>
          </cell>
          <cell r="D1159" t="str">
            <v>개</v>
          </cell>
          <cell r="E1159">
            <v>125000</v>
          </cell>
          <cell r="F1159">
            <v>0</v>
          </cell>
          <cell r="H1159">
            <v>657</v>
          </cell>
          <cell r="I1159">
            <v>125000</v>
          </cell>
          <cell r="J1159">
            <v>657</v>
          </cell>
          <cell r="L1159">
            <v>657</v>
          </cell>
        </row>
        <row r="1160">
          <cell r="A1160">
            <v>8182</v>
          </cell>
          <cell r="B1160" t="str">
            <v>Drain Tee Cap</v>
          </cell>
          <cell r="C1160" t="str">
            <v>900Ø</v>
          </cell>
          <cell r="D1160" t="str">
            <v>개</v>
          </cell>
          <cell r="E1160">
            <v>90000</v>
          </cell>
          <cell r="F1160">
            <v>0</v>
          </cell>
          <cell r="H1160">
            <v>657</v>
          </cell>
          <cell r="I1160">
            <v>90000</v>
          </cell>
          <cell r="J1160">
            <v>657</v>
          </cell>
          <cell r="L1160">
            <v>657</v>
          </cell>
        </row>
        <row r="1161">
          <cell r="A1161">
            <v>8183</v>
          </cell>
          <cell r="B1161" t="str">
            <v>Drain Tee Cap</v>
          </cell>
          <cell r="C1161" t="str">
            <v>800Ø</v>
          </cell>
          <cell r="D1161" t="str">
            <v>개</v>
          </cell>
          <cell r="E1161">
            <v>63800</v>
          </cell>
          <cell r="F1161">
            <v>0</v>
          </cell>
          <cell r="H1161">
            <v>657</v>
          </cell>
          <cell r="I1161">
            <v>63800</v>
          </cell>
          <cell r="J1161">
            <v>657</v>
          </cell>
          <cell r="L1161">
            <v>657</v>
          </cell>
        </row>
        <row r="1162">
          <cell r="A1162">
            <v>8184</v>
          </cell>
          <cell r="B1162" t="str">
            <v>Drain Tee Cap</v>
          </cell>
          <cell r="C1162" t="str">
            <v>700Ø</v>
          </cell>
          <cell r="D1162" t="str">
            <v>개</v>
          </cell>
          <cell r="E1162">
            <v>51200</v>
          </cell>
          <cell r="F1162">
            <v>0</v>
          </cell>
          <cell r="H1162">
            <v>657</v>
          </cell>
          <cell r="I1162">
            <v>51200</v>
          </cell>
          <cell r="J1162">
            <v>657</v>
          </cell>
          <cell r="L1162">
            <v>657</v>
          </cell>
        </row>
        <row r="1163">
          <cell r="A1163">
            <v>8185</v>
          </cell>
          <cell r="B1163" t="str">
            <v>Drain Tee Cap</v>
          </cell>
          <cell r="C1163" t="str">
            <v>600Ø</v>
          </cell>
          <cell r="D1163" t="str">
            <v>개</v>
          </cell>
          <cell r="E1163">
            <v>44500</v>
          </cell>
          <cell r="F1163">
            <v>0</v>
          </cell>
          <cell r="H1163">
            <v>657</v>
          </cell>
          <cell r="I1163">
            <v>44500</v>
          </cell>
          <cell r="J1163">
            <v>657</v>
          </cell>
          <cell r="L1163">
            <v>657</v>
          </cell>
        </row>
        <row r="1164">
          <cell r="A1164">
            <v>8186</v>
          </cell>
          <cell r="B1164" t="str">
            <v>Drain Tee Cap</v>
          </cell>
          <cell r="C1164" t="str">
            <v>500Ø</v>
          </cell>
          <cell r="D1164" t="str">
            <v>개</v>
          </cell>
          <cell r="E1164">
            <v>39200</v>
          </cell>
          <cell r="F1164">
            <v>0</v>
          </cell>
          <cell r="H1164">
            <v>657</v>
          </cell>
          <cell r="I1164">
            <v>39200</v>
          </cell>
          <cell r="J1164">
            <v>657</v>
          </cell>
          <cell r="L1164">
            <v>657</v>
          </cell>
        </row>
        <row r="1165">
          <cell r="A1165">
            <v>8187</v>
          </cell>
          <cell r="B1165" t="str">
            <v>Drain Tee Cap</v>
          </cell>
          <cell r="C1165" t="str">
            <v>400Ø</v>
          </cell>
          <cell r="D1165" t="str">
            <v>개</v>
          </cell>
          <cell r="E1165">
            <v>29900</v>
          </cell>
          <cell r="F1165">
            <v>0</v>
          </cell>
          <cell r="H1165">
            <v>657</v>
          </cell>
          <cell r="I1165">
            <v>29900</v>
          </cell>
          <cell r="J1165">
            <v>657</v>
          </cell>
          <cell r="L1165">
            <v>657</v>
          </cell>
        </row>
        <row r="1166">
          <cell r="A1166">
            <v>8188</v>
          </cell>
          <cell r="B1166" t="str">
            <v>Drain Tee Cap</v>
          </cell>
          <cell r="C1166" t="str">
            <v>300Ø</v>
          </cell>
          <cell r="D1166" t="str">
            <v>개</v>
          </cell>
          <cell r="E1166">
            <v>24600</v>
          </cell>
          <cell r="F1166">
            <v>0</v>
          </cell>
          <cell r="H1166">
            <v>657</v>
          </cell>
          <cell r="I1166">
            <v>24600</v>
          </cell>
          <cell r="J1166">
            <v>657</v>
          </cell>
          <cell r="L1166">
            <v>657</v>
          </cell>
        </row>
        <row r="1167">
          <cell r="A1167">
            <v>8189</v>
          </cell>
          <cell r="B1167" t="str">
            <v>Drain Tee Cap</v>
          </cell>
          <cell r="C1167" t="str">
            <v>200Ø</v>
          </cell>
          <cell r="D1167" t="str">
            <v>개</v>
          </cell>
          <cell r="E1167">
            <v>17900</v>
          </cell>
          <cell r="F1167">
            <v>0</v>
          </cell>
          <cell r="H1167">
            <v>657</v>
          </cell>
          <cell r="I1167">
            <v>17900</v>
          </cell>
          <cell r="J1167">
            <v>657</v>
          </cell>
          <cell r="L1167">
            <v>657</v>
          </cell>
        </row>
        <row r="1168">
          <cell r="A1168">
            <v>8191</v>
          </cell>
          <cell r="B1168" t="str">
            <v>Manifold Tee</v>
          </cell>
          <cell r="C1168" t="str">
            <v>1,000Ø</v>
          </cell>
          <cell r="D1168" t="str">
            <v>개</v>
          </cell>
          <cell r="E1168">
            <v>665000</v>
          </cell>
          <cell r="F1168">
            <v>0</v>
          </cell>
          <cell r="H1168">
            <v>657</v>
          </cell>
          <cell r="I1168">
            <v>665000</v>
          </cell>
          <cell r="J1168">
            <v>657</v>
          </cell>
          <cell r="L1168">
            <v>657</v>
          </cell>
        </row>
        <row r="1169">
          <cell r="A1169">
            <v>8192</v>
          </cell>
          <cell r="B1169" t="str">
            <v>Manifold Tee</v>
          </cell>
          <cell r="C1169" t="str">
            <v>900Ø</v>
          </cell>
          <cell r="D1169" t="str">
            <v>개</v>
          </cell>
          <cell r="E1169">
            <v>450000</v>
          </cell>
          <cell r="F1169">
            <v>0</v>
          </cell>
          <cell r="H1169">
            <v>657</v>
          </cell>
          <cell r="I1169">
            <v>450000</v>
          </cell>
          <cell r="J1169">
            <v>657</v>
          </cell>
          <cell r="L1169">
            <v>657</v>
          </cell>
        </row>
        <row r="1170">
          <cell r="A1170">
            <v>8193</v>
          </cell>
          <cell r="B1170" t="str">
            <v>Manifold Tee</v>
          </cell>
          <cell r="C1170" t="str">
            <v>800Ø</v>
          </cell>
          <cell r="D1170" t="str">
            <v>개</v>
          </cell>
          <cell r="E1170">
            <v>409000</v>
          </cell>
          <cell r="F1170">
            <v>0</v>
          </cell>
          <cell r="H1170">
            <v>657</v>
          </cell>
          <cell r="I1170">
            <v>409000</v>
          </cell>
          <cell r="J1170">
            <v>657</v>
          </cell>
          <cell r="L1170">
            <v>657</v>
          </cell>
        </row>
        <row r="1171">
          <cell r="A1171">
            <v>8194</v>
          </cell>
          <cell r="B1171" t="str">
            <v>Manifold Tee</v>
          </cell>
          <cell r="C1171" t="str">
            <v>700Ø</v>
          </cell>
          <cell r="D1171" t="str">
            <v>개</v>
          </cell>
          <cell r="E1171">
            <v>287000</v>
          </cell>
          <cell r="F1171">
            <v>0</v>
          </cell>
          <cell r="H1171">
            <v>657</v>
          </cell>
          <cell r="I1171">
            <v>287000</v>
          </cell>
          <cell r="J1171">
            <v>657</v>
          </cell>
          <cell r="L1171">
            <v>657</v>
          </cell>
        </row>
        <row r="1172">
          <cell r="A1172">
            <v>8195</v>
          </cell>
          <cell r="B1172" t="str">
            <v>Manifold Tee</v>
          </cell>
          <cell r="C1172" t="str">
            <v>600Ø</v>
          </cell>
          <cell r="D1172" t="str">
            <v>개</v>
          </cell>
          <cell r="E1172">
            <v>252000</v>
          </cell>
          <cell r="F1172">
            <v>0</v>
          </cell>
          <cell r="H1172">
            <v>657</v>
          </cell>
          <cell r="I1172">
            <v>252000</v>
          </cell>
          <cell r="J1172">
            <v>657</v>
          </cell>
          <cell r="L1172">
            <v>657</v>
          </cell>
        </row>
        <row r="1173">
          <cell r="A1173">
            <v>8196</v>
          </cell>
          <cell r="B1173" t="str">
            <v>Manifold Tee</v>
          </cell>
          <cell r="C1173" t="str">
            <v>500Ø</v>
          </cell>
          <cell r="D1173" t="str">
            <v>개</v>
          </cell>
          <cell r="E1173">
            <v>194000</v>
          </cell>
          <cell r="F1173">
            <v>0</v>
          </cell>
          <cell r="H1173">
            <v>657</v>
          </cell>
          <cell r="I1173">
            <v>194000</v>
          </cell>
          <cell r="J1173">
            <v>657</v>
          </cell>
          <cell r="L1173">
            <v>657</v>
          </cell>
        </row>
        <row r="1174">
          <cell r="A1174">
            <v>8197</v>
          </cell>
          <cell r="B1174" t="str">
            <v>Manifold Tee</v>
          </cell>
          <cell r="C1174" t="str">
            <v>400Ø</v>
          </cell>
          <cell r="D1174" t="str">
            <v>개</v>
          </cell>
          <cell r="E1174">
            <v>154000</v>
          </cell>
          <cell r="F1174">
            <v>0</v>
          </cell>
          <cell r="H1174">
            <v>657</v>
          </cell>
          <cell r="I1174">
            <v>154000</v>
          </cell>
          <cell r="J1174">
            <v>657</v>
          </cell>
          <cell r="L1174">
            <v>657</v>
          </cell>
        </row>
        <row r="1175">
          <cell r="A1175">
            <v>8198</v>
          </cell>
          <cell r="B1175" t="str">
            <v>Manifold Tee</v>
          </cell>
          <cell r="C1175" t="str">
            <v>300Ø</v>
          </cell>
          <cell r="D1175" t="str">
            <v>개</v>
          </cell>
          <cell r="E1175">
            <v>124000</v>
          </cell>
          <cell r="F1175">
            <v>0</v>
          </cell>
          <cell r="H1175">
            <v>657</v>
          </cell>
          <cell r="I1175">
            <v>124000</v>
          </cell>
          <cell r="J1175">
            <v>657</v>
          </cell>
          <cell r="L1175">
            <v>657</v>
          </cell>
        </row>
        <row r="1176">
          <cell r="A1176">
            <v>8199</v>
          </cell>
          <cell r="B1176" t="str">
            <v>Manifold Tee</v>
          </cell>
          <cell r="C1176" t="str">
            <v>200Ø</v>
          </cell>
          <cell r="D1176" t="str">
            <v>개</v>
          </cell>
          <cell r="E1176">
            <v>81000</v>
          </cell>
          <cell r="F1176">
            <v>0</v>
          </cell>
          <cell r="H1176">
            <v>657</v>
          </cell>
          <cell r="I1176">
            <v>81000</v>
          </cell>
          <cell r="J1176">
            <v>657</v>
          </cell>
          <cell r="L1176">
            <v>657</v>
          </cell>
        </row>
        <row r="1177">
          <cell r="A1177">
            <v>8201</v>
          </cell>
          <cell r="B1177" t="str">
            <v>Insulated Flange</v>
          </cell>
          <cell r="C1177" t="str">
            <v>1,000Ø</v>
          </cell>
          <cell r="D1177" t="str">
            <v>개</v>
          </cell>
          <cell r="E1177">
            <v>571000</v>
          </cell>
          <cell r="F1177">
            <v>0</v>
          </cell>
          <cell r="H1177">
            <v>657</v>
          </cell>
          <cell r="I1177">
            <v>571000</v>
          </cell>
          <cell r="J1177">
            <v>657</v>
          </cell>
          <cell r="L1177">
            <v>657</v>
          </cell>
        </row>
        <row r="1178">
          <cell r="A1178">
            <v>8202</v>
          </cell>
          <cell r="B1178" t="str">
            <v>Insulated Flange</v>
          </cell>
          <cell r="C1178" t="str">
            <v>900Ø</v>
          </cell>
          <cell r="D1178" t="str">
            <v>개</v>
          </cell>
          <cell r="E1178">
            <v>348000</v>
          </cell>
          <cell r="F1178">
            <v>0</v>
          </cell>
          <cell r="H1178">
            <v>657</v>
          </cell>
          <cell r="I1178">
            <v>348000</v>
          </cell>
          <cell r="J1178">
            <v>657</v>
          </cell>
          <cell r="L1178">
            <v>657</v>
          </cell>
        </row>
        <row r="1179">
          <cell r="A1179">
            <v>8203</v>
          </cell>
          <cell r="B1179" t="str">
            <v>Insulated Flange</v>
          </cell>
          <cell r="C1179" t="str">
            <v>800Ø</v>
          </cell>
          <cell r="D1179" t="str">
            <v>개</v>
          </cell>
          <cell r="E1179">
            <v>294000</v>
          </cell>
          <cell r="F1179">
            <v>0</v>
          </cell>
          <cell r="H1179">
            <v>657</v>
          </cell>
          <cell r="I1179">
            <v>294000</v>
          </cell>
          <cell r="J1179">
            <v>657</v>
          </cell>
          <cell r="L1179">
            <v>657</v>
          </cell>
        </row>
        <row r="1180">
          <cell r="A1180">
            <v>8204</v>
          </cell>
          <cell r="B1180" t="str">
            <v>Insulated Flange</v>
          </cell>
          <cell r="C1180" t="str">
            <v>700Ø</v>
          </cell>
          <cell r="D1180" t="str">
            <v>개</v>
          </cell>
          <cell r="E1180">
            <v>209000</v>
          </cell>
          <cell r="F1180">
            <v>0</v>
          </cell>
          <cell r="H1180">
            <v>657</v>
          </cell>
          <cell r="I1180">
            <v>209000</v>
          </cell>
          <cell r="J1180">
            <v>657</v>
          </cell>
          <cell r="L1180">
            <v>657</v>
          </cell>
        </row>
        <row r="1181">
          <cell r="A1181">
            <v>8205</v>
          </cell>
          <cell r="B1181" t="str">
            <v>Insulated Flange</v>
          </cell>
          <cell r="C1181" t="str">
            <v>600Ø</v>
          </cell>
          <cell r="D1181" t="str">
            <v>개</v>
          </cell>
          <cell r="E1181">
            <v>182000</v>
          </cell>
          <cell r="F1181">
            <v>0</v>
          </cell>
          <cell r="H1181">
            <v>657</v>
          </cell>
          <cell r="I1181">
            <v>182000</v>
          </cell>
          <cell r="J1181">
            <v>657</v>
          </cell>
          <cell r="L1181">
            <v>657</v>
          </cell>
        </row>
        <row r="1182">
          <cell r="A1182">
            <v>8206</v>
          </cell>
          <cell r="B1182" t="str">
            <v>Insulated Flange</v>
          </cell>
          <cell r="C1182" t="str">
            <v>500Ø</v>
          </cell>
          <cell r="D1182" t="str">
            <v>개</v>
          </cell>
          <cell r="E1182">
            <v>174000</v>
          </cell>
          <cell r="F1182">
            <v>0</v>
          </cell>
          <cell r="H1182">
            <v>657</v>
          </cell>
          <cell r="I1182">
            <v>174000</v>
          </cell>
          <cell r="J1182">
            <v>657</v>
          </cell>
          <cell r="L1182">
            <v>657</v>
          </cell>
        </row>
        <row r="1183">
          <cell r="A1183">
            <v>8207</v>
          </cell>
          <cell r="B1183" t="str">
            <v>Insulated Flange</v>
          </cell>
          <cell r="C1183" t="str">
            <v>400Ø</v>
          </cell>
          <cell r="D1183" t="str">
            <v>개</v>
          </cell>
          <cell r="E1183">
            <v>138000</v>
          </cell>
          <cell r="F1183">
            <v>0</v>
          </cell>
          <cell r="H1183">
            <v>657</v>
          </cell>
          <cell r="I1183">
            <v>138000</v>
          </cell>
          <cell r="J1183">
            <v>657</v>
          </cell>
          <cell r="L1183">
            <v>657</v>
          </cell>
        </row>
        <row r="1184">
          <cell r="A1184">
            <v>8208</v>
          </cell>
          <cell r="B1184" t="str">
            <v>Insulated Flange</v>
          </cell>
          <cell r="C1184" t="str">
            <v>300Ø</v>
          </cell>
          <cell r="D1184" t="str">
            <v>개</v>
          </cell>
          <cell r="E1184">
            <v>91000</v>
          </cell>
          <cell r="F1184">
            <v>0</v>
          </cell>
          <cell r="H1184">
            <v>657</v>
          </cell>
          <cell r="I1184">
            <v>91000</v>
          </cell>
          <cell r="J1184">
            <v>657</v>
          </cell>
          <cell r="L1184">
            <v>657</v>
          </cell>
        </row>
        <row r="1185">
          <cell r="A1185">
            <v>8209</v>
          </cell>
          <cell r="B1185" t="str">
            <v>Insulated Flange</v>
          </cell>
          <cell r="C1185" t="str">
            <v>200Ø</v>
          </cell>
          <cell r="D1185" t="str">
            <v>개</v>
          </cell>
          <cell r="E1185">
            <v>68000</v>
          </cell>
          <cell r="F1185">
            <v>0</v>
          </cell>
          <cell r="H1185">
            <v>657</v>
          </cell>
          <cell r="I1185">
            <v>68000</v>
          </cell>
          <cell r="J1185">
            <v>657</v>
          </cell>
          <cell r="L1185">
            <v>657</v>
          </cell>
        </row>
        <row r="1186">
          <cell r="A1186">
            <v>8211</v>
          </cell>
          <cell r="B1186" t="str">
            <v>Pt Support Assembly</v>
          </cell>
          <cell r="C1186" t="str">
            <v>1,000Ø</v>
          </cell>
          <cell r="D1186" t="str">
            <v>개</v>
          </cell>
          <cell r="E1186">
            <v>254000</v>
          </cell>
          <cell r="F1186">
            <v>0</v>
          </cell>
          <cell r="H1186">
            <v>657</v>
          </cell>
          <cell r="I1186">
            <v>254000</v>
          </cell>
          <cell r="J1186">
            <v>657</v>
          </cell>
          <cell r="L1186">
            <v>657</v>
          </cell>
        </row>
        <row r="1187">
          <cell r="A1187">
            <v>8212</v>
          </cell>
          <cell r="B1187" t="str">
            <v>Pt Support Assembly</v>
          </cell>
          <cell r="C1187" t="str">
            <v>900Ø</v>
          </cell>
          <cell r="D1187" t="str">
            <v>개</v>
          </cell>
          <cell r="E1187">
            <v>171000</v>
          </cell>
          <cell r="F1187">
            <v>0</v>
          </cell>
          <cell r="H1187">
            <v>657</v>
          </cell>
          <cell r="I1187">
            <v>171000</v>
          </cell>
          <cell r="J1187">
            <v>657</v>
          </cell>
          <cell r="L1187">
            <v>657</v>
          </cell>
        </row>
        <row r="1188">
          <cell r="A1188">
            <v>8213</v>
          </cell>
          <cell r="B1188" t="str">
            <v>Pt Support Assembly</v>
          </cell>
          <cell r="C1188" t="str">
            <v>800Ø</v>
          </cell>
          <cell r="D1188" t="str">
            <v>개</v>
          </cell>
          <cell r="E1188">
            <v>142000</v>
          </cell>
          <cell r="F1188">
            <v>0</v>
          </cell>
          <cell r="H1188">
            <v>657</v>
          </cell>
          <cell r="I1188">
            <v>142000</v>
          </cell>
          <cell r="J1188">
            <v>657</v>
          </cell>
          <cell r="L1188">
            <v>657</v>
          </cell>
        </row>
        <row r="1189">
          <cell r="A1189">
            <v>8214</v>
          </cell>
          <cell r="B1189" t="str">
            <v>Pt Support Assembly</v>
          </cell>
          <cell r="C1189" t="str">
            <v>700Ø</v>
          </cell>
          <cell r="D1189" t="str">
            <v>개</v>
          </cell>
          <cell r="E1189">
            <v>115000</v>
          </cell>
          <cell r="F1189">
            <v>0</v>
          </cell>
          <cell r="H1189">
            <v>657</v>
          </cell>
          <cell r="I1189">
            <v>115000</v>
          </cell>
          <cell r="J1189">
            <v>657</v>
          </cell>
          <cell r="L1189">
            <v>657</v>
          </cell>
        </row>
        <row r="1190">
          <cell r="A1190">
            <v>8215</v>
          </cell>
          <cell r="B1190" t="str">
            <v>Pt Support Assembly</v>
          </cell>
          <cell r="C1190" t="str">
            <v>600Ø</v>
          </cell>
          <cell r="D1190" t="str">
            <v>개</v>
          </cell>
          <cell r="E1190">
            <v>95000</v>
          </cell>
          <cell r="F1190">
            <v>0</v>
          </cell>
          <cell r="H1190">
            <v>657</v>
          </cell>
          <cell r="I1190">
            <v>95000</v>
          </cell>
          <cell r="J1190">
            <v>657</v>
          </cell>
          <cell r="L1190">
            <v>657</v>
          </cell>
        </row>
        <row r="1191">
          <cell r="A1191">
            <v>8216</v>
          </cell>
          <cell r="B1191" t="str">
            <v>Pt Support Assembly</v>
          </cell>
          <cell r="C1191" t="str">
            <v>500Ø</v>
          </cell>
          <cell r="D1191" t="str">
            <v>개</v>
          </cell>
          <cell r="E1191">
            <v>75000</v>
          </cell>
          <cell r="F1191">
            <v>0</v>
          </cell>
          <cell r="H1191">
            <v>657</v>
          </cell>
          <cell r="I1191">
            <v>75000</v>
          </cell>
          <cell r="J1191">
            <v>657</v>
          </cell>
          <cell r="L1191">
            <v>657</v>
          </cell>
        </row>
        <row r="1192">
          <cell r="A1192">
            <v>8217</v>
          </cell>
          <cell r="B1192" t="str">
            <v>Pt Support Assembly</v>
          </cell>
          <cell r="C1192" t="str">
            <v>400Ø</v>
          </cell>
          <cell r="D1192" t="str">
            <v>개</v>
          </cell>
          <cell r="E1192">
            <v>63100</v>
          </cell>
          <cell r="F1192">
            <v>0</v>
          </cell>
          <cell r="H1192">
            <v>657</v>
          </cell>
          <cell r="I1192">
            <v>63100</v>
          </cell>
          <cell r="J1192">
            <v>657</v>
          </cell>
          <cell r="L1192">
            <v>657</v>
          </cell>
        </row>
        <row r="1193">
          <cell r="A1193">
            <v>8218</v>
          </cell>
          <cell r="B1193" t="str">
            <v>Pt Support Assembly</v>
          </cell>
          <cell r="C1193" t="str">
            <v>300Ø</v>
          </cell>
          <cell r="D1193" t="str">
            <v>개</v>
          </cell>
          <cell r="E1193">
            <v>56500</v>
          </cell>
          <cell r="F1193">
            <v>0</v>
          </cell>
          <cell r="H1193">
            <v>657</v>
          </cell>
          <cell r="I1193">
            <v>56500</v>
          </cell>
          <cell r="J1193">
            <v>657</v>
          </cell>
          <cell r="L1193">
            <v>657</v>
          </cell>
        </row>
        <row r="1194">
          <cell r="A1194">
            <v>8219</v>
          </cell>
          <cell r="B1194" t="str">
            <v>Pt Support Assembly</v>
          </cell>
          <cell r="C1194" t="str">
            <v>200Ø</v>
          </cell>
          <cell r="D1194" t="str">
            <v>개</v>
          </cell>
          <cell r="E1194">
            <v>49800</v>
          </cell>
          <cell r="F1194">
            <v>0</v>
          </cell>
          <cell r="H1194">
            <v>657</v>
          </cell>
          <cell r="I1194">
            <v>49800</v>
          </cell>
          <cell r="J1194">
            <v>657</v>
          </cell>
          <cell r="L1194">
            <v>657</v>
          </cell>
        </row>
        <row r="1195">
          <cell r="A1195">
            <v>8221</v>
          </cell>
          <cell r="B1195" t="str">
            <v>Check Hole</v>
          </cell>
          <cell r="C1195" t="str">
            <v>1,000Ø</v>
          </cell>
          <cell r="D1195" t="str">
            <v>개</v>
          </cell>
          <cell r="E1195">
            <v>354000</v>
          </cell>
          <cell r="F1195">
            <v>0</v>
          </cell>
          <cell r="H1195">
            <v>657</v>
          </cell>
          <cell r="I1195">
            <v>354000</v>
          </cell>
          <cell r="J1195">
            <v>657</v>
          </cell>
          <cell r="L1195">
            <v>657</v>
          </cell>
        </row>
        <row r="1196">
          <cell r="A1196">
            <v>8222</v>
          </cell>
          <cell r="B1196" t="str">
            <v>Check Hole</v>
          </cell>
          <cell r="C1196" t="str">
            <v>900Ø</v>
          </cell>
          <cell r="D1196" t="str">
            <v>개</v>
          </cell>
          <cell r="E1196">
            <v>282000</v>
          </cell>
          <cell r="F1196">
            <v>0</v>
          </cell>
          <cell r="H1196">
            <v>657</v>
          </cell>
          <cell r="I1196">
            <v>282000</v>
          </cell>
          <cell r="J1196">
            <v>657</v>
          </cell>
          <cell r="L1196">
            <v>657</v>
          </cell>
        </row>
        <row r="1197">
          <cell r="A1197">
            <v>8223</v>
          </cell>
          <cell r="B1197" t="str">
            <v>Check Hole</v>
          </cell>
          <cell r="C1197" t="str">
            <v>800Ø</v>
          </cell>
          <cell r="D1197" t="str">
            <v>개</v>
          </cell>
          <cell r="E1197">
            <v>252000</v>
          </cell>
          <cell r="F1197">
            <v>0</v>
          </cell>
          <cell r="H1197">
            <v>657</v>
          </cell>
          <cell r="I1197">
            <v>252000</v>
          </cell>
          <cell r="J1197">
            <v>657</v>
          </cell>
          <cell r="L1197">
            <v>657</v>
          </cell>
        </row>
        <row r="1198">
          <cell r="A1198">
            <v>8224</v>
          </cell>
          <cell r="B1198" t="str">
            <v>Check Hole</v>
          </cell>
          <cell r="C1198" t="str">
            <v>700Ø</v>
          </cell>
          <cell r="D1198" t="str">
            <v>개</v>
          </cell>
          <cell r="E1198">
            <v>219000</v>
          </cell>
          <cell r="F1198">
            <v>0</v>
          </cell>
          <cell r="H1198">
            <v>657</v>
          </cell>
          <cell r="I1198">
            <v>219000</v>
          </cell>
          <cell r="J1198">
            <v>657</v>
          </cell>
          <cell r="L1198">
            <v>657</v>
          </cell>
        </row>
        <row r="1199">
          <cell r="A1199">
            <v>8225</v>
          </cell>
          <cell r="B1199" t="str">
            <v>Check Hole</v>
          </cell>
          <cell r="C1199" t="str">
            <v>600Ø</v>
          </cell>
          <cell r="D1199" t="str">
            <v>개</v>
          </cell>
          <cell r="E1199">
            <v>188000</v>
          </cell>
          <cell r="F1199">
            <v>0</v>
          </cell>
          <cell r="H1199">
            <v>657</v>
          </cell>
          <cell r="I1199">
            <v>188000</v>
          </cell>
          <cell r="J1199">
            <v>657</v>
          </cell>
          <cell r="L1199">
            <v>657</v>
          </cell>
        </row>
        <row r="1200">
          <cell r="A1200">
            <v>8226</v>
          </cell>
          <cell r="B1200" t="str">
            <v>Check Hole</v>
          </cell>
          <cell r="C1200" t="str">
            <v>500Ø</v>
          </cell>
          <cell r="D1200" t="str">
            <v>개</v>
          </cell>
          <cell r="E1200">
            <v>157000</v>
          </cell>
          <cell r="F1200">
            <v>0</v>
          </cell>
          <cell r="H1200">
            <v>657</v>
          </cell>
          <cell r="I1200">
            <v>157000</v>
          </cell>
          <cell r="J1200">
            <v>657</v>
          </cell>
          <cell r="L1200">
            <v>657</v>
          </cell>
        </row>
        <row r="1201">
          <cell r="A1201">
            <v>8227</v>
          </cell>
          <cell r="B1201" t="str">
            <v>Check Hole</v>
          </cell>
          <cell r="C1201" t="str">
            <v>400Ø</v>
          </cell>
          <cell r="D1201" t="str">
            <v>개</v>
          </cell>
          <cell r="E1201">
            <v>125000</v>
          </cell>
          <cell r="F1201">
            <v>0</v>
          </cell>
          <cell r="H1201">
            <v>657</v>
          </cell>
          <cell r="I1201">
            <v>125000</v>
          </cell>
          <cell r="J1201">
            <v>657</v>
          </cell>
          <cell r="L1201">
            <v>657</v>
          </cell>
        </row>
        <row r="1202">
          <cell r="A1202">
            <v>8228</v>
          </cell>
          <cell r="B1202" t="str">
            <v>Check Hole</v>
          </cell>
          <cell r="C1202" t="str">
            <v>300Ø</v>
          </cell>
          <cell r="D1202" t="str">
            <v>개</v>
          </cell>
          <cell r="E1202">
            <v>93800</v>
          </cell>
          <cell r="F1202">
            <v>0</v>
          </cell>
          <cell r="H1202">
            <v>657</v>
          </cell>
          <cell r="I1202">
            <v>93800</v>
          </cell>
          <cell r="J1202">
            <v>657</v>
          </cell>
          <cell r="L1202">
            <v>657</v>
          </cell>
        </row>
        <row r="1203">
          <cell r="A1203">
            <v>8229</v>
          </cell>
          <cell r="B1203" t="str">
            <v>Check Hole</v>
          </cell>
          <cell r="C1203" t="str">
            <v>200Ø</v>
          </cell>
          <cell r="D1203" t="str">
            <v>개</v>
          </cell>
          <cell r="E1203">
            <v>63100</v>
          </cell>
          <cell r="F1203">
            <v>0</v>
          </cell>
          <cell r="H1203">
            <v>657</v>
          </cell>
          <cell r="I1203">
            <v>63100</v>
          </cell>
          <cell r="J1203">
            <v>657</v>
          </cell>
          <cell r="L1203">
            <v>657</v>
          </cell>
        </row>
        <row r="1204">
          <cell r="A1204">
            <v>8231</v>
          </cell>
          <cell r="B1204" t="str">
            <v>Full Angle Ring</v>
          </cell>
          <cell r="C1204" t="str">
            <v>1,000Ø</v>
          </cell>
          <cell r="D1204" t="str">
            <v>개</v>
          </cell>
          <cell r="E1204">
            <v>88000</v>
          </cell>
          <cell r="F1204">
            <v>0</v>
          </cell>
          <cell r="H1204">
            <v>657</v>
          </cell>
          <cell r="I1204">
            <v>88000</v>
          </cell>
          <cell r="J1204">
            <v>657</v>
          </cell>
          <cell r="L1204">
            <v>657</v>
          </cell>
        </row>
        <row r="1205">
          <cell r="A1205">
            <v>8232</v>
          </cell>
          <cell r="B1205" t="str">
            <v>Full Angle Ring</v>
          </cell>
          <cell r="C1205" t="str">
            <v>900Ø</v>
          </cell>
          <cell r="D1205" t="str">
            <v>개</v>
          </cell>
          <cell r="E1205">
            <v>69100</v>
          </cell>
          <cell r="F1205">
            <v>0</v>
          </cell>
          <cell r="H1205">
            <v>657</v>
          </cell>
          <cell r="I1205">
            <v>69100</v>
          </cell>
          <cell r="J1205">
            <v>657</v>
          </cell>
          <cell r="L1205">
            <v>657</v>
          </cell>
        </row>
        <row r="1206">
          <cell r="A1206">
            <v>8233</v>
          </cell>
          <cell r="B1206" t="str">
            <v>Full Angle Ring</v>
          </cell>
          <cell r="C1206" t="str">
            <v>800Ø</v>
          </cell>
          <cell r="D1206" t="str">
            <v>개</v>
          </cell>
          <cell r="E1206">
            <v>59800</v>
          </cell>
          <cell r="F1206">
            <v>0</v>
          </cell>
          <cell r="H1206">
            <v>657</v>
          </cell>
          <cell r="I1206">
            <v>59800</v>
          </cell>
          <cell r="J1206">
            <v>657</v>
          </cell>
          <cell r="L1206">
            <v>657</v>
          </cell>
        </row>
        <row r="1207">
          <cell r="A1207">
            <v>8234</v>
          </cell>
          <cell r="B1207" t="str">
            <v>Full Angle Ring</v>
          </cell>
          <cell r="C1207" t="str">
            <v>700Ø</v>
          </cell>
          <cell r="D1207" t="str">
            <v>개</v>
          </cell>
          <cell r="E1207">
            <v>53800</v>
          </cell>
          <cell r="F1207">
            <v>0</v>
          </cell>
          <cell r="H1207">
            <v>657</v>
          </cell>
          <cell r="I1207">
            <v>53800</v>
          </cell>
          <cell r="J1207">
            <v>657</v>
          </cell>
          <cell r="L1207">
            <v>657</v>
          </cell>
        </row>
        <row r="1208">
          <cell r="A1208">
            <v>8235</v>
          </cell>
          <cell r="B1208" t="str">
            <v>Full Angle Ring</v>
          </cell>
          <cell r="C1208" t="str">
            <v>600Ø</v>
          </cell>
          <cell r="D1208" t="str">
            <v>개</v>
          </cell>
          <cell r="E1208">
            <v>47200</v>
          </cell>
          <cell r="F1208">
            <v>0</v>
          </cell>
          <cell r="H1208">
            <v>657</v>
          </cell>
          <cell r="I1208">
            <v>47200</v>
          </cell>
          <cell r="J1208">
            <v>657</v>
          </cell>
          <cell r="L1208">
            <v>657</v>
          </cell>
        </row>
        <row r="1209">
          <cell r="A1209">
            <v>8236</v>
          </cell>
          <cell r="B1209" t="str">
            <v>Full Angle Ring</v>
          </cell>
          <cell r="C1209" t="str">
            <v>500Ø</v>
          </cell>
          <cell r="D1209" t="str">
            <v>개</v>
          </cell>
          <cell r="E1209">
            <v>41200</v>
          </cell>
          <cell r="F1209">
            <v>0</v>
          </cell>
          <cell r="H1209">
            <v>657</v>
          </cell>
          <cell r="I1209">
            <v>41200</v>
          </cell>
          <cell r="J1209">
            <v>657</v>
          </cell>
          <cell r="L1209">
            <v>657</v>
          </cell>
        </row>
        <row r="1210">
          <cell r="A1210">
            <v>8237</v>
          </cell>
          <cell r="B1210" t="str">
            <v>Full Angle Ring</v>
          </cell>
          <cell r="C1210" t="str">
            <v>400Ø</v>
          </cell>
          <cell r="D1210" t="str">
            <v>개</v>
          </cell>
          <cell r="E1210">
            <v>35900</v>
          </cell>
          <cell r="F1210">
            <v>0</v>
          </cell>
          <cell r="H1210">
            <v>657</v>
          </cell>
          <cell r="I1210">
            <v>35900</v>
          </cell>
          <cell r="J1210">
            <v>657</v>
          </cell>
          <cell r="L1210">
            <v>657</v>
          </cell>
        </row>
        <row r="1211">
          <cell r="A1211">
            <v>8238</v>
          </cell>
          <cell r="B1211" t="str">
            <v>Full Angle Ring</v>
          </cell>
          <cell r="C1211" t="str">
            <v>300Ø</v>
          </cell>
          <cell r="D1211" t="str">
            <v>개</v>
          </cell>
          <cell r="E1211">
            <v>29900</v>
          </cell>
          <cell r="F1211">
            <v>0</v>
          </cell>
          <cell r="H1211">
            <v>657</v>
          </cell>
          <cell r="I1211">
            <v>29900</v>
          </cell>
          <cell r="J1211">
            <v>657</v>
          </cell>
          <cell r="L1211">
            <v>657</v>
          </cell>
        </row>
        <row r="1212">
          <cell r="A1212">
            <v>8239</v>
          </cell>
          <cell r="B1212" t="str">
            <v>Full Angle Ring</v>
          </cell>
          <cell r="C1212" t="str">
            <v>200Ø</v>
          </cell>
          <cell r="D1212" t="str">
            <v>개</v>
          </cell>
          <cell r="E1212">
            <v>23200</v>
          </cell>
          <cell r="F1212">
            <v>0</v>
          </cell>
          <cell r="H1212">
            <v>657</v>
          </cell>
          <cell r="I1212">
            <v>23200</v>
          </cell>
          <cell r="J1212">
            <v>657</v>
          </cell>
          <cell r="L1212">
            <v>657</v>
          </cell>
        </row>
        <row r="1213">
          <cell r="A1213">
            <v>8241</v>
          </cell>
          <cell r="B1213" t="str">
            <v>Flange Adapter</v>
          </cell>
          <cell r="C1213" t="str">
            <v>1,000Ø</v>
          </cell>
          <cell r="D1213" t="str">
            <v>개</v>
          </cell>
          <cell r="E1213">
            <v>394000</v>
          </cell>
          <cell r="F1213">
            <v>0</v>
          </cell>
          <cell r="H1213">
            <v>657</v>
          </cell>
          <cell r="I1213">
            <v>394000</v>
          </cell>
          <cell r="J1213">
            <v>657</v>
          </cell>
          <cell r="L1213">
            <v>657</v>
          </cell>
        </row>
        <row r="1214">
          <cell r="A1214">
            <v>8242</v>
          </cell>
          <cell r="B1214" t="str">
            <v>Flange Adapter</v>
          </cell>
          <cell r="C1214" t="str">
            <v>900Ø</v>
          </cell>
          <cell r="D1214" t="str">
            <v>개</v>
          </cell>
          <cell r="E1214">
            <v>272000</v>
          </cell>
          <cell r="F1214">
            <v>0</v>
          </cell>
          <cell r="H1214">
            <v>657</v>
          </cell>
          <cell r="I1214">
            <v>272000</v>
          </cell>
          <cell r="J1214">
            <v>657</v>
          </cell>
          <cell r="L1214">
            <v>657</v>
          </cell>
        </row>
        <row r="1215">
          <cell r="A1215">
            <v>8243</v>
          </cell>
          <cell r="B1215" t="str">
            <v>Flange Adapter</v>
          </cell>
          <cell r="C1215" t="str">
            <v>800Ø</v>
          </cell>
          <cell r="D1215" t="str">
            <v>개</v>
          </cell>
          <cell r="E1215">
            <v>228000</v>
          </cell>
          <cell r="F1215">
            <v>0</v>
          </cell>
          <cell r="H1215">
            <v>657</v>
          </cell>
          <cell r="I1215">
            <v>228000</v>
          </cell>
          <cell r="J1215">
            <v>657</v>
          </cell>
          <cell r="L1215">
            <v>657</v>
          </cell>
        </row>
        <row r="1216">
          <cell r="A1216">
            <v>8244</v>
          </cell>
          <cell r="B1216" t="str">
            <v>Flange Adapter</v>
          </cell>
          <cell r="C1216" t="str">
            <v>700Ø</v>
          </cell>
          <cell r="D1216" t="str">
            <v>개</v>
          </cell>
          <cell r="E1216">
            <v>189000</v>
          </cell>
          <cell r="F1216">
            <v>0</v>
          </cell>
          <cell r="H1216">
            <v>657</v>
          </cell>
          <cell r="I1216">
            <v>189000</v>
          </cell>
          <cell r="J1216">
            <v>657</v>
          </cell>
          <cell r="L1216">
            <v>657</v>
          </cell>
        </row>
        <row r="1217">
          <cell r="A1217">
            <v>8245</v>
          </cell>
          <cell r="B1217" t="str">
            <v>Flange Adapter</v>
          </cell>
          <cell r="C1217" t="str">
            <v>600Ø</v>
          </cell>
          <cell r="D1217" t="str">
            <v>개</v>
          </cell>
          <cell r="E1217">
            <v>150000</v>
          </cell>
          <cell r="F1217">
            <v>0</v>
          </cell>
          <cell r="H1217">
            <v>657</v>
          </cell>
          <cell r="I1217">
            <v>150000</v>
          </cell>
          <cell r="J1217">
            <v>657</v>
          </cell>
          <cell r="L1217">
            <v>657</v>
          </cell>
        </row>
        <row r="1218">
          <cell r="A1218">
            <v>8246</v>
          </cell>
          <cell r="B1218" t="str">
            <v>Flange Adapter</v>
          </cell>
          <cell r="C1218" t="str">
            <v>500Ø</v>
          </cell>
          <cell r="D1218" t="str">
            <v>개</v>
          </cell>
          <cell r="E1218">
            <v>136000</v>
          </cell>
          <cell r="F1218">
            <v>0</v>
          </cell>
          <cell r="H1218">
            <v>657</v>
          </cell>
          <cell r="I1218">
            <v>136000</v>
          </cell>
          <cell r="J1218">
            <v>657</v>
          </cell>
          <cell r="L1218">
            <v>657</v>
          </cell>
        </row>
        <row r="1219">
          <cell r="A1219">
            <v>8247</v>
          </cell>
          <cell r="B1219" t="str">
            <v>Flange Adapter</v>
          </cell>
          <cell r="C1219" t="str">
            <v>400Ø</v>
          </cell>
          <cell r="D1219" t="str">
            <v>개</v>
          </cell>
          <cell r="E1219">
            <v>99000</v>
          </cell>
          <cell r="F1219">
            <v>0</v>
          </cell>
          <cell r="H1219">
            <v>657</v>
          </cell>
          <cell r="I1219">
            <v>99000</v>
          </cell>
          <cell r="J1219">
            <v>657</v>
          </cell>
          <cell r="L1219">
            <v>657</v>
          </cell>
        </row>
        <row r="1220">
          <cell r="A1220">
            <v>8248</v>
          </cell>
          <cell r="B1220" t="str">
            <v>Flange Adapter</v>
          </cell>
          <cell r="C1220" t="str">
            <v>300Ø</v>
          </cell>
          <cell r="D1220" t="str">
            <v>개</v>
          </cell>
          <cell r="E1220">
            <v>72400</v>
          </cell>
          <cell r="F1220">
            <v>0</v>
          </cell>
          <cell r="H1220">
            <v>657</v>
          </cell>
          <cell r="I1220">
            <v>72400</v>
          </cell>
          <cell r="J1220">
            <v>657</v>
          </cell>
          <cell r="L1220">
            <v>657</v>
          </cell>
        </row>
        <row r="1221">
          <cell r="A1221">
            <v>8249</v>
          </cell>
          <cell r="B1221" t="str">
            <v>Flange Adapter</v>
          </cell>
          <cell r="C1221" t="str">
            <v>200Ø</v>
          </cell>
          <cell r="D1221" t="str">
            <v>개</v>
          </cell>
          <cell r="E1221">
            <v>49800</v>
          </cell>
          <cell r="F1221">
            <v>0</v>
          </cell>
          <cell r="H1221">
            <v>657</v>
          </cell>
          <cell r="I1221">
            <v>49800</v>
          </cell>
          <cell r="J1221">
            <v>657</v>
          </cell>
          <cell r="L1221">
            <v>657</v>
          </cell>
        </row>
        <row r="1222">
          <cell r="A1222">
            <v>8251</v>
          </cell>
          <cell r="B1222" t="str">
            <v>Clamp Flange</v>
          </cell>
          <cell r="C1222" t="str">
            <v>1,000Ø</v>
          </cell>
          <cell r="D1222" t="str">
            <v>개</v>
          </cell>
          <cell r="E1222">
            <v>109000</v>
          </cell>
          <cell r="F1222">
            <v>0</v>
          </cell>
          <cell r="H1222">
            <v>657</v>
          </cell>
          <cell r="I1222">
            <v>109000</v>
          </cell>
          <cell r="J1222">
            <v>657</v>
          </cell>
          <cell r="L1222">
            <v>657</v>
          </cell>
        </row>
        <row r="1223">
          <cell r="A1223">
            <v>8252</v>
          </cell>
          <cell r="B1223" t="str">
            <v>Clamp Flange</v>
          </cell>
          <cell r="C1223" t="str">
            <v>900Ø</v>
          </cell>
          <cell r="D1223" t="str">
            <v>개</v>
          </cell>
          <cell r="E1223">
            <v>89000</v>
          </cell>
          <cell r="F1223">
            <v>0</v>
          </cell>
          <cell r="H1223">
            <v>657</v>
          </cell>
          <cell r="I1223">
            <v>89000</v>
          </cell>
          <cell r="J1223">
            <v>657</v>
          </cell>
          <cell r="L1223">
            <v>657</v>
          </cell>
        </row>
        <row r="1224">
          <cell r="A1224">
            <v>8253</v>
          </cell>
          <cell r="B1224" t="str">
            <v>Clamp Flange</v>
          </cell>
          <cell r="C1224" t="str">
            <v>800Ø</v>
          </cell>
          <cell r="D1224" t="str">
            <v>개</v>
          </cell>
          <cell r="E1224">
            <v>81000</v>
          </cell>
          <cell r="F1224">
            <v>0</v>
          </cell>
          <cell r="H1224">
            <v>657</v>
          </cell>
          <cell r="I1224">
            <v>81000</v>
          </cell>
          <cell r="J1224">
            <v>657</v>
          </cell>
          <cell r="L1224">
            <v>657</v>
          </cell>
        </row>
        <row r="1225">
          <cell r="A1225">
            <v>8254</v>
          </cell>
          <cell r="B1225" t="str">
            <v>Clamp Flange</v>
          </cell>
          <cell r="C1225" t="str">
            <v>700Ø</v>
          </cell>
          <cell r="D1225" t="str">
            <v>개</v>
          </cell>
          <cell r="E1225">
            <v>73000</v>
          </cell>
          <cell r="F1225">
            <v>0</v>
          </cell>
          <cell r="H1225">
            <v>657</v>
          </cell>
          <cell r="I1225">
            <v>73000</v>
          </cell>
          <cell r="J1225">
            <v>657</v>
          </cell>
          <cell r="L1225">
            <v>657</v>
          </cell>
        </row>
        <row r="1226">
          <cell r="A1226">
            <v>8255</v>
          </cell>
          <cell r="B1226" t="str">
            <v>Clamp Flange</v>
          </cell>
          <cell r="C1226" t="str">
            <v>600Ø</v>
          </cell>
          <cell r="D1226" t="str">
            <v>개</v>
          </cell>
          <cell r="E1226">
            <v>64500</v>
          </cell>
          <cell r="F1226">
            <v>0</v>
          </cell>
          <cell r="H1226">
            <v>657</v>
          </cell>
          <cell r="I1226">
            <v>64500</v>
          </cell>
          <cell r="J1226">
            <v>657</v>
          </cell>
          <cell r="L1226">
            <v>657</v>
          </cell>
        </row>
        <row r="1227">
          <cell r="A1227">
            <v>8256</v>
          </cell>
          <cell r="B1227" t="str">
            <v>Clamp Flange</v>
          </cell>
          <cell r="C1227" t="str">
            <v>500Ø</v>
          </cell>
          <cell r="D1227" t="str">
            <v>개</v>
          </cell>
          <cell r="E1227">
            <v>56500</v>
          </cell>
          <cell r="F1227">
            <v>0</v>
          </cell>
          <cell r="H1227">
            <v>657</v>
          </cell>
          <cell r="I1227">
            <v>56500</v>
          </cell>
          <cell r="J1227">
            <v>657</v>
          </cell>
          <cell r="L1227">
            <v>657</v>
          </cell>
        </row>
        <row r="1228">
          <cell r="A1228">
            <v>8257</v>
          </cell>
          <cell r="B1228" t="str">
            <v>Clamp Flange</v>
          </cell>
          <cell r="C1228" t="str">
            <v>400Ø</v>
          </cell>
          <cell r="D1228" t="str">
            <v>개</v>
          </cell>
          <cell r="E1228">
            <v>47200</v>
          </cell>
          <cell r="F1228">
            <v>0</v>
          </cell>
          <cell r="H1228">
            <v>657</v>
          </cell>
          <cell r="I1228">
            <v>47200</v>
          </cell>
          <cell r="J1228">
            <v>657</v>
          </cell>
          <cell r="L1228">
            <v>657</v>
          </cell>
        </row>
        <row r="1229">
          <cell r="A1229">
            <v>8258</v>
          </cell>
          <cell r="B1229" t="str">
            <v>Clamp Flange</v>
          </cell>
          <cell r="C1229" t="str">
            <v>300Ø</v>
          </cell>
          <cell r="D1229" t="str">
            <v>개</v>
          </cell>
          <cell r="E1229">
            <v>38500</v>
          </cell>
          <cell r="F1229">
            <v>0</v>
          </cell>
          <cell r="H1229">
            <v>657</v>
          </cell>
          <cell r="I1229">
            <v>38500</v>
          </cell>
          <cell r="J1229">
            <v>657</v>
          </cell>
          <cell r="L1229">
            <v>657</v>
          </cell>
        </row>
        <row r="1230">
          <cell r="A1230">
            <v>8259</v>
          </cell>
          <cell r="B1230" t="str">
            <v>Clamp Flange</v>
          </cell>
          <cell r="C1230" t="str">
            <v>200Ø</v>
          </cell>
          <cell r="D1230" t="str">
            <v>개</v>
          </cell>
          <cell r="E1230">
            <v>27900</v>
          </cell>
          <cell r="F1230">
            <v>0</v>
          </cell>
          <cell r="H1230">
            <v>657</v>
          </cell>
          <cell r="I1230">
            <v>27900</v>
          </cell>
          <cell r="J1230">
            <v>657</v>
          </cell>
          <cell r="L1230">
            <v>657</v>
          </cell>
        </row>
        <row r="1231">
          <cell r="A1231">
            <v>8261</v>
          </cell>
          <cell r="B1231" t="str">
            <v>45˚Fixed Elbow</v>
          </cell>
          <cell r="C1231" t="str">
            <v>1,000Ø</v>
          </cell>
          <cell r="D1231" t="str">
            <v>개</v>
          </cell>
          <cell r="E1231">
            <v>571000</v>
          </cell>
          <cell r="F1231">
            <v>0</v>
          </cell>
          <cell r="H1231">
            <v>657</v>
          </cell>
          <cell r="I1231">
            <v>571000</v>
          </cell>
          <cell r="J1231">
            <v>657</v>
          </cell>
          <cell r="L1231">
            <v>657</v>
          </cell>
        </row>
        <row r="1232">
          <cell r="A1232">
            <v>8262</v>
          </cell>
          <cell r="B1232" t="str">
            <v>45˚Fixed Elbow</v>
          </cell>
          <cell r="C1232" t="str">
            <v>900Ø</v>
          </cell>
          <cell r="D1232" t="str">
            <v>개</v>
          </cell>
          <cell r="E1232">
            <v>348000</v>
          </cell>
          <cell r="F1232">
            <v>0</v>
          </cell>
          <cell r="H1232">
            <v>657</v>
          </cell>
          <cell r="I1232">
            <v>348000</v>
          </cell>
          <cell r="J1232">
            <v>657</v>
          </cell>
          <cell r="L1232">
            <v>657</v>
          </cell>
        </row>
        <row r="1233">
          <cell r="A1233">
            <v>8263</v>
          </cell>
          <cell r="B1233" t="str">
            <v>45˚Fixed Elbow</v>
          </cell>
          <cell r="C1233" t="str">
            <v>800Ø</v>
          </cell>
          <cell r="D1233" t="str">
            <v>개</v>
          </cell>
          <cell r="E1233">
            <v>294000</v>
          </cell>
          <cell r="F1233">
            <v>0</v>
          </cell>
          <cell r="H1233">
            <v>657</v>
          </cell>
          <cell r="I1233">
            <v>294000</v>
          </cell>
          <cell r="J1233">
            <v>657</v>
          </cell>
          <cell r="L1233">
            <v>657</v>
          </cell>
        </row>
        <row r="1234">
          <cell r="A1234">
            <v>8264</v>
          </cell>
          <cell r="B1234" t="str">
            <v>45˚Fixed Elbow</v>
          </cell>
          <cell r="C1234" t="str">
            <v>700Ø</v>
          </cell>
          <cell r="D1234" t="str">
            <v>개</v>
          </cell>
          <cell r="E1234">
            <v>246000</v>
          </cell>
          <cell r="F1234">
            <v>0</v>
          </cell>
          <cell r="H1234">
            <v>657</v>
          </cell>
          <cell r="I1234">
            <v>246000</v>
          </cell>
          <cell r="J1234">
            <v>657</v>
          </cell>
          <cell r="L1234">
            <v>657</v>
          </cell>
        </row>
        <row r="1235">
          <cell r="A1235">
            <v>8265</v>
          </cell>
          <cell r="B1235" t="str">
            <v>45˚Fixed Elbow</v>
          </cell>
          <cell r="C1235" t="str">
            <v>600Ø</v>
          </cell>
          <cell r="D1235" t="str">
            <v>개</v>
          </cell>
          <cell r="E1235">
            <v>209000</v>
          </cell>
          <cell r="F1235">
            <v>0</v>
          </cell>
          <cell r="H1235">
            <v>657</v>
          </cell>
          <cell r="I1235">
            <v>209000</v>
          </cell>
          <cell r="J1235">
            <v>657</v>
          </cell>
          <cell r="L1235">
            <v>657</v>
          </cell>
        </row>
        <row r="1236">
          <cell r="A1236">
            <v>8266</v>
          </cell>
          <cell r="B1236" t="str">
            <v>45˚Fixed Elbow</v>
          </cell>
          <cell r="C1236" t="str">
            <v>500Ø</v>
          </cell>
          <cell r="D1236" t="str">
            <v>개</v>
          </cell>
          <cell r="E1236">
            <v>174000</v>
          </cell>
          <cell r="F1236">
            <v>0</v>
          </cell>
          <cell r="H1236">
            <v>657</v>
          </cell>
          <cell r="I1236">
            <v>174000</v>
          </cell>
          <cell r="J1236">
            <v>657</v>
          </cell>
          <cell r="L1236">
            <v>657</v>
          </cell>
        </row>
        <row r="1237">
          <cell r="A1237">
            <v>8267</v>
          </cell>
          <cell r="B1237" t="str">
            <v>45˚Fixed Elbow</v>
          </cell>
          <cell r="C1237" t="str">
            <v>400Ø</v>
          </cell>
          <cell r="D1237" t="str">
            <v>개</v>
          </cell>
          <cell r="E1237">
            <v>138000</v>
          </cell>
          <cell r="F1237">
            <v>0</v>
          </cell>
          <cell r="H1237">
            <v>657</v>
          </cell>
          <cell r="I1237">
            <v>138000</v>
          </cell>
          <cell r="J1237">
            <v>657</v>
          </cell>
          <cell r="L1237">
            <v>657</v>
          </cell>
        </row>
        <row r="1238">
          <cell r="A1238">
            <v>8268</v>
          </cell>
          <cell r="B1238" t="str">
            <v>45˚Fixed Elbow</v>
          </cell>
          <cell r="C1238" t="str">
            <v>300Ø</v>
          </cell>
          <cell r="D1238" t="str">
            <v>개</v>
          </cell>
          <cell r="E1238">
            <v>99000</v>
          </cell>
          <cell r="F1238">
            <v>0</v>
          </cell>
          <cell r="H1238">
            <v>657</v>
          </cell>
          <cell r="I1238">
            <v>99000</v>
          </cell>
          <cell r="J1238">
            <v>657</v>
          </cell>
          <cell r="L1238">
            <v>657</v>
          </cell>
        </row>
        <row r="1239">
          <cell r="A1239">
            <v>8269</v>
          </cell>
          <cell r="B1239" t="str">
            <v>45˚Fixed Elbow</v>
          </cell>
          <cell r="C1239" t="str">
            <v>200Ø</v>
          </cell>
          <cell r="D1239" t="str">
            <v>개</v>
          </cell>
          <cell r="E1239">
            <v>68000</v>
          </cell>
          <cell r="F1239">
            <v>0</v>
          </cell>
          <cell r="H1239">
            <v>657</v>
          </cell>
          <cell r="I1239">
            <v>68000</v>
          </cell>
          <cell r="J1239">
            <v>657</v>
          </cell>
          <cell r="L1239">
            <v>657</v>
          </cell>
        </row>
        <row r="1240">
          <cell r="A1240">
            <v>8271</v>
          </cell>
          <cell r="B1240" t="str">
            <v>45˚Lateral Tee</v>
          </cell>
          <cell r="C1240" t="str">
            <v>1,000Ø</v>
          </cell>
          <cell r="D1240" t="str">
            <v>개</v>
          </cell>
          <cell r="E1240">
            <v>1577000</v>
          </cell>
          <cell r="F1240">
            <v>0</v>
          </cell>
          <cell r="H1240">
            <v>657</v>
          </cell>
          <cell r="I1240">
            <v>1577000</v>
          </cell>
          <cell r="J1240">
            <v>657</v>
          </cell>
          <cell r="L1240">
            <v>657</v>
          </cell>
        </row>
        <row r="1241">
          <cell r="A1241">
            <v>8272</v>
          </cell>
          <cell r="B1241" t="str">
            <v>45˚Lateral Tee</v>
          </cell>
          <cell r="C1241" t="str">
            <v>900Ø</v>
          </cell>
          <cell r="D1241" t="str">
            <v>개</v>
          </cell>
          <cell r="E1241">
            <v>865000</v>
          </cell>
          <cell r="F1241">
            <v>0</v>
          </cell>
          <cell r="H1241">
            <v>657</v>
          </cell>
          <cell r="I1241">
            <v>865000</v>
          </cell>
          <cell r="J1241">
            <v>657</v>
          </cell>
          <cell r="L1241">
            <v>657</v>
          </cell>
        </row>
        <row r="1242">
          <cell r="A1242">
            <v>8273</v>
          </cell>
          <cell r="B1242" t="str">
            <v>45˚Lateral Tee</v>
          </cell>
          <cell r="C1242" t="str">
            <v>800Ø</v>
          </cell>
          <cell r="D1242" t="str">
            <v>개</v>
          </cell>
          <cell r="E1242">
            <v>736000</v>
          </cell>
          <cell r="F1242">
            <v>0</v>
          </cell>
          <cell r="H1242">
            <v>657</v>
          </cell>
          <cell r="I1242">
            <v>736000</v>
          </cell>
          <cell r="J1242">
            <v>657</v>
          </cell>
          <cell r="L1242">
            <v>657</v>
          </cell>
        </row>
        <row r="1243">
          <cell r="A1243">
            <v>8274</v>
          </cell>
          <cell r="B1243" t="str">
            <v>45˚Lateral Tee</v>
          </cell>
          <cell r="C1243" t="str">
            <v>700Ø</v>
          </cell>
          <cell r="D1243" t="str">
            <v>개</v>
          </cell>
          <cell r="E1243">
            <v>638000</v>
          </cell>
          <cell r="F1243">
            <v>0</v>
          </cell>
          <cell r="H1243">
            <v>657</v>
          </cell>
          <cell r="I1243">
            <v>638000</v>
          </cell>
          <cell r="J1243">
            <v>657</v>
          </cell>
          <cell r="L1243">
            <v>657</v>
          </cell>
        </row>
        <row r="1244">
          <cell r="A1244">
            <v>8275</v>
          </cell>
          <cell r="B1244" t="str">
            <v>45˚Lateral Tee</v>
          </cell>
          <cell r="C1244" t="str">
            <v>600Ø</v>
          </cell>
          <cell r="D1244" t="str">
            <v>개</v>
          </cell>
          <cell r="E1244">
            <v>523000</v>
          </cell>
          <cell r="F1244">
            <v>0</v>
          </cell>
          <cell r="H1244">
            <v>657</v>
          </cell>
          <cell r="I1244">
            <v>523000</v>
          </cell>
          <cell r="J1244">
            <v>657</v>
          </cell>
          <cell r="L1244">
            <v>657</v>
          </cell>
        </row>
        <row r="1245">
          <cell r="A1245">
            <v>8276</v>
          </cell>
          <cell r="B1245" t="str">
            <v>45˚Lateral Tee</v>
          </cell>
          <cell r="C1245" t="str">
            <v>500Ø</v>
          </cell>
          <cell r="D1245" t="str">
            <v>개</v>
          </cell>
          <cell r="E1245">
            <v>399000</v>
          </cell>
          <cell r="F1245">
            <v>0</v>
          </cell>
          <cell r="H1245">
            <v>657</v>
          </cell>
          <cell r="I1245">
            <v>399000</v>
          </cell>
          <cell r="J1245">
            <v>657</v>
          </cell>
          <cell r="L1245">
            <v>657</v>
          </cell>
        </row>
        <row r="1246">
          <cell r="A1246">
            <v>8277</v>
          </cell>
          <cell r="B1246" t="str">
            <v>45˚Lateral Tee</v>
          </cell>
          <cell r="C1246" t="str">
            <v>400Ø</v>
          </cell>
          <cell r="D1246" t="str">
            <v>개</v>
          </cell>
          <cell r="E1246">
            <v>301000</v>
          </cell>
          <cell r="F1246">
            <v>0</v>
          </cell>
          <cell r="H1246">
            <v>657</v>
          </cell>
          <cell r="I1246">
            <v>301000</v>
          </cell>
          <cell r="J1246">
            <v>657</v>
          </cell>
          <cell r="L1246">
            <v>657</v>
          </cell>
        </row>
        <row r="1247">
          <cell r="A1247">
            <v>8278</v>
          </cell>
          <cell r="B1247" t="str">
            <v>45˚Lateral Tee</v>
          </cell>
          <cell r="C1247" t="str">
            <v>300Ø</v>
          </cell>
          <cell r="D1247" t="str">
            <v>개</v>
          </cell>
          <cell r="E1247">
            <v>223000</v>
          </cell>
          <cell r="F1247">
            <v>0</v>
          </cell>
          <cell r="H1247">
            <v>657</v>
          </cell>
          <cell r="I1247">
            <v>223000</v>
          </cell>
          <cell r="J1247">
            <v>657</v>
          </cell>
          <cell r="L1247">
            <v>657</v>
          </cell>
        </row>
        <row r="1248">
          <cell r="A1248">
            <v>8279</v>
          </cell>
          <cell r="B1248" t="str">
            <v>45˚Lateral Tee</v>
          </cell>
          <cell r="C1248" t="str">
            <v>200Ø</v>
          </cell>
          <cell r="D1248" t="str">
            <v>개</v>
          </cell>
          <cell r="E1248">
            <v>144000</v>
          </cell>
          <cell r="F1248">
            <v>0</v>
          </cell>
          <cell r="H1248">
            <v>657</v>
          </cell>
          <cell r="I1248">
            <v>144000</v>
          </cell>
          <cell r="J1248">
            <v>657</v>
          </cell>
          <cell r="L1248">
            <v>657</v>
          </cell>
        </row>
        <row r="1249">
          <cell r="A1249">
            <v>8281</v>
          </cell>
          <cell r="B1249" t="str">
            <v>Storm Collar</v>
          </cell>
          <cell r="C1249" t="str">
            <v>1,000Ø</v>
          </cell>
          <cell r="D1249" t="str">
            <v>개</v>
          </cell>
          <cell r="E1249">
            <v>77000</v>
          </cell>
          <cell r="F1249">
            <v>0</v>
          </cell>
          <cell r="H1249">
            <v>657</v>
          </cell>
          <cell r="I1249">
            <v>77000</v>
          </cell>
          <cell r="J1249">
            <v>657</v>
          </cell>
          <cell r="L1249">
            <v>657</v>
          </cell>
        </row>
        <row r="1250">
          <cell r="A1250">
            <v>8282</v>
          </cell>
          <cell r="B1250" t="str">
            <v>Storm Collar</v>
          </cell>
          <cell r="C1250" t="str">
            <v>900Ø</v>
          </cell>
          <cell r="D1250" t="str">
            <v>개</v>
          </cell>
          <cell r="E1250">
            <v>40500</v>
          </cell>
          <cell r="F1250">
            <v>0</v>
          </cell>
          <cell r="H1250">
            <v>657</v>
          </cell>
          <cell r="I1250">
            <v>40500</v>
          </cell>
          <cell r="J1250">
            <v>657</v>
          </cell>
          <cell r="L1250">
            <v>657</v>
          </cell>
        </row>
        <row r="1251">
          <cell r="A1251">
            <v>8283</v>
          </cell>
          <cell r="B1251" t="str">
            <v>Storm Collar</v>
          </cell>
          <cell r="C1251" t="str">
            <v>800Ø</v>
          </cell>
          <cell r="D1251" t="str">
            <v>개</v>
          </cell>
          <cell r="E1251">
            <v>37200</v>
          </cell>
          <cell r="F1251">
            <v>0</v>
          </cell>
          <cell r="H1251">
            <v>657</v>
          </cell>
          <cell r="I1251">
            <v>37200</v>
          </cell>
          <cell r="J1251">
            <v>657</v>
          </cell>
          <cell r="L1251">
            <v>657</v>
          </cell>
        </row>
        <row r="1252">
          <cell r="A1252">
            <v>8284</v>
          </cell>
          <cell r="B1252" t="str">
            <v>Storm Collar</v>
          </cell>
          <cell r="C1252" t="str">
            <v>700Ø</v>
          </cell>
          <cell r="D1252" t="str">
            <v>개</v>
          </cell>
          <cell r="E1252">
            <v>31900</v>
          </cell>
          <cell r="F1252">
            <v>0</v>
          </cell>
          <cell r="H1252">
            <v>657</v>
          </cell>
          <cell r="I1252">
            <v>31900</v>
          </cell>
          <cell r="J1252">
            <v>657</v>
          </cell>
          <cell r="L1252">
            <v>657</v>
          </cell>
        </row>
        <row r="1253">
          <cell r="A1253">
            <v>8285</v>
          </cell>
          <cell r="B1253" t="str">
            <v>Storm Collar</v>
          </cell>
          <cell r="C1253" t="str">
            <v>600Ø</v>
          </cell>
          <cell r="D1253" t="str">
            <v>개</v>
          </cell>
          <cell r="E1253">
            <v>27900</v>
          </cell>
          <cell r="F1253">
            <v>0</v>
          </cell>
          <cell r="H1253">
            <v>657</v>
          </cell>
          <cell r="I1253">
            <v>27900</v>
          </cell>
          <cell r="J1253">
            <v>657</v>
          </cell>
          <cell r="L1253">
            <v>657</v>
          </cell>
        </row>
        <row r="1254">
          <cell r="A1254">
            <v>8286</v>
          </cell>
          <cell r="B1254" t="str">
            <v>Storm Collar</v>
          </cell>
          <cell r="C1254" t="str">
            <v>500Ø</v>
          </cell>
          <cell r="D1254" t="str">
            <v>개</v>
          </cell>
          <cell r="E1254">
            <v>23200</v>
          </cell>
          <cell r="F1254">
            <v>0</v>
          </cell>
          <cell r="H1254">
            <v>657</v>
          </cell>
          <cell r="I1254">
            <v>23200</v>
          </cell>
          <cell r="J1254">
            <v>657</v>
          </cell>
          <cell r="L1254">
            <v>657</v>
          </cell>
        </row>
        <row r="1255">
          <cell r="A1255">
            <v>8287</v>
          </cell>
          <cell r="B1255" t="str">
            <v>Storm Collar</v>
          </cell>
          <cell r="C1255" t="str">
            <v>400Ø</v>
          </cell>
          <cell r="D1255" t="str">
            <v>개</v>
          </cell>
          <cell r="E1255">
            <v>19200</v>
          </cell>
          <cell r="F1255">
            <v>0</v>
          </cell>
          <cell r="H1255">
            <v>657</v>
          </cell>
          <cell r="I1255">
            <v>19200</v>
          </cell>
          <cell r="J1255">
            <v>657</v>
          </cell>
          <cell r="L1255">
            <v>657</v>
          </cell>
        </row>
        <row r="1256">
          <cell r="A1256">
            <v>8288</v>
          </cell>
          <cell r="B1256" t="str">
            <v>Storm Collar</v>
          </cell>
          <cell r="C1256" t="str">
            <v>300Ø</v>
          </cell>
          <cell r="D1256" t="str">
            <v>개</v>
          </cell>
          <cell r="E1256">
            <v>15900</v>
          </cell>
          <cell r="F1256">
            <v>0</v>
          </cell>
          <cell r="H1256">
            <v>657</v>
          </cell>
          <cell r="I1256">
            <v>15900</v>
          </cell>
          <cell r="J1256">
            <v>657</v>
          </cell>
          <cell r="L1256">
            <v>657</v>
          </cell>
        </row>
        <row r="1257">
          <cell r="A1257">
            <v>8289</v>
          </cell>
          <cell r="B1257" t="str">
            <v>Storm Collar</v>
          </cell>
          <cell r="C1257" t="str">
            <v>200Ø</v>
          </cell>
          <cell r="D1257" t="str">
            <v>개</v>
          </cell>
          <cell r="E1257">
            <v>10600</v>
          </cell>
          <cell r="F1257">
            <v>0</v>
          </cell>
          <cell r="H1257">
            <v>657</v>
          </cell>
          <cell r="I1257">
            <v>10600</v>
          </cell>
          <cell r="J1257">
            <v>657</v>
          </cell>
          <cell r="L1257">
            <v>657</v>
          </cell>
        </row>
        <row r="1258">
          <cell r="A1258">
            <v>8291</v>
          </cell>
          <cell r="B1258" t="str">
            <v>Stack Cap</v>
          </cell>
          <cell r="C1258" t="str">
            <v>1,000Ø</v>
          </cell>
          <cell r="D1258" t="str">
            <v>개</v>
          </cell>
          <cell r="E1258">
            <v>571000</v>
          </cell>
          <cell r="F1258">
            <v>0</v>
          </cell>
          <cell r="H1258">
            <v>657</v>
          </cell>
          <cell r="I1258">
            <v>571000</v>
          </cell>
          <cell r="J1258">
            <v>657</v>
          </cell>
          <cell r="L1258">
            <v>657</v>
          </cell>
        </row>
        <row r="1259">
          <cell r="A1259">
            <v>8292</v>
          </cell>
          <cell r="B1259" t="str">
            <v>Stack Cap</v>
          </cell>
          <cell r="C1259" t="str">
            <v>900Ø</v>
          </cell>
          <cell r="D1259" t="str">
            <v>개</v>
          </cell>
          <cell r="E1259">
            <v>491000</v>
          </cell>
          <cell r="F1259">
            <v>0</v>
          </cell>
          <cell r="H1259">
            <v>657</v>
          </cell>
          <cell r="I1259">
            <v>491000</v>
          </cell>
          <cell r="J1259">
            <v>657</v>
          </cell>
          <cell r="L1259">
            <v>657</v>
          </cell>
        </row>
        <row r="1260">
          <cell r="A1260">
            <v>8293</v>
          </cell>
          <cell r="B1260" t="str">
            <v>Stack Cap</v>
          </cell>
          <cell r="C1260" t="str">
            <v>800Ø</v>
          </cell>
          <cell r="D1260" t="str">
            <v>개</v>
          </cell>
          <cell r="E1260">
            <v>414000</v>
          </cell>
          <cell r="F1260">
            <v>0</v>
          </cell>
          <cell r="H1260">
            <v>657</v>
          </cell>
          <cell r="I1260">
            <v>414000</v>
          </cell>
          <cell r="J1260">
            <v>657</v>
          </cell>
          <cell r="L1260">
            <v>657</v>
          </cell>
        </row>
        <row r="1261">
          <cell r="A1261">
            <v>8294</v>
          </cell>
          <cell r="B1261" t="str">
            <v>Stack Cap</v>
          </cell>
          <cell r="C1261" t="str">
            <v>700Ø</v>
          </cell>
          <cell r="D1261" t="str">
            <v>개</v>
          </cell>
          <cell r="E1261">
            <v>365000</v>
          </cell>
          <cell r="F1261">
            <v>0</v>
          </cell>
          <cell r="H1261">
            <v>657</v>
          </cell>
          <cell r="I1261">
            <v>365000</v>
          </cell>
          <cell r="J1261">
            <v>657</v>
          </cell>
          <cell r="L1261">
            <v>657</v>
          </cell>
        </row>
        <row r="1262">
          <cell r="A1262">
            <v>8295</v>
          </cell>
          <cell r="B1262" t="str">
            <v>Stack Cap</v>
          </cell>
          <cell r="C1262" t="str">
            <v>600Ø</v>
          </cell>
          <cell r="D1262" t="str">
            <v>개</v>
          </cell>
          <cell r="E1262">
            <v>307000</v>
          </cell>
          <cell r="F1262">
            <v>0</v>
          </cell>
          <cell r="H1262">
            <v>657</v>
          </cell>
          <cell r="I1262">
            <v>307000</v>
          </cell>
          <cell r="J1262">
            <v>657</v>
          </cell>
          <cell r="L1262">
            <v>657</v>
          </cell>
        </row>
        <row r="1263">
          <cell r="A1263">
            <v>8296</v>
          </cell>
          <cell r="B1263" t="str">
            <v>Stack Cap</v>
          </cell>
          <cell r="C1263" t="str">
            <v>500Ø</v>
          </cell>
          <cell r="D1263" t="str">
            <v>개</v>
          </cell>
          <cell r="E1263">
            <v>256000</v>
          </cell>
          <cell r="F1263">
            <v>0</v>
          </cell>
          <cell r="H1263">
            <v>657</v>
          </cell>
          <cell r="I1263">
            <v>256000</v>
          </cell>
          <cell r="J1263">
            <v>657</v>
          </cell>
          <cell r="L1263">
            <v>657</v>
          </cell>
        </row>
        <row r="1264">
          <cell r="A1264">
            <v>8297</v>
          </cell>
          <cell r="B1264" t="str">
            <v>Stack Cap</v>
          </cell>
          <cell r="C1264" t="str">
            <v>400Ø</v>
          </cell>
          <cell r="D1264" t="str">
            <v>개</v>
          </cell>
          <cell r="E1264">
            <v>193000</v>
          </cell>
          <cell r="F1264">
            <v>0</v>
          </cell>
          <cell r="H1264">
            <v>657</v>
          </cell>
          <cell r="I1264">
            <v>193000</v>
          </cell>
          <cell r="J1264">
            <v>657</v>
          </cell>
          <cell r="L1264">
            <v>657</v>
          </cell>
        </row>
        <row r="1265">
          <cell r="A1265">
            <v>8298</v>
          </cell>
          <cell r="B1265" t="str">
            <v>Stack Cap</v>
          </cell>
          <cell r="C1265" t="str">
            <v>300Ø</v>
          </cell>
          <cell r="D1265" t="str">
            <v>개</v>
          </cell>
          <cell r="E1265">
            <v>150000</v>
          </cell>
          <cell r="F1265">
            <v>0</v>
          </cell>
          <cell r="H1265">
            <v>657</v>
          </cell>
          <cell r="I1265">
            <v>150000</v>
          </cell>
          <cell r="J1265">
            <v>657</v>
          </cell>
          <cell r="L1265">
            <v>657</v>
          </cell>
        </row>
        <row r="1266">
          <cell r="A1266">
            <v>8299</v>
          </cell>
          <cell r="B1266" t="str">
            <v>Stack Cap</v>
          </cell>
          <cell r="C1266" t="str">
            <v>200Ø</v>
          </cell>
          <cell r="D1266" t="str">
            <v>개</v>
          </cell>
          <cell r="E1266">
            <v>111000</v>
          </cell>
          <cell r="F1266">
            <v>0</v>
          </cell>
          <cell r="H1266">
            <v>657</v>
          </cell>
          <cell r="I1266">
            <v>111000</v>
          </cell>
          <cell r="J1266">
            <v>657</v>
          </cell>
          <cell r="L1266">
            <v>657</v>
          </cell>
        </row>
        <row r="1267">
          <cell r="A1267">
            <v>8301</v>
          </cell>
          <cell r="B1267" t="str">
            <v>Step Increaser</v>
          </cell>
          <cell r="C1267" t="str">
            <v>1,000Ø</v>
          </cell>
          <cell r="D1267" t="str">
            <v>개</v>
          </cell>
          <cell r="E1267">
            <v>339000</v>
          </cell>
          <cell r="F1267">
            <v>0</v>
          </cell>
          <cell r="H1267">
            <v>657</v>
          </cell>
          <cell r="I1267">
            <v>339000</v>
          </cell>
          <cell r="J1267">
            <v>657</v>
          </cell>
          <cell r="L1267">
            <v>657</v>
          </cell>
        </row>
        <row r="1268">
          <cell r="A1268">
            <v>8302</v>
          </cell>
          <cell r="B1268" t="str">
            <v>Step Increaser</v>
          </cell>
          <cell r="C1268" t="str">
            <v>900Ø</v>
          </cell>
          <cell r="D1268" t="str">
            <v>개</v>
          </cell>
          <cell r="E1268">
            <v>199000</v>
          </cell>
          <cell r="F1268">
            <v>0</v>
          </cell>
          <cell r="H1268">
            <v>657</v>
          </cell>
          <cell r="I1268">
            <v>199000</v>
          </cell>
          <cell r="J1268">
            <v>657</v>
          </cell>
          <cell r="L1268">
            <v>657</v>
          </cell>
        </row>
        <row r="1269">
          <cell r="A1269">
            <v>8303</v>
          </cell>
          <cell r="B1269" t="str">
            <v>Step Increaser</v>
          </cell>
          <cell r="C1269" t="str">
            <v>800Ø</v>
          </cell>
          <cell r="D1269" t="str">
            <v>개</v>
          </cell>
          <cell r="E1269">
            <v>176000</v>
          </cell>
          <cell r="F1269">
            <v>0</v>
          </cell>
          <cell r="H1269">
            <v>657</v>
          </cell>
          <cell r="I1269">
            <v>176000</v>
          </cell>
          <cell r="J1269">
            <v>657</v>
          </cell>
          <cell r="L1269">
            <v>657</v>
          </cell>
        </row>
        <row r="1270">
          <cell r="A1270">
            <v>8304</v>
          </cell>
          <cell r="B1270" t="str">
            <v>Step Increaser</v>
          </cell>
          <cell r="C1270" t="str">
            <v>700Ø</v>
          </cell>
          <cell r="D1270" t="str">
            <v>개</v>
          </cell>
          <cell r="E1270">
            <v>153000</v>
          </cell>
          <cell r="F1270">
            <v>0</v>
          </cell>
          <cell r="H1270">
            <v>657</v>
          </cell>
          <cell r="I1270">
            <v>153000</v>
          </cell>
          <cell r="J1270">
            <v>657</v>
          </cell>
          <cell r="L1270">
            <v>657</v>
          </cell>
        </row>
        <row r="1271">
          <cell r="A1271">
            <v>8305</v>
          </cell>
          <cell r="B1271" t="str">
            <v>Step Increaser</v>
          </cell>
          <cell r="C1271" t="str">
            <v>600Ø</v>
          </cell>
          <cell r="D1271" t="str">
            <v>개</v>
          </cell>
          <cell r="E1271">
            <v>133000</v>
          </cell>
          <cell r="F1271">
            <v>0</v>
          </cell>
          <cell r="H1271">
            <v>657</v>
          </cell>
          <cell r="I1271">
            <v>133000</v>
          </cell>
          <cell r="J1271">
            <v>657</v>
          </cell>
          <cell r="L1271">
            <v>657</v>
          </cell>
        </row>
        <row r="1272">
          <cell r="A1272">
            <v>8306</v>
          </cell>
          <cell r="B1272" t="str">
            <v>Step Increaser</v>
          </cell>
          <cell r="C1272" t="str">
            <v>500Ø</v>
          </cell>
          <cell r="D1272" t="str">
            <v>개</v>
          </cell>
          <cell r="E1272">
            <v>121000</v>
          </cell>
          <cell r="F1272">
            <v>0</v>
          </cell>
          <cell r="H1272">
            <v>657</v>
          </cell>
          <cell r="I1272">
            <v>121000</v>
          </cell>
          <cell r="J1272">
            <v>657</v>
          </cell>
          <cell r="L1272">
            <v>657</v>
          </cell>
        </row>
        <row r="1273">
          <cell r="A1273">
            <v>8307</v>
          </cell>
          <cell r="B1273" t="str">
            <v>Step Increaser</v>
          </cell>
          <cell r="C1273" t="str">
            <v>400Ø</v>
          </cell>
          <cell r="D1273" t="str">
            <v>개</v>
          </cell>
          <cell r="E1273">
            <v>89000</v>
          </cell>
          <cell r="F1273">
            <v>0</v>
          </cell>
          <cell r="H1273">
            <v>657</v>
          </cell>
          <cell r="I1273">
            <v>89000</v>
          </cell>
          <cell r="J1273">
            <v>657</v>
          </cell>
          <cell r="L1273">
            <v>657</v>
          </cell>
        </row>
        <row r="1274">
          <cell r="A1274">
            <v>8308</v>
          </cell>
          <cell r="B1274" t="str">
            <v>Step Increaser</v>
          </cell>
          <cell r="C1274" t="str">
            <v>300Ø</v>
          </cell>
          <cell r="D1274" t="str">
            <v>개</v>
          </cell>
          <cell r="E1274">
            <v>60700</v>
          </cell>
          <cell r="F1274">
            <v>0</v>
          </cell>
          <cell r="H1274">
            <v>657</v>
          </cell>
          <cell r="I1274">
            <v>60700</v>
          </cell>
          <cell r="J1274">
            <v>657</v>
          </cell>
          <cell r="L1274">
            <v>657</v>
          </cell>
        </row>
        <row r="1275">
          <cell r="A1275">
            <v>8309</v>
          </cell>
          <cell r="B1275" t="str">
            <v>Step Increaser</v>
          </cell>
          <cell r="C1275" t="str">
            <v>200Ø</v>
          </cell>
          <cell r="D1275" t="str">
            <v>개</v>
          </cell>
          <cell r="E1275">
            <v>52500</v>
          </cell>
          <cell r="F1275">
            <v>0</v>
          </cell>
          <cell r="H1275">
            <v>657</v>
          </cell>
          <cell r="I1275">
            <v>52500</v>
          </cell>
          <cell r="J1275">
            <v>657</v>
          </cell>
          <cell r="L1275">
            <v>657</v>
          </cell>
        </row>
        <row r="1276">
          <cell r="E1276">
            <v>0</v>
          </cell>
        </row>
        <row r="1283">
          <cell r="A1283">
            <v>9001</v>
          </cell>
          <cell r="B1283" t="str">
            <v>인건비</v>
          </cell>
          <cell r="C1283" t="str">
            <v>배관공</v>
          </cell>
          <cell r="D1283" t="str">
            <v>인</v>
          </cell>
          <cell r="E1283">
            <v>0</v>
          </cell>
          <cell r="F1283">
            <v>76823</v>
          </cell>
          <cell r="H1283">
            <v>25</v>
          </cell>
          <cell r="I1283">
            <v>0</v>
          </cell>
          <cell r="J1283">
            <v>25</v>
          </cell>
          <cell r="L1283">
            <v>25</v>
          </cell>
        </row>
        <row r="1284">
          <cell r="A1284">
            <v>9002</v>
          </cell>
          <cell r="B1284" t="str">
            <v>인건비</v>
          </cell>
          <cell r="C1284" t="str">
            <v>위생공</v>
          </cell>
          <cell r="D1284" t="str">
            <v>인</v>
          </cell>
          <cell r="E1284">
            <v>0</v>
          </cell>
          <cell r="F1284">
            <v>67979</v>
          </cell>
          <cell r="H1284">
            <v>26</v>
          </cell>
          <cell r="I1284">
            <v>0</v>
          </cell>
          <cell r="J1284">
            <v>26</v>
          </cell>
          <cell r="L1284">
            <v>26</v>
          </cell>
        </row>
        <row r="1285">
          <cell r="A1285">
            <v>9003</v>
          </cell>
          <cell r="B1285" t="str">
            <v>인건비</v>
          </cell>
          <cell r="C1285" t="str">
            <v>기계설치공</v>
          </cell>
          <cell r="D1285" t="str">
            <v>인</v>
          </cell>
          <cell r="E1285">
            <v>0</v>
          </cell>
          <cell r="F1285">
            <v>67007</v>
          </cell>
          <cell r="H1285">
            <v>88</v>
          </cell>
          <cell r="I1285">
            <v>0</v>
          </cell>
          <cell r="J1285">
            <v>88</v>
          </cell>
          <cell r="L1285">
            <v>88</v>
          </cell>
        </row>
        <row r="1286">
          <cell r="A1286">
            <v>9004</v>
          </cell>
          <cell r="B1286" t="str">
            <v>인건비</v>
          </cell>
          <cell r="C1286" t="str">
            <v>용접공</v>
          </cell>
          <cell r="D1286" t="str">
            <v>인</v>
          </cell>
          <cell r="E1286">
            <v>0</v>
          </cell>
          <cell r="F1286">
            <v>79947</v>
          </cell>
          <cell r="H1286">
            <v>97</v>
          </cell>
          <cell r="I1286">
            <v>0</v>
          </cell>
          <cell r="J1286">
            <v>97</v>
          </cell>
          <cell r="L1286">
            <v>97</v>
          </cell>
        </row>
        <row r="1287">
          <cell r="A1287">
            <v>9005</v>
          </cell>
          <cell r="B1287" t="str">
            <v>인건비</v>
          </cell>
          <cell r="C1287" t="str">
            <v>보온공</v>
          </cell>
          <cell r="D1287" t="str">
            <v>인</v>
          </cell>
          <cell r="E1287">
            <v>0</v>
          </cell>
          <cell r="F1287">
            <v>71545</v>
          </cell>
          <cell r="H1287">
            <v>27</v>
          </cell>
          <cell r="I1287">
            <v>0</v>
          </cell>
          <cell r="J1287">
            <v>27</v>
          </cell>
          <cell r="L1287">
            <v>27</v>
          </cell>
        </row>
        <row r="1288">
          <cell r="A1288">
            <v>9006</v>
          </cell>
          <cell r="B1288" t="str">
            <v>인건비</v>
          </cell>
          <cell r="C1288" t="str">
            <v>특별인부</v>
          </cell>
          <cell r="D1288" t="str">
            <v>인</v>
          </cell>
          <cell r="E1288">
            <v>0</v>
          </cell>
          <cell r="F1288">
            <v>65734</v>
          </cell>
          <cell r="H1288">
            <v>73</v>
          </cell>
          <cell r="I1288">
            <v>0</v>
          </cell>
          <cell r="J1288">
            <v>73</v>
          </cell>
          <cell r="L1288">
            <v>73</v>
          </cell>
        </row>
        <row r="1289">
          <cell r="A1289">
            <v>9007</v>
          </cell>
          <cell r="B1289" t="str">
            <v>인건비</v>
          </cell>
          <cell r="C1289" t="str">
            <v>보통인부</v>
          </cell>
          <cell r="D1289" t="str">
            <v>인</v>
          </cell>
          <cell r="E1289">
            <v>0</v>
          </cell>
          <cell r="F1289">
            <v>50683</v>
          </cell>
          <cell r="H1289">
            <v>74</v>
          </cell>
          <cell r="I1289">
            <v>0</v>
          </cell>
          <cell r="J1289">
            <v>74</v>
          </cell>
          <cell r="L1289">
            <v>74</v>
          </cell>
        </row>
        <row r="1290">
          <cell r="A1290">
            <v>9008</v>
          </cell>
          <cell r="B1290" t="str">
            <v>인건비</v>
          </cell>
          <cell r="C1290" t="str">
            <v>보일러공</v>
          </cell>
          <cell r="D1290" t="str">
            <v>인</v>
          </cell>
          <cell r="E1290">
            <v>0</v>
          </cell>
          <cell r="F1290">
            <v>62087</v>
          </cell>
          <cell r="H1290">
            <v>24</v>
          </cell>
          <cell r="I1290">
            <v>0</v>
          </cell>
          <cell r="J1290">
            <v>24</v>
          </cell>
          <cell r="L1290">
            <v>24</v>
          </cell>
        </row>
        <row r="1291">
          <cell r="A1291">
            <v>9009</v>
          </cell>
          <cell r="B1291" t="str">
            <v>인건비</v>
          </cell>
          <cell r="C1291" t="str">
            <v>도장공</v>
          </cell>
          <cell r="D1291" t="str">
            <v>인</v>
          </cell>
          <cell r="E1291">
            <v>0</v>
          </cell>
          <cell r="F1291">
            <v>79956</v>
          </cell>
          <cell r="H1291">
            <v>28</v>
          </cell>
          <cell r="I1291">
            <v>0</v>
          </cell>
          <cell r="J1291">
            <v>28</v>
          </cell>
          <cell r="L1291">
            <v>28</v>
          </cell>
        </row>
        <row r="1292">
          <cell r="A1292">
            <v>9010</v>
          </cell>
          <cell r="B1292" t="str">
            <v>인건비</v>
          </cell>
          <cell r="C1292" t="str">
            <v>덕트공</v>
          </cell>
          <cell r="D1292" t="str">
            <v>인</v>
          </cell>
          <cell r="E1292">
            <v>0</v>
          </cell>
          <cell r="F1292">
            <v>70033</v>
          </cell>
          <cell r="H1292">
            <v>98</v>
          </cell>
          <cell r="I1292">
            <v>0</v>
          </cell>
          <cell r="J1292">
            <v>98</v>
          </cell>
          <cell r="L1292">
            <v>98</v>
          </cell>
        </row>
        <row r="1293">
          <cell r="A1293">
            <v>9011</v>
          </cell>
          <cell r="B1293" t="str">
            <v>인건비</v>
          </cell>
          <cell r="C1293" t="str">
            <v>줄눈공</v>
          </cell>
          <cell r="D1293" t="str">
            <v>인</v>
          </cell>
          <cell r="E1293">
            <v>0</v>
          </cell>
          <cell r="H1293">
            <v>21</v>
          </cell>
          <cell r="I1293">
            <v>0</v>
          </cell>
          <cell r="J1293">
            <v>21</v>
          </cell>
          <cell r="L1293">
            <v>21</v>
          </cell>
        </row>
        <row r="1294">
          <cell r="A1294">
            <v>9021</v>
          </cell>
          <cell r="B1294" t="str">
            <v>터파기 및 되메우기</v>
          </cell>
          <cell r="C1294" t="str">
            <v>인력</v>
          </cell>
          <cell r="D1294" t="str">
            <v>M³</v>
          </cell>
          <cell r="E1294">
            <v>0</v>
          </cell>
          <cell r="F1294">
            <v>18752</v>
          </cell>
          <cell r="H1294">
            <v>0</v>
          </cell>
          <cell r="I1294">
            <v>0</v>
          </cell>
          <cell r="J1294">
            <v>0</v>
          </cell>
          <cell r="L1294">
            <v>0</v>
          </cell>
        </row>
        <row r="1295">
          <cell r="A1295">
            <v>9022</v>
          </cell>
          <cell r="B1295" t="str">
            <v>터파기 및 되메우기</v>
          </cell>
          <cell r="C1295" t="str">
            <v>기계</v>
          </cell>
          <cell r="D1295" t="str">
            <v>M³</v>
          </cell>
          <cell r="E1295">
            <v>610</v>
          </cell>
          <cell r="F1295">
            <v>570</v>
          </cell>
          <cell r="H1295">
            <v>0</v>
          </cell>
          <cell r="I1295">
            <v>610</v>
          </cell>
          <cell r="J1295">
            <v>0</v>
          </cell>
          <cell r="L1295">
            <v>0</v>
          </cell>
        </row>
        <row r="1296">
          <cell r="A1296">
            <v>9023</v>
          </cell>
          <cell r="B1296" t="str">
            <v>보도용포장파괴</v>
          </cell>
          <cell r="C1296" t="str">
            <v>콘크리트</v>
          </cell>
          <cell r="D1296" t="str">
            <v>M²</v>
          </cell>
          <cell r="E1296">
            <v>235</v>
          </cell>
          <cell r="F1296">
            <v>4697</v>
          </cell>
          <cell r="H1296">
            <v>0</v>
          </cell>
          <cell r="I1296">
            <v>235</v>
          </cell>
          <cell r="J1296">
            <v>0</v>
          </cell>
          <cell r="L1296">
            <v>0</v>
          </cell>
        </row>
        <row r="1297">
          <cell r="A1297">
            <v>9024</v>
          </cell>
          <cell r="B1297" t="str">
            <v>레미콘구입 및 타설</v>
          </cell>
          <cell r="D1297" t="str">
            <v>M³</v>
          </cell>
          <cell r="E1297">
            <v>46182</v>
          </cell>
          <cell r="F1297">
            <v>5321</v>
          </cell>
          <cell r="H1297">
            <v>0</v>
          </cell>
          <cell r="I1297">
            <v>46182</v>
          </cell>
          <cell r="J1297">
            <v>0</v>
          </cell>
          <cell r="L1297">
            <v>0</v>
          </cell>
        </row>
        <row r="1298">
          <cell r="A1298">
            <v>9025</v>
          </cell>
          <cell r="B1298" t="str">
            <v>보도용블럭포장</v>
          </cell>
          <cell r="C1298" t="str">
            <v>30x30x6</v>
          </cell>
          <cell r="D1298" t="str">
            <v>M²</v>
          </cell>
          <cell r="E1298">
            <v>6768</v>
          </cell>
          <cell r="F1298">
            <v>2972</v>
          </cell>
          <cell r="H1298">
            <v>0</v>
          </cell>
          <cell r="I1298">
            <v>6768</v>
          </cell>
          <cell r="J1298">
            <v>0</v>
          </cell>
          <cell r="L1298">
            <v>0</v>
          </cell>
        </row>
        <row r="1299">
          <cell r="A1299">
            <v>9026</v>
          </cell>
          <cell r="B1299" t="str">
            <v>보도블럭파손 및 복구</v>
          </cell>
          <cell r="C1299" t="str">
            <v>인력</v>
          </cell>
          <cell r="D1299" t="str">
            <v>M²</v>
          </cell>
          <cell r="E1299">
            <v>18</v>
          </cell>
          <cell r="F1299">
            <v>6081</v>
          </cell>
          <cell r="H1299">
            <v>0</v>
          </cell>
          <cell r="I1299">
            <v>18</v>
          </cell>
          <cell r="J1299">
            <v>0</v>
          </cell>
          <cell r="L1299">
            <v>0</v>
          </cell>
        </row>
        <row r="1300">
          <cell r="A1300">
            <v>9110</v>
          </cell>
          <cell r="B1300" t="str">
            <v>난연폴리에틸렌보온</v>
          </cell>
          <cell r="C1300" t="str">
            <v>150Øx 40t</v>
          </cell>
          <cell r="D1300" t="str">
            <v>M</v>
          </cell>
          <cell r="E1300">
            <v>12171</v>
          </cell>
          <cell r="F1300">
            <v>8943</v>
          </cell>
          <cell r="H1300">
            <v>0</v>
          </cell>
          <cell r="I1300">
            <v>21818</v>
          </cell>
          <cell r="J1300">
            <v>0</v>
          </cell>
          <cell r="L1300">
            <v>0</v>
          </cell>
        </row>
        <row r="1301">
          <cell r="A1301">
            <v>9111</v>
          </cell>
          <cell r="B1301" t="str">
            <v>난연폴리에틸렌보온</v>
          </cell>
          <cell r="C1301" t="str">
            <v>100Øx 40t</v>
          </cell>
          <cell r="D1301" t="str">
            <v>M</v>
          </cell>
          <cell r="E1301">
            <v>7193</v>
          </cell>
          <cell r="F1301">
            <v>6081</v>
          </cell>
          <cell r="H1301">
            <v>0</v>
          </cell>
          <cell r="I1301">
            <v>8883</v>
          </cell>
          <cell r="J1301">
            <v>0</v>
          </cell>
          <cell r="L1301">
            <v>0</v>
          </cell>
        </row>
        <row r="1302">
          <cell r="A1302">
            <v>9112</v>
          </cell>
          <cell r="B1302" t="str">
            <v>난연폴리에틸렌보온</v>
          </cell>
          <cell r="C1302" t="str">
            <v>80Øx 25t</v>
          </cell>
          <cell r="D1302" t="str">
            <v>M</v>
          </cell>
          <cell r="E1302">
            <v>3215</v>
          </cell>
          <cell r="F1302">
            <v>3934</v>
          </cell>
          <cell r="H1302">
            <v>0</v>
          </cell>
          <cell r="I1302">
            <v>4157</v>
          </cell>
          <cell r="J1302">
            <v>0</v>
          </cell>
          <cell r="L1302">
            <v>0</v>
          </cell>
        </row>
        <row r="1303">
          <cell r="A1303">
            <v>9113</v>
          </cell>
          <cell r="B1303" t="str">
            <v>난연폴리에틸렌보온</v>
          </cell>
          <cell r="C1303" t="str">
            <v>65Øx 25t</v>
          </cell>
          <cell r="D1303" t="str">
            <v>M</v>
          </cell>
          <cell r="E1303">
            <v>2905</v>
          </cell>
          <cell r="F1303">
            <v>3577</v>
          </cell>
          <cell r="H1303">
            <v>0</v>
          </cell>
          <cell r="I1303">
            <v>3605</v>
          </cell>
          <cell r="J1303">
            <v>0</v>
          </cell>
          <cell r="L1303">
            <v>0</v>
          </cell>
        </row>
        <row r="1304">
          <cell r="A1304">
            <v>9114</v>
          </cell>
          <cell r="B1304" t="str">
            <v>난연폴리에틸렌보온</v>
          </cell>
          <cell r="C1304" t="str">
            <v>50Øx 25t</v>
          </cell>
          <cell r="D1304" t="str">
            <v>M</v>
          </cell>
          <cell r="E1304">
            <v>2455</v>
          </cell>
          <cell r="F1304">
            <v>2861</v>
          </cell>
          <cell r="H1304">
            <v>0</v>
          </cell>
          <cell r="I1304">
            <v>3333</v>
          </cell>
          <cell r="J1304">
            <v>0</v>
          </cell>
          <cell r="L1304">
            <v>0</v>
          </cell>
        </row>
        <row r="1305">
          <cell r="A1305">
            <v>9115</v>
          </cell>
          <cell r="B1305" t="str">
            <v>난연폴리에틸렌보온</v>
          </cell>
          <cell r="C1305" t="str">
            <v>40Øx 25t</v>
          </cell>
          <cell r="D1305" t="str">
            <v>M</v>
          </cell>
          <cell r="E1305">
            <v>2176</v>
          </cell>
          <cell r="F1305">
            <v>2861</v>
          </cell>
          <cell r="H1305">
            <v>0</v>
          </cell>
          <cell r="I1305">
            <v>2926</v>
          </cell>
          <cell r="J1305">
            <v>0</v>
          </cell>
          <cell r="L1305">
            <v>0</v>
          </cell>
        </row>
        <row r="1306">
          <cell r="A1306">
            <v>9116</v>
          </cell>
          <cell r="B1306" t="str">
            <v>난연폴리에틸렌보온</v>
          </cell>
          <cell r="C1306" t="str">
            <v>32Øx 25t</v>
          </cell>
          <cell r="D1306" t="str">
            <v>M</v>
          </cell>
          <cell r="E1306">
            <v>1969</v>
          </cell>
          <cell r="F1306">
            <v>2861</v>
          </cell>
          <cell r="H1306">
            <v>0</v>
          </cell>
          <cell r="I1306">
            <v>2750</v>
          </cell>
          <cell r="J1306">
            <v>0</v>
          </cell>
          <cell r="L1306">
            <v>0</v>
          </cell>
        </row>
        <row r="1307">
          <cell r="A1307">
            <v>9117</v>
          </cell>
          <cell r="B1307" t="str">
            <v>난연폴리에틸렌보온</v>
          </cell>
          <cell r="C1307" t="str">
            <v>25Øx 25t</v>
          </cell>
          <cell r="D1307" t="str">
            <v>M</v>
          </cell>
          <cell r="E1307">
            <v>1834</v>
          </cell>
          <cell r="F1307">
            <v>2504</v>
          </cell>
          <cell r="H1307">
            <v>0</v>
          </cell>
          <cell r="I1307">
            <v>2417</v>
          </cell>
          <cell r="J1307">
            <v>0</v>
          </cell>
          <cell r="L1307">
            <v>0</v>
          </cell>
        </row>
        <row r="1308">
          <cell r="A1308">
            <v>9118</v>
          </cell>
          <cell r="B1308" t="str">
            <v>난연폴리에틸렌보온</v>
          </cell>
          <cell r="C1308" t="str">
            <v>20Øx 25t</v>
          </cell>
          <cell r="D1308" t="str">
            <v>M</v>
          </cell>
          <cell r="E1308">
            <v>1759</v>
          </cell>
          <cell r="F1308">
            <v>2146</v>
          </cell>
          <cell r="H1308">
            <v>0</v>
          </cell>
          <cell r="I1308">
            <v>2080</v>
          </cell>
          <cell r="J1308">
            <v>0</v>
          </cell>
          <cell r="L1308">
            <v>0</v>
          </cell>
        </row>
        <row r="1309">
          <cell r="A1309">
            <v>9119</v>
          </cell>
          <cell r="B1309" t="str">
            <v>난연폴리에틸렌보온</v>
          </cell>
          <cell r="C1309" t="str">
            <v>15Øx 25t</v>
          </cell>
          <cell r="D1309" t="str">
            <v>M</v>
          </cell>
          <cell r="E1309">
            <v>1614</v>
          </cell>
          <cell r="F1309">
            <v>1788</v>
          </cell>
          <cell r="H1309">
            <v>0</v>
          </cell>
          <cell r="I1309">
            <v>1928</v>
          </cell>
          <cell r="J1309">
            <v>0</v>
          </cell>
          <cell r="L1309">
            <v>0</v>
          </cell>
        </row>
        <row r="1310">
          <cell r="A1310">
            <v>9120</v>
          </cell>
          <cell r="B1310" t="str">
            <v>유리솜보온</v>
          </cell>
          <cell r="C1310" t="str">
            <v>150Øx 40t</v>
          </cell>
          <cell r="D1310" t="str">
            <v>M</v>
          </cell>
          <cell r="H1310">
            <v>0</v>
          </cell>
          <cell r="I1310">
            <v>7297</v>
          </cell>
          <cell r="J1310">
            <v>0</v>
          </cell>
          <cell r="L1310">
            <v>0</v>
          </cell>
        </row>
        <row r="1311">
          <cell r="A1311">
            <v>9121</v>
          </cell>
          <cell r="B1311" t="str">
            <v>유리솜보온</v>
          </cell>
          <cell r="C1311" t="str">
            <v>100Øx 40t</v>
          </cell>
          <cell r="D1311" t="str">
            <v>M</v>
          </cell>
          <cell r="H1311">
            <v>0</v>
          </cell>
          <cell r="I1311">
            <v>5532</v>
          </cell>
          <cell r="J1311">
            <v>0</v>
          </cell>
          <cell r="L1311">
            <v>0</v>
          </cell>
        </row>
        <row r="1312">
          <cell r="A1312">
            <v>9122</v>
          </cell>
          <cell r="B1312" t="str">
            <v>유리솜보온</v>
          </cell>
          <cell r="C1312" t="str">
            <v>80Øx 25t</v>
          </cell>
          <cell r="D1312" t="str">
            <v>M</v>
          </cell>
          <cell r="H1312">
            <v>0</v>
          </cell>
          <cell r="I1312">
            <v>2993</v>
          </cell>
          <cell r="J1312">
            <v>0</v>
          </cell>
          <cell r="L1312">
            <v>0</v>
          </cell>
        </row>
        <row r="1313">
          <cell r="A1313">
            <v>9123</v>
          </cell>
          <cell r="B1313" t="str">
            <v>유리솜보온</v>
          </cell>
          <cell r="C1313" t="str">
            <v>65Øx 25t</v>
          </cell>
          <cell r="D1313" t="str">
            <v>M</v>
          </cell>
          <cell r="H1313">
            <v>0</v>
          </cell>
          <cell r="I1313">
            <v>2664</v>
          </cell>
          <cell r="J1313">
            <v>0</v>
          </cell>
          <cell r="L1313">
            <v>0</v>
          </cell>
        </row>
        <row r="1314">
          <cell r="A1314">
            <v>9124</v>
          </cell>
          <cell r="B1314" t="str">
            <v>유리솜보온</v>
          </cell>
          <cell r="C1314" t="str">
            <v>50Øx 25t</v>
          </cell>
          <cell r="D1314" t="str">
            <v>M</v>
          </cell>
          <cell r="H1314">
            <v>0</v>
          </cell>
          <cell r="I1314">
            <v>2391</v>
          </cell>
          <cell r="J1314">
            <v>0</v>
          </cell>
          <cell r="L1314">
            <v>0</v>
          </cell>
        </row>
        <row r="1315">
          <cell r="A1315">
            <v>9125</v>
          </cell>
          <cell r="B1315" t="str">
            <v>유리솜보온</v>
          </cell>
          <cell r="C1315" t="str">
            <v>40Øx 25t</v>
          </cell>
          <cell r="D1315" t="str">
            <v>M</v>
          </cell>
          <cell r="H1315">
            <v>0</v>
          </cell>
          <cell r="I1315">
            <v>2062</v>
          </cell>
          <cell r="J1315">
            <v>0</v>
          </cell>
          <cell r="L1315">
            <v>0</v>
          </cell>
        </row>
        <row r="1316">
          <cell r="A1316">
            <v>9126</v>
          </cell>
          <cell r="B1316" t="str">
            <v>유리솜보온</v>
          </cell>
          <cell r="C1316" t="str">
            <v>32Øx 25t</v>
          </cell>
          <cell r="D1316" t="str">
            <v>M</v>
          </cell>
          <cell r="H1316">
            <v>0</v>
          </cell>
          <cell r="I1316">
            <v>1908</v>
          </cell>
          <cell r="J1316">
            <v>0</v>
          </cell>
          <cell r="L1316">
            <v>0</v>
          </cell>
        </row>
        <row r="1317">
          <cell r="A1317">
            <v>9127</v>
          </cell>
          <cell r="B1317" t="str">
            <v>유리솜보온</v>
          </cell>
          <cell r="C1317" t="str">
            <v>25Øx 25t</v>
          </cell>
          <cell r="D1317" t="str">
            <v>M</v>
          </cell>
          <cell r="H1317">
            <v>0</v>
          </cell>
          <cell r="I1317">
            <v>1683</v>
          </cell>
          <cell r="J1317">
            <v>0</v>
          </cell>
          <cell r="L1317">
            <v>0</v>
          </cell>
        </row>
        <row r="1318">
          <cell r="A1318">
            <v>9128</v>
          </cell>
          <cell r="B1318" t="str">
            <v>유리솜보온</v>
          </cell>
          <cell r="C1318" t="str">
            <v>20Øx 25t</v>
          </cell>
          <cell r="D1318" t="str">
            <v>M</v>
          </cell>
          <cell r="H1318">
            <v>0</v>
          </cell>
          <cell r="I1318">
            <v>1516</v>
          </cell>
          <cell r="J1318">
            <v>0</v>
          </cell>
          <cell r="L1318">
            <v>0</v>
          </cell>
        </row>
        <row r="1319">
          <cell r="A1319">
            <v>9129</v>
          </cell>
          <cell r="B1319" t="str">
            <v>유리솜보온</v>
          </cell>
          <cell r="C1319" t="str">
            <v>15Øx 25t</v>
          </cell>
          <cell r="D1319" t="str">
            <v>M</v>
          </cell>
          <cell r="H1319">
            <v>0</v>
          </cell>
          <cell r="I1319">
            <v>1386</v>
          </cell>
          <cell r="J1319">
            <v>0</v>
          </cell>
          <cell r="L1319">
            <v>0</v>
          </cell>
        </row>
        <row r="1320">
          <cell r="A1320">
            <v>9131</v>
          </cell>
          <cell r="B1320" t="str">
            <v>동관용접</v>
          </cell>
          <cell r="C1320" t="str">
            <v>100Ø</v>
          </cell>
          <cell r="D1320" t="str">
            <v>개소</v>
          </cell>
          <cell r="E1320">
            <v>1635</v>
          </cell>
          <cell r="F1320">
            <v>16469</v>
          </cell>
          <cell r="H1320">
            <v>0</v>
          </cell>
          <cell r="I1320">
            <v>2622</v>
          </cell>
          <cell r="J1320">
            <v>0</v>
          </cell>
          <cell r="L1320">
            <v>0</v>
          </cell>
        </row>
        <row r="1321">
          <cell r="A1321">
            <v>9132</v>
          </cell>
          <cell r="B1321" t="str">
            <v>동관용접</v>
          </cell>
          <cell r="C1321" t="str">
            <v>80Ø</v>
          </cell>
          <cell r="D1321" t="str">
            <v>개소</v>
          </cell>
          <cell r="E1321">
            <v>1009</v>
          </cell>
          <cell r="F1321">
            <v>11672</v>
          </cell>
          <cell r="H1321">
            <v>0</v>
          </cell>
          <cell r="I1321">
            <v>1583</v>
          </cell>
          <cell r="J1321">
            <v>0</v>
          </cell>
          <cell r="L1321">
            <v>0</v>
          </cell>
        </row>
        <row r="1322">
          <cell r="A1322">
            <v>9133</v>
          </cell>
          <cell r="B1322" t="str">
            <v>동관용접</v>
          </cell>
          <cell r="C1322" t="str">
            <v>65Ø</v>
          </cell>
          <cell r="D1322" t="str">
            <v>개소</v>
          </cell>
          <cell r="E1322">
            <v>727</v>
          </cell>
          <cell r="F1322">
            <v>10073</v>
          </cell>
          <cell r="H1322">
            <v>0</v>
          </cell>
          <cell r="I1322">
            <v>1146</v>
          </cell>
          <cell r="J1322">
            <v>0</v>
          </cell>
          <cell r="L1322">
            <v>0</v>
          </cell>
        </row>
        <row r="1323">
          <cell r="A1323">
            <v>9134</v>
          </cell>
          <cell r="B1323" t="str">
            <v>동관용접</v>
          </cell>
          <cell r="C1323" t="str">
            <v>50Ø</v>
          </cell>
          <cell r="D1323" t="str">
            <v>개소</v>
          </cell>
          <cell r="E1323">
            <v>564</v>
          </cell>
          <cell r="F1323">
            <v>7834</v>
          </cell>
          <cell r="H1323">
            <v>0</v>
          </cell>
          <cell r="I1323">
            <v>874</v>
          </cell>
          <cell r="J1323">
            <v>0</v>
          </cell>
          <cell r="L1323">
            <v>0</v>
          </cell>
        </row>
        <row r="1324">
          <cell r="A1324">
            <v>9135</v>
          </cell>
          <cell r="B1324" t="str">
            <v>동관용접</v>
          </cell>
          <cell r="C1324" t="str">
            <v>40Ø</v>
          </cell>
          <cell r="D1324" t="str">
            <v>개소</v>
          </cell>
          <cell r="E1324">
            <v>410</v>
          </cell>
          <cell r="F1324">
            <v>6235</v>
          </cell>
          <cell r="H1324">
            <v>0</v>
          </cell>
          <cell r="I1324">
            <v>609</v>
          </cell>
          <cell r="J1324">
            <v>0</v>
          </cell>
          <cell r="L1324">
            <v>0</v>
          </cell>
        </row>
        <row r="1325">
          <cell r="A1325">
            <v>9136</v>
          </cell>
          <cell r="B1325" t="str">
            <v>동관용접</v>
          </cell>
          <cell r="C1325" t="str">
            <v>32Ø</v>
          </cell>
          <cell r="D1325" t="str">
            <v>개소</v>
          </cell>
          <cell r="E1325">
            <v>316</v>
          </cell>
          <cell r="F1325">
            <v>5676</v>
          </cell>
          <cell r="H1325">
            <v>0</v>
          </cell>
          <cell r="I1325">
            <v>466</v>
          </cell>
          <cell r="J1325">
            <v>0</v>
          </cell>
          <cell r="L1325">
            <v>0</v>
          </cell>
        </row>
        <row r="1326">
          <cell r="A1326">
            <v>9137</v>
          </cell>
          <cell r="B1326" t="str">
            <v>동관용접</v>
          </cell>
          <cell r="C1326" t="str">
            <v>25Ø</v>
          </cell>
          <cell r="D1326" t="str">
            <v>개소</v>
          </cell>
          <cell r="E1326">
            <v>226</v>
          </cell>
          <cell r="F1326">
            <v>4636</v>
          </cell>
          <cell r="H1326">
            <v>0</v>
          </cell>
          <cell r="I1326">
            <v>339</v>
          </cell>
          <cell r="J1326">
            <v>0</v>
          </cell>
          <cell r="L1326">
            <v>0</v>
          </cell>
        </row>
        <row r="1327">
          <cell r="A1327">
            <v>9138</v>
          </cell>
          <cell r="B1327" t="str">
            <v>동관용접</v>
          </cell>
          <cell r="C1327" t="str">
            <v>20Ø</v>
          </cell>
          <cell r="D1327" t="str">
            <v>개소</v>
          </cell>
          <cell r="E1327">
            <v>176</v>
          </cell>
          <cell r="F1327">
            <v>3757</v>
          </cell>
          <cell r="H1327">
            <v>0</v>
          </cell>
          <cell r="I1327">
            <v>253</v>
          </cell>
          <cell r="J1327">
            <v>0</v>
          </cell>
          <cell r="L1327">
            <v>0</v>
          </cell>
        </row>
        <row r="1328">
          <cell r="A1328">
            <v>9139</v>
          </cell>
          <cell r="B1328" t="str">
            <v>동관용접</v>
          </cell>
          <cell r="C1328" t="str">
            <v>15Ø</v>
          </cell>
          <cell r="D1328" t="str">
            <v>개소</v>
          </cell>
          <cell r="E1328">
            <v>85</v>
          </cell>
          <cell r="F1328">
            <v>3277</v>
          </cell>
          <cell r="H1328">
            <v>0</v>
          </cell>
          <cell r="I1328">
            <v>121</v>
          </cell>
          <cell r="J1328">
            <v>0</v>
          </cell>
          <cell r="L1328">
            <v>0</v>
          </cell>
        </row>
        <row r="1329">
          <cell r="A1329">
            <v>9141</v>
          </cell>
          <cell r="B1329" t="str">
            <v>은분도장</v>
          </cell>
          <cell r="C1329" t="str">
            <v>2회</v>
          </cell>
          <cell r="D1329" t="str">
            <v>M²</v>
          </cell>
          <cell r="E1329">
            <v>654</v>
          </cell>
          <cell r="F1329">
            <v>3043</v>
          </cell>
          <cell r="H1329">
            <v>0</v>
          </cell>
          <cell r="I1329">
            <v>654</v>
          </cell>
          <cell r="J1329">
            <v>0</v>
          </cell>
          <cell r="L1329">
            <v>0</v>
          </cell>
        </row>
        <row r="1330">
          <cell r="A1330">
            <v>9142</v>
          </cell>
          <cell r="B1330" t="str">
            <v>벽체철거 및 복구</v>
          </cell>
          <cell r="D1330" t="str">
            <v>개소</v>
          </cell>
          <cell r="E1330">
            <v>0</v>
          </cell>
          <cell r="H1330">
            <v>0</v>
          </cell>
          <cell r="J1330">
            <v>0</v>
          </cell>
          <cell r="L1330">
            <v>0</v>
          </cell>
        </row>
        <row r="1331">
          <cell r="A1331">
            <v>9143</v>
          </cell>
          <cell r="B1331" t="str">
            <v>치장벽돌 쌓기</v>
          </cell>
          <cell r="D1331" t="str">
            <v>매</v>
          </cell>
          <cell r="E1331">
            <v>171220</v>
          </cell>
          <cell r="F1331">
            <v>303245</v>
          </cell>
          <cell r="H1331">
            <v>0</v>
          </cell>
          <cell r="I1331">
            <v>171220</v>
          </cell>
          <cell r="J1331">
            <v>0</v>
          </cell>
          <cell r="L1331">
            <v>0</v>
          </cell>
        </row>
        <row r="1332">
          <cell r="A1332">
            <v>9144</v>
          </cell>
          <cell r="B1332" t="str">
            <v>녹막이페인트</v>
          </cell>
          <cell r="C1332" t="str">
            <v>2회</v>
          </cell>
          <cell r="D1332" t="str">
            <v>M²</v>
          </cell>
          <cell r="E1332">
            <v>932</v>
          </cell>
          <cell r="F1332">
            <v>1690</v>
          </cell>
          <cell r="H1332">
            <v>0</v>
          </cell>
          <cell r="I1332">
            <v>932</v>
          </cell>
          <cell r="J1332">
            <v>0</v>
          </cell>
          <cell r="L1332">
            <v>0</v>
          </cell>
        </row>
        <row r="1333">
          <cell r="A1333">
            <v>9145</v>
          </cell>
          <cell r="B1333" t="str">
            <v>배수펌프앵글가대</v>
          </cell>
          <cell r="D1333" t="str">
            <v>개소</v>
          </cell>
          <cell r="E1333">
            <v>13141</v>
          </cell>
          <cell r="F1333">
            <v>56637</v>
          </cell>
          <cell r="H1333">
            <v>0</v>
          </cell>
          <cell r="I1333">
            <v>13141</v>
          </cell>
          <cell r="J1333">
            <v>0</v>
          </cell>
          <cell r="L1333">
            <v>0</v>
          </cell>
        </row>
        <row r="1334">
          <cell r="A1334">
            <v>9146</v>
          </cell>
          <cell r="B1334" t="str">
            <v>정수위밸브장치</v>
          </cell>
          <cell r="C1334" t="str">
            <v>40Ø</v>
          </cell>
          <cell r="D1334" t="str">
            <v>대</v>
          </cell>
          <cell r="E1334">
            <v>533087</v>
          </cell>
          <cell r="F1334">
            <v>271490.40000000002</v>
          </cell>
          <cell r="H1334">
            <v>0</v>
          </cell>
          <cell r="I1334">
            <v>533087</v>
          </cell>
          <cell r="J1334">
            <v>0</v>
          </cell>
          <cell r="L1334">
            <v>0</v>
          </cell>
        </row>
        <row r="1335">
          <cell r="A1335">
            <v>9147</v>
          </cell>
          <cell r="B1335" t="str">
            <v>장비기초(콘크리트)</v>
          </cell>
          <cell r="C1335" t="str">
            <v>1:2:4</v>
          </cell>
          <cell r="D1335" t="str">
            <v>M³</v>
          </cell>
          <cell r="E1335">
            <v>25057</v>
          </cell>
          <cell r="F1335">
            <v>94929</v>
          </cell>
          <cell r="H1335">
            <v>0</v>
          </cell>
          <cell r="I1335">
            <v>25057</v>
          </cell>
          <cell r="J1335">
            <v>0</v>
          </cell>
          <cell r="L1335">
            <v>0</v>
          </cell>
        </row>
        <row r="1336">
          <cell r="A1336">
            <v>9148</v>
          </cell>
          <cell r="B1336" t="str">
            <v>합판거푸집</v>
          </cell>
          <cell r="C1336" t="str">
            <v>3회</v>
          </cell>
          <cell r="D1336" t="str">
            <v>M²</v>
          </cell>
          <cell r="E1336">
            <v>5049</v>
          </cell>
          <cell r="F1336">
            <v>13293</v>
          </cell>
          <cell r="H1336">
            <v>0</v>
          </cell>
          <cell r="I1336">
            <v>5049</v>
          </cell>
          <cell r="J1336">
            <v>0</v>
          </cell>
          <cell r="L1336">
            <v>0</v>
          </cell>
        </row>
        <row r="1337">
          <cell r="A1337">
            <v>9149</v>
          </cell>
          <cell r="B1337" t="str">
            <v>방열기소운반비</v>
          </cell>
          <cell r="C1337" t="str">
            <v>20쪽 이하</v>
          </cell>
          <cell r="D1337" t="str">
            <v>조</v>
          </cell>
          <cell r="E1337">
            <v>0</v>
          </cell>
          <cell r="F1337">
            <v>10136</v>
          </cell>
          <cell r="H1337">
            <v>0</v>
          </cell>
          <cell r="J1337">
            <v>0</v>
          </cell>
          <cell r="L1337">
            <v>0</v>
          </cell>
        </row>
        <row r="1338">
          <cell r="A1338">
            <v>9150</v>
          </cell>
          <cell r="B1338" t="str">
            <v>바닥타일커팅공임</v>
          </cell>
          <cell r="D1338" t="str">
            <v>개소</v>
          </cell>
          <cell r="E1338">
            <v>0</v>
          </cell>
          <cell r="F1338">
            <v>13595</v>
          </cell>
          <cell r="H1338">
            <v>0</v>
          </cell>
          <cell r="J1338">
            <v>0</v>
          </cell>
          <cell r="L1338">
            <v>0</v>
          </cell>
        </row>
        <row r="1339">
          <cell r="A1339">
            <v>9151</v>
          </cell>
          <cell r="B1339" t="str">
            <v>파이프 고정앙카</v>
          </cell>
          <cell r="C1339" t="str">
            <v>15Ø~40Ø</v>
          </cell>
          <cell r="D1339" t="str">
            <v>조</v>
          </cell>
          <cell r="E1339">
            <v>1090</v>
          </cell>
          <cell r="F1339">
            <v>24.055000000000003</v>
          </cell>
          <cell r="H1339">
            <v>0</v>
          </cell>
          <cell r="I1339">
            <v>1090</v>
          </cell>
          <cell r="J1339">
            <v>0</v>
          </cell>
          <cell r="L1339">
            <v>0</v>
          </cell>
        </row>
        <row r="1340">
          <cell r="A1340">
            <v>9152</v>
          </cell>
          <cell r="B1340" t="str">
            <v>파이프 고정앙카</v>
          </cell>
          <cell r="C1340" t="str">
            <v>50Ø~65Ø</v>
          </cell>
          <cell r="D1340" t="str">
            <v>조</v>
          </cell>
          <cell r="E1340">
            <v>1140</v>
          </cell>
          <cell r="F1340">
            <v>36.79</v>
          </cell>
          <cell r="H1340">
            <v>0</v>
          </cell>
          <cell r="I1340">
            <v>1140</v>
          </cell>
          <cell r="J1340">
            <v>0</v>
          </cell>
          <cell r="L1340">
            <v>0</v>
          </cell>
        </row>
        <row r="1341">
          <cell r="A1341">
            <v>9153</v>
          </cell>
          <cell r="B1341" t="str">
            <v>파이프 고정앙카</v>
          </cell>
          <cell r="C1341" t="str">
            <v>80Ø~150Ø</v>
          </cell>
          <cell r="D1341" t="str">
            <v>조</v>
          </cell>
          <cell r="E1341">
            <v>1694</v>
          </cell>
          <cell r="F1341">
            <v>55.185000000000002</v>
          </cell>
          <cell r="H1341">
            <v>0</v>
          </cell>
          <cell r="I1341">
            <v>1694</v>
          </cell>
          <cell r="J1341">
            <v>0</v>
          </cell>
          <cell r="L1341">
            <v>0</v>
          </cell>
        </row>
        <row r="1342">
          <cell r="A1342">
            <v>9161</v>
          </cell>
          <cell r="B1342" t="str">
            <v>정유량 조절밸브장치</v>
          </cell>
          <cell r="C1342" t="str">
            <v>65Ø</v>
          </cell>
          <cell r="D1342" t="str">
            <v>조</v>
          </cell>
          <cell r="E1342">
            <v>0</v>
          </cell>
          <cell r="H1342">
            <v>0</v>
          </cell>
          <cell r="J1342">
            <v>0</v>
          </cell>
          <cell r="L1342">
            <v>0</v>
          </cell>
        </row>
        <row r="1343">
          <cell r="A1343">
            <v>9162</v>
          </cell>
          <cell r="B1343" t="str">
            <v>정유량 조절밸브장치</v>
          </cell>
          <cell r="C1343" t="str">
            <v>50Ø</v>
          </cell>
          <cell r="D1343" t="str">
            <v>조</v>
          </cell>
          <cell r="E1343">
            <v>0</v>
          </cell>
          <cell r="H1343">
            <v>0</v>
          </cell>
          <cell r="J1343">
            <v>0</v>
          </cell>
          <cell r="L1343">
            <v>0</v>
          </cell>
        </row>
        <row r="1344">
          <cell r="A1344">
            <v>9163</v>
          </cell>
          <cell r="B1344" t="str">
            <v>정유량 조절밸브장치</v>
          </cell>
          <cell r="C1344" t="str">
            <v>40Ø</v>
          </cell>
          <cell r="D1344" t="str">
            <v>조</v>
          </cell>
          <cell r="E1344">
            <v>0</v>
          </cell>
          <cell r="H1344">
            <v>0</v>
          </cell>
          <cell r="J1344">
            <v>0</v>
          </cell>
          <cell r="L1344">
            <v>0</v>
          </cell>
        </row>
        <row r="1345">
          <cell r="A1345">
            <v>9164</v>
          </cell>
          <cell r="B1345" t="str">
            <v>정유량 조절밸브장치</v>
          </cell>
          <cell r="C1345" t="str">
            <v>32Ø</v>
          </cell>
          <cell r="D1345" t="str">
            <v>조</v>
          </cell>
          <cell r="E1345">
            <v>0</v>
          </cell>
          <cell r="H1345">
            <v>0</v>
          </cell>
          <cell r="J1345">
            <v>0</v>
          </cell>
          <cell r="L1345">
            <v>0</v>
          </cell>
        </row>
        <row r="1346">
          <cell r="A1346">
            <v>9171</v>
          </cell>
          <cell r="B1346" t="str">
            <v>스테인레스관용접</v>
          </cell>
          <cell r="C1346" t="str">
            <v>80Ø</v>
          </cell>
          <cell r="D1346" t="str">
            <v>개소</v>
          </cell>
          <cell r="E1346">
            <v>3439</v>
          </cell>
          <cell r="F1346">
            <v>0</v>
          </cell>
          <cell r="H1346">
            <v>0</v>
          </cell>
          <cell r="I1346">
            <v>3439</v>
          </cell>
          <cell r="J1346">
            <v>0</v>
          </cell>
          <cell r="L1346">
            <v>0</v>
          </cell>
        </row>
        <row r="1347">
          <cell r="A1347">
            <v>9172</v>
          </cell>
          <cell r="B1347" t="str">
            <v>스테인레스관용접</v>
          </cell>
          <cell r="C1347" t="str">
            <v>100Ø</v>
          </cell>
          <cell r="D1347" t="str">
            <v>개소</v>
          </cell>
          <cell r="E1347">
            <v>5376</v>
          </cell>
          <cell r="F1347">
            <v>0</v>
          </cell>
          <cell r="H1347">
            <v>0</v>
          </cell>
          <cell r="I1347">
            <v>5376</v>
          </cell>
          <cell r="J1347">
            <v>0</v>
          </cell>
          <cell r="L1347">
            <v>0</v>
          </cell>
        </row>
        <row r="1348">
          <cell r="A1348">
            <v>9173</v>
          </cell>
          <cell r="B1348" t="str">
            <v>스테인레스관용접</v>
          </cell>
          <cell r="C1348" t="str">
            <v>125Ø</v>
          </cell>
          <cell r="D1348" t="str">
            <v>개소</v>
          </cell>
          <cell r="E1348">
            <v>8130</v>
          </cell>
          <cell r="F1348">
            <v>0</v>
          </cell>
          <cell r="H1348">
            <v>0</v>
          </cell>
          <cell r="I1348">
            <v>8130</v>
          </cell>
          <cell r="J1348">
            <v>0</v>
          </cell>
          <cell r="L1348">
            <v>0</v>
          </cell>
        </row>
        <row r="1349">
          <cell r="A1349">
            <v>9174</v>
          </cell>
          <cell r="B1349" t="str">
            <v>스테인레스관용접</v>
          </cell>
          <cell r="C1349" t="str">
            <v>150Ø</v>
          </cell>
          <cell r="D1349" t="str">
            <v>개소</v>
          </cell>
          <cell r="E1349">
            <v>10049</v>
          </cell>
          <cell r="F1349">
            <v>0</v>
          </cell>
          <cell r="H1349">
            <v>0</v>
          </cell>
          <cell r="I1349">
            <v>10049</v>
          </cell>
          <cell r="J1349">
            <v>0</v>
          </cell>
          <cell r="L1349">
            <v>0</v>
          </cell>
        </row>
        <row r="1350">
          <cell r="A1350">
            <v>9175</v>
          </cell>
          <cell r="B1350" t="str">
            <v>스테인레스관용접</v>
          </cell>
          <cell r="C1350" t="str">
            <v>200Ø</v>
          </cell>
          <cell r="D1350" t="str">
            <v>개소</v>
          </cell>
          <cell r="E1350">
            <v>16919</v>
          </cell>
          <cell r="F1350">
            <v>0</v>
          </cell>
          <cell r="H1350">
            <v>0</v>
          </cell>
          <cell r="I1350">
            <v>16919</v>
          </cell>
          <cell r="J1350">
            <v>0</v>
          </cell>
          <cell r="L1350">
            <v>0</v>
          </cell>
        </row>
        <row r="1351">
          <cell r="A1351">
            <v>9181</v>
          </cell>
          <cell r="B1351" t="str">
            <v>강관스리브</v>
          </cell>
          <cell r="C1351" t="str">
            <v>100Ø</v>
          </cell>
          <cell r="D1351" t="str">
            <v>개소</v>
          </cell>
          <cell r="E1351">
            <v>5901</v>
          </cell>
          <cell r="F1351">
            <v>0</v>
          </cell>
          <cell r="H1351">
            <v>0</v>
          </cell>
          <cell r="I1351">
            <v>27055</v>
          </cell>
          <cell r="J1351">
            <v>0</v>
          </cell>
          <cell r="L1351">
            <v>0</v>
          </cell>
        </row>
        <row r="1352">
          <cell r="A1352">
            <v>9182</v>
          </cell>
          <cell r="B1352" t="str">
            <v>강관스리브</v>
          </cell>
          <cell r="C1352" t="str">
            <v>80Ø</v>
          </cell>
          <cell r="D1352" t="str">
            <v>개소</v>
          </cell>
          <cell r="E1352">
            <v>4549</v>
          </cell>
          <cell r="F1352">
            <v>0</v>
          </cell>
          <cell r="H1352">
            <v>0</v>
          </cell>
          <cell r="I1352">
            <v>22116</v>
          </cell>
          <cell r="J1352">
            <v>0</v>
          </cell>
          <cell r="L1352">
            <v>0</v>
          </cell>
        </row>
        <row r="1353">
          <cell r="A1353">
            <v>9183</v>
          </cell>
          <cell r="B1353" t="str">
            <v>강관스리브</v>
          </cell>
          <cell r="C1353" t="str">
            <v>65Ø</v>
          </cell>
          <cell r="D1353" t="str">
            <v>개소</v>
          </cell>
          <cell r="E1353">
            <v>2391</v>
          </cell>
          <cell r="F1353">
            <v>0</v>
          </cell>
          <cell r="H1353">
            <v>0</v>
          </cell>
          <cell r="I1353">
            <v>12565</v>
          </cell>
          <cell r="J1353">
            <v>0</v>
          </cell>
          <cell r="L1353">
            <v>0</v>
          </cell>
        </row>
        <row r="1354">
          <cell r="A1354">
            <v>9184</v>
          </cell>
          <cell r="B1354" t="str">
            <v>강관스리브</v>
          </cell>
          <cell r="C1354" t="str">
            <v>50Ø</v>
          </cell>
          <cell r="D1354" t="str">
            <v>개소</v>
          </cell>
          <cell r="E1354">
            <v>1869</v>
          </cell>
          <cell r="F1354">
            <v>0</v>
          </cell>
          <cell r="H1354">
            <v>0</v>
          </cell>
          <cell r="I1354">
            <v>8266</v>
          </cell>
          <cell r="J1354">
            <v>0</v>
          </cell>
          <cell r="L1354">
            <v>0</v>
          </cell>
        </row>
        <row r="1355">
          <cell r="A1355">
            <v>9185</v>
          </cell>
          <cell r="B1355" t="str">
            <v>강관스리브</v>
          </cell>
          <cell r="C1355" t="str">
            <v>40Ø</v>
          </cell>
          <cell r="D1355" t="str">
            <v>개소</v>
          </cell>
          <cell r="E1355">
            <v>1472</v>
          </cell>
          <cell r="F1355">
            <v>0</v>
          </cell>
          <cell r="H1355">
            <v>0</v>
          </cell>
          <cell r="I1355">
            <v>5837</v>
          </cell>
          <cell r="J1355">
            <v>0</v>
          </cell>
          <cell r="L1355">
            <v>0</v>
          </cell>
        </row>
        <row r="1356">
          <cell r="A1356">
            <v>9186</v>
          </cell>
          <cell r="B1356" t="str">
            <v>강관스리브</v>
          </cell>
          <cell r="C1356" t="str">
            <v>32Ø</v>
          </cell>
          <cell r="D1356" t="str">
            <v>개소</v>
          </cell>
          <cell r="E1356">
            <v>1445</v>
          </cell>
          <cell r="F1356">
            <v>0</v>
          </cell>
          <cell r="H1356">
            <v>0</v>
          </cell>
          <cell r="I1356">
            <v>2691</v>
          </cell>
          <cell r="J1356">
            <v>0</v>
          </cell>
          <cell r="L1356">
            <v>0</v>
          </cell>
        </row>
        <row r="1357">
          <cell r="A1357">
            <v>9187</v>
          </cell>
          <cell r="B1357" t="str">
            <v>강관스리브</v>
          </cell>
          <cell r="C1357" t="str">
            <v>25Ø</v>
          </cell>
          <cell r="D1357" t="str">
            <v>개소</v>
          </cell>
          <cell r="E1357">
            <v>1022</v>
          </cell>
          <cell r="F1357">
            <v>0</v>
          </cell>
          <cell r="H1357">
            <v>0</v>
          </cell>
          <cell r="I1357">
            <v>1808</v>
          </cell>
          <cell r="J1357">
            <v>0</v>
          </cell>
          <cell r="L1357">
            <v>0</v>
          </cell>
        </row>
        <row r="1358">
          <cell r="A1358">
            <v>9188</v>
          </cell>
          <cell r="B1358" t="str">
            <v>강관스리브</v>
          </cell>
          <cell r="C1358" t="str">
            <v>20Ø</v>
          </cell>
          <cell r="D1358" t="str">
            <v>개소</v>
          </cell>
          <cell r="E1358">
            <v>888</v>
          </cell>
          <cell r="F1358">
            <v>0</v>
          </cell>
          <cell r="H1358">
            <v>0</v>
          </cell>
          <cell r="I1358">
            <v>1395</v>
          </cell>
          <cell r="J1358">
            <v>0</v>
          </cell>
          <cell r="L1358">
            <v>0</v>
          </cell>
        </row>
        <row r="1359">
          <cell r="A1359">
            <v>9189</v>
          </cell>
          <cell r="B1359" t="str">
            <v>강관스리브</v>
          </cell>
          <cell r="C1359" t="str">
            <v>15Ø</v>
          </cell>
          <cell r="D1359" t="str">
            <v>개소</v>
          </cell>
          <cell r="E1359">
            <v>636</v>
          </cell>
          <cell r="F1359">
            <v>0</v>
          </cell>
          <cell r="H1359">
            <v>0</v>
          </cell>
          <cell r="I1359">
            <v>866</v>
          </cell>
          <cell r="J1359">
            <v>0</v>
          </cell>
          <cell r="L1359">
            <v>0</v>
          </cell>
        </row>
        <row r="1360">
          <cell r="A1360">
            <v>9201</v>
          </cell>
          <cell r="B1360" t="str">
            <v>아연철판덕트제작설치</v>
          </cell>
          <cell r="C1360" t="str">
            <v>0.5t</v>
          </cell>
          <cell r="D1360" t="str">
            <v>M²</v>
          </cell>
          <cell r="E1360">
            <v>8532</v>
          </cell>
          <cell r="F1360">
            <v>22097</v>
          </cell>
          <cell r="H1360">
            <v>0</v>
          </cell>
          <cell r="I1360">
            <v>8532</v>
          </cell>
          <cell r="J1360">
            <v>0</v>
          </cell>
          <cell r="L1360">
            <v>0</v>
          </cell>
        </row>
        <row r="1361">
          <cell r="A1361">
            <v>9202</v>
          </cell>
          <cell r="B1361" t="str">
            <v>SUS철판덕트제작설치</v>
          </cell>
          <cell r="C1361" t="str">
            <v>0.5t</v>
          </cell>
          <cell r="D1361" t="str">
            <v>M²</v>
          </cell>
          <cell r="E1361">
            <v>35059</v>
          </cell>
          <cell r="F1361">
            <v>29096</v>
          </cell>
          <cell r="H1361">
            <v>0</v>
          </cell>
          <cell r="I1361">
            <v>35059</v>
          </cell>
          <cell r="J1361">
            <v>0</v>
          </cell>
          <cell r="L1361">
            <v>0</v>
          </cell>
        </row>
        <row r="1362">
          <cell r="A1362">
            <v>9203</v>
          </cell>
          <cell r="B1362" t="str">
            <v>각형덕트보온(은박지)</v>
          </cell>
          <cell r="C1362" t="str">
            <v>30t</v>
          </cell>
          <cell r="D1362" t="str">
            <v>M²</v>
          </cell>
          <cell r="E1362">
            <v>8895</v>
          </cell>
          <cell r="F1362">
            <v>20360</v>
          </cell>
          <cell r="H1362">
            <v>0</v>
          </cell>
          <cell r="I1362">
            <v>8895</v>
          </cell>
          <cell r="J1362">
            <v>0</v>
          </cell>
          <cell r="L1362">
            <v>0</v>
          </cell>
        </row>
        <row r="1363">
          <cell r="A1363">
            <v>9204</v>
          </cell>
          <cell r="B1363" t="str">
            <v>배관커버(갈바륨강판)</v>
          </cell>
          <cell r="C1363" t="str">
            <v>200x400</v>
          </cell>
          <cell r="D1363" t="str">
            <v>M</v>
          </cell>
          <cell r="E1363">
            <v>57944</v>
          </cell>
          <cell r="F1363">
            <v>42464</v>
          </cell>
          <cell r="H1363">
            <v>0</v>
          </cell>
          <cell r="I1363">
            <v>57944</v>
          </cell>
          <cell r="J1363">
            <v>0</v>
          </cell>
          <cell r="L1363">
            <v>0</v>
          </cell>
        </row>
        <row r="1364">
          <cell r="A1364">
            <v>9901</v>
          </cell>
          <cell r="B1364" t="str">
            <v>잡자재비</v>
          </cell>
          <cell r="C1364" t="str">
            <v>주재료의 5%</v>
          </cell>
          <cell r="D1364" t="str">
            <v>식</v>
          </cell>
          <cell r="E1364">
            <v>0</v>
          </cell>
          <cell r="F1364">
            <v>0</v>
          </cell>
          <cell r="H1364">
            <v>0</v>
          </cell>
          <cell r="I1364">
            <v>0</v>
          </cell>
          <cell r="J1364">
            <v>0</v>
          </cell>
          <cell r="L1364">
            <v>0</v>
          </cell>
        </row>
        <row r="1365">
          <cell r="A1365">
            <v>9902</v>
          </cell>
          <cell r="B1365" t="str">
            <v>지지철물</v>
          </cell>
          <cell r="C1365" t="str">
            <v>주재료의 9%</v>
          </cell>
          <cell r="D1365" t="str">
            <v>식</v>
          </cell>
          <cell r="E1365">
            <v>0</v>
          </cell>
          <cell r="F1365">
            <v>0</v>
          </cell>
          <cell r="H1365">
            <v>0</v>
          </cell>
          <cell r="I1365">
            <v>0</v>
          </cell>
          <cell r="J1365">
            <v>0</v>
          </cell>
          <cell r="L1365">
            <v>0</v>
          </cell>
        </row>
        <row r="1366">
          <cell r="A1366">
            <v>9903</v>
          </cell>
          <cell r="B1366" t="str">
            <v>지지철물</v>
          </cell>
          <cell r="C1366" t="str">
            <v>주재료의 10%</v>
          </cell>
          <cell r="D1366" t="str">
            <v>식</v>
          </cell>
          <cell r="E1366">
            <v>0</v>
          </cell>
          <cell r="F1366">
            <v>0</v>
          </cell>
          <cell r="H1366">
            <v>0</v>
          </cell>
          <cell r="I1366">
            <v>0</v>
          </cell>
          <cell r="J1366">
            <v>0</v>
          </cell>
          <cell r="L1366">
            <v>0</v>
          </cell>
        </row>
        <row r="1367">
          <cell r="A1367">
            <v>9904</v>
          </cell>
          <cell r="B1367" t="str">
            <v>지지철물</v>
          </cell>
          <cell r="C1367" t="str">
            <v>주재료의 15%</v>
          </cell>
          <cell r="D1367" t="str">
            <v>식</v>
          </cell>
          <cell r="E1367">
            <v>0</v>
          </cell>
          <cell r="F1367">
            <v>0</v>
          </cell>
          <cell r="H1367">
            <v>0</v>
          </cell>
          <cell r="I1367">
            <v>0</v>
          </cell>
          <cell r="J1367">
            <v>0</v>
          </cell>
          <cell r="L1367">
            <v>0</v>
          </cell>
        </row>
        <row r="1368">
          <cell r="A1368">
            <v>9905</v>
          </cell>
          <cell r="B1368" t="str">
            <v>지지철물</v>
          </cell>
          <cell r="C1368" t="str">
            <v>주재료의 25%</v>
          </cell>
          <cell r="D1368" t="str">
            <v>식</v>
          </cell>
          <cell r="E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  <cell r="L1368">
            <v>0</v>
          </cell>
        </row>
        <row r="1369">
          <cell r="A1369">
            <v>9906</v>
          </cell>
          <cell r="B1369" t="str">
            <v>지지철물</v>
          </cell>
          <cell r="C1369" t="str">
            <v>주재료의 30%</v>
          </cell>
          <cell r="D1369" t="str">
            <v>식</v>
          </cell>
          <cell r="E1369">
            <v>0</v>
          </cell>
          <cell r="F1369">
            <v>0</v>
          </cell>
          <cell r="H1369">
            <v>0</v>
          </cell>
          <cell r="I1369">
            <v>0</v>
          </cell>
          <cell r="J1369">
            <v>0</v>
          </cell>
          <cell r="L1369">
            <v>0</v>
          </cell>
        </row>
        <row r="1370">
          <cell r="A1370">
            <v>9907</v>
          </cell>
          <cell r="B1370" t="str">
            <v>지지철물</v>
          </cell>
          <cell r="C1370" t="str">
            <v>주재료의 40%</v>
          </cell>
          <cell r="D1370" t="str">
            <v>식</v>
          </cell>
          <cell r="E1370">
            <v>0</v>
          </cell>
          <cell r="F1370">
            <v>0</v>
          </cell>
          <cell r="H1370">
            <v>0</v>
          </cell>
          <cell r="I1370">
            <v>0</v>
          </cell>
          <cell r="J1370">
            <v>0</v>
          </cell>
          <cell r="L1370">
            <v>0</v>
          </cell>
        </row>
        <row r="1371">
          <cell r="A1371">
            <v>9910</v>
          </cell>
          <cell r="B1371" t="str">
            <v>관부속</v>
          </cell>
          <cell r="C1371" t="str">
            <v>관의 30%</v>
          </cell>
          <cell r="D1371" t="str">
            <v>식</v>
          </cell>
          <cell r="E1371">
            <v>0</v>
          </cell>
          <cell r="F1371">
            <v>0</v>
          </cell>
          <cell r="H1371">
            <v>0</v>
          </cell>
          <cell r="I1371">
            <v>0</v>
          </cell>
          <cell r="J1371">
            <v>0</v>
          </cell>
          <cell r="L1371">
            <v>0</v>
          </cell>
        </row>
        <row r="1372">
          <cell r="A1372">
            <v>9911</v>
          </cell>
          <cell r="B1372" t="str">
            <v>관부속</v>
          </cell>
          <cell r="C1372" t="str">
            <v>관의 40%</v>
          </cell>
          <cell r="D1372" t="str">
            <v>식</v>
          </cell>
          <cell r="E1372">
            <v>0</v>
          </cell>
          <cell r="F1372">
            <v>0</v>
          </cell>
          <cell r="H1372">
            <v>0</v>
          </cell>
          <cell r="I1372">
            <v>0</v>
          </cell>
          <cell r="J1372">
            <v>0</v>
          </cell>
          <cell r="L1372">
            <v>0</v>
          </cell>
        </row>
        <row r="1373">
          <cell r="A1373">
            <v>9912</v>
          </cell>
          <cell r="B1373" t="str">
            <v>관부속</v>
          </cell>
          <cell r="C1373" t="str">
            <v>관의 45%</v>
          </cell>
          <cell r="D1373" t="str">
            <v>식</v>
          </cell>
          <cell r="E1373">
            <v>0</v>
          </cell>
          <cell r="F1373">
            <v>0</v>
          </cell>
          <cell r="H1373">
            <v>0</v>
          </cell>
          <cell r="I1373">
            <v>0</v>
          </cell>
          <cell r="J1373">
            <v>0</v>
          </cell>
          <cell r="L1373">
            <v>0</v>
          </cell>
        </row>
        <row r="1374">
          <cell r="A1374">
            <v>9913</v>
          </cell>
          <cell r="B1374" t="str">
            <v>관부속</v>
          </cell>
          <cell r="C1374" t="str">
            <v>관의 50%</v>
          </cell>
          <cell r="D1374" t="str">
            <v>식</v>
          </cell>
          <cell r="E1374">
            <v>0</v>
          </cell>
          <cell r="F1374">
            <v>0</v>
          </cell>
          <cell r="H1374">
            <v>0</v>
          </cell>
          <cell r="I1374">
            <v>0</v>
          </cell>
          <cell r="J1374">
            <v>0</v>
          </cell>
          <cell r="L1374">
            <v>0</v>
          </cell>
        </row>
        <row r="1375">
          <cell r="A1375">
            <v>9914</v>
          </cell>
          <cell r="B1375" t="str">
            <v>관부속</v>
          </cell>
          <cell r="C1375" t="str">
            <v>관의 55%</v>
          </cell>
          <cell r="D1375" t="str">
            <v>식</v>
          </cell>
          <cell r="E1375">
            <v>0</v>
          </cell>
          <cell r="F1375">
            <v>0</v>
          </cell>
          <cell r="H1375">
            <v>0</v>
          </cell>
          <cell r="I1375">
            <v>0</v>
          </cell>
          <cell r="J1375">
            <v>0</v>
          </cell>
          <cell r="L1375">
            <v>0</v>
          </cell>
        </row>
        <row r="1376">
          <cell r="A1376">
            <v>9915</v>
          </cell>
          <cell r="B1376" t="str">
            <v>관부속</v>
          </cell>
          <cell r="C1376" t="str">
            <v>관의 60%</v>
          </cell>
          <cell r="D1376" t="str">
            <v>식</v>
          </cell>
          <cell r="E1376">
            <v>0</v>
          </cell>
          <cell r="F1376">
            <v>0</v>
          </cell>
          <cell r="H1376">
            <v>0</v>
          </cell>
          <cell r="I1376">
            <v>0</v>
          </cell>
          <cell r="J1376">
            <v>0</v>
          </cell>
          <cell r="L1376">
            <v>0</v>
          </cell>
        </row>
        <row r="1377">
          <cell r="A1377">
            <v>9916</v>
          </cell>
          <cell r="B1377" t="str">
            <v>관부속</v>
          </cell>
          <cell r="C1377" t="str">
            <v>관의 65%</v>
          </cell>
          <cell r="D1377" t="str">
            <v>식</v>
          </cell>
          <cell r="E1377">
            <v>0</v>
          </cell>
          <cell r="F1377">
            <v>0</v>
          </cell>
          <cell r="H1377">
            <v>0</v>
          </cell>
          <cell r="I1377">
            <v>0</v>
          </cell>
          <cell r="J1377">
            <v>0</v>
          </cell>
          <cell r="L1377">
            <v>0</v>
          </cell>
        </row>
        <row r="1378">
          <cell r="A1378">
            <v>9917</v>
          </cell>
          <cell r="B1378" t="str">
            <v>관부속</v>
          </cell>
          <cell r="C1378" t="str">
            <v>관의 70%</v>
          </cell>
          <cell r="D1378" t="str">
            <v>식</v>
          </cell>
          <cell r="E1378">
            <v>0</v>
          </cell>
          <cell r="F1378">
            <v>0</v>
          </cell>
          <cell r="H1378">
            <v>0</v>
          </cell>
          <cell r="I1378">
            <v>0</v>
          </cell>
          <cell r="J1378">
            <v>0</v>
          </cell>
          <cell r="L1378">
            <v>0</v>
          </cell>
        </row>
        <row r="1379">
          <cell r="A1379">
            <v>9918</v>
          </cell>
          <cell r="B1379" t="str">
            <v>관부속</v>
          </cell>
          <cell r="C1379" t="str">
            <v>관의 75%</v>
          </cell>
          <cell r="D1379" t="str">
            <v>식</v>
          </cell>
          <cell r="E1379">
            <v>0</v>
          </cell>
          <cell r="F1379">
            <v>0</v>
          </cell>
          <cell r="H1379">
            <v>0</v>
          </cell>
          <cell r="I1379">
            <v>0</v>
          </cell>
          <cell r="J1379">
            <v>0</v>
          </cell>
          <cell r="L1379">
            <v>0</v>
          </cell>
        </row>
        <row r="1380">
          <cell r="A1380">
            <v>9920</v>
          </cell>
          <cell r="B1380" t="str">
            <v>공구손료</v>
          </cell>
          <cell r="C1380" t="str">
            <v>인건비의 3%</v>
          </cell>
          <cell r="D1380" t="str">
            <v>식</v>
          </cell>
          <cell r="E1380">
            <v>0</v>
          </cell>
          <cell r="F1380">
            <v>0</v>
          </cell>
          <cell r="H1380">
            <v>0</v>
          </cell>
          <cell r="I1380">
            <v>0</v>
          </cell>
          <cell r="J1380">
            <v>0</v>
          </cell>
          <cell r="L1380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하(성남)"/>
      <sheetName val="부하계산서"/>
    </sheetNames>
    <sheetDataSet>
      <sheetData sheetId="0" refreshError="1"/>
      <sheetData sheetId="1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"/>
      <sheetName val="일위대가표"/>
      <sheetName val="일위대가집계표"/>
      <sheetName val="목록"/>
      <sheetName val="원가서"/>
      <sheetName val="중기사용료"/>
      <sheetName val="기계장비가격표"/>
      <sheetName val="단가"/>
      <sheetName val="중기조종사 단위단가"/>
      <sheetName val="내역서"/>
      <sheetName val="단면치수"/>
      <sheetName val="1단계"/>
      <sheetName val="b_balju"/>
      <sheetName val="단가산출"/>
      <sheetName val="식재일위대가"/>
      <sheetName val="기초일위대가"/>
      <sheetName val="단가대비표"/>
      <sheetName val="DATE"/>
      <sheetName val="기본단가표"/>
      <sheetName val="집계표"/>
      <sheetName val="Xunit (단위환산)"/>
      <sheetName val="월별수입"/>
      <sheetName val="B"/>
      <sheetName val="유림총괄"/>
      <sheetName val="설비"/>
      <sheetName val="일위대가"/>
      <sheetName val="옥외외등집계표"/>
      <sheetName val="원하대비"/>
      <sheetName val="원도급"/>
      <sheetName val="하도급"/>
      <sheetName val="신우"/>
      <sheetName val="입찰갑지"/>
      <sheetName val="총괄표"/>
      <sheetName val="내역"/>
      <sheetName val="토 공"/>
      <sheetName val="철 콘"/>
      <sheetName val="자재비"/>
      <sheetName val="내역 (5)"/>
      <sheetName val="부대입찰 갑지1"/>
      <sheetName val="Sheet1"/>
      <sheetName val="부대입찰갑지2용"/>
      <sheetName val="노임"/>
      <sheetName val="지급자재"/>
      <sheetName val="WORK"/>
      <sheetName val="실행철강하도"/>
      <sheetName val="투찰"/>
      <sheetName val="#REF"/>
      <sheetName val="견적조건"/>
      <sheetName val="부대입찰내역"/>
      <sheetName val="삼호개발"/>
      <sheetName val="정주"/>
      <sheetName val="효동"/>
      <sheetName val="Sheet3"/>
      <sheetName val="집계1"/>
      <sheetName val="집계2"/>
      <sheetName val="집계3"/>
      <sheetName val="집계4"/>
      <sheetName val="내(토)"/>
      <sheetName val="내(건)"/>
      <sheetName val="건축"/>
      <sheetName val="건축설비집계"/>
      <sheetName val="건축설비"/>
      <sheetName val="기타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XXXXXX"/>
      <sheetName val="터널공사"/>
      <sheetName val="집계표(터널내)"/>
      <sheetName val="터널공사 비교"/>
      <sheetName val="터널외구간"/>
      <sheetName val="집계표(터널외)"/>
      <sheetName val="터널외구간비교"/>
      <sheetName val="laroux"/>
      <sheetName val="일위"/>
      <sheetName val="원가계산서"/>
      <sheetName val="단가조사서"/>
      <sheetName val="한전공사비 1공"/>
      <sheetName val="한전공사비 2공"/>
      <sheetName val="통합  내역서"/>
      <sheetName val="1공구 내역서"/>
      <sheetName val="2공구 내역서"/>
      <sheetName val="전기수량"/>
      <sheetName val="전열및전력간선"/>
      <sheetName val="전등설비"/>
      <sheetName val="동력설비"/>
      <sheetName val="피뢰침및접지"/>
      <sheetName val="소방"/>
      <sheetName val="약전"/>
      <sheetName val="방송"/>
      <sheetName val="TG전력간선"/>
      <sheetName val="TG전등"/>
      <sheetName val="TG약전"/>
      <sheetName val="원가(칠곡다부)"/>
      <sheetName val="다부IC내역"/>
      <sheetName val="원가(재방송)"/>
      <sheetName val="재방송"/>
      <sheetName val="다부내역"/>
      <sheetName val="읍내터널"/>
      <sheetName val="칠곡IC내역"/>
      <sheetName val="monci"/>
      <sheetName val="원가"/>
      <sheetName val="공사집계표"/>
      <sheetName val="전력간선"/>
      <sheetName val="전등"/>
      <sheetName val="전열"/>
      <sheetName val="전화"/>
      <sheetName val="티브이"/>
      <sheetName val="VXXXXX"/>
      <sheetName val="BID"/>
      <sheetName val="BID (2)"/>
      <sheetName val="견적갑지 (2)"/>
      <sheetName val="일위대가서"/>
      <sheetName val="MCC,분전반"/>
      <sheetName val="PANEL"/>
      <sheetName val="갑지"/>
      <sheetName val="총신대(총괄집계)"/>
      <sheetName val="총신대(신설)"/>
      <sheetName val="총신대(철거)"/>
      <sheetName val="공사개요"/>
      <sheetName val="000000"/>
      <sheetName val="평택항"/>
      <sheetName val="담보금융비용"/>
      <sheetName val="담보금융비용(0.18)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총괄"/>
      <sheetName val="토공"/>
      <sheetName val="흙막이"/>
      <sheetName val="어스앙카"/>
      <sheetName val="구조물"/>
      <sheetName val="방수공"/>
      <sheetName val="지반보강"/>
      <sheetName val="포장공"/>
      <sheetName val="지장물보호공"/>
      <sheetName val="부대공"/>
      <sheetName val="사급자재"/>
      <sheetName val="자재"/>
      <sheetName val="叉택항"/>
      <sheetName val="증감"/>
      <sheetName val="총괄◀"/>
      <sheetName val="원가◀"/>
      <sheetName val="총괄 "/>
      <sheetName val="순공"/>
      <sheetName val="순공◀"/>
      <sheetName val="토목원가◀"/>
      <sheetName val="건축원가◀"/>
      <sheetName val="기계원가◀"/>
      <sheetName val="전기원가◀"/>
      <sheetName val="통신원가◀"/>
      <sheetName val="토목"/>
      <sheetName val="원가계산서(건축)"/>
      <sheetName val="건축3차분2회변경"/>
      <sheetName val="건축3차분2회변경(원가)"/>
      <sheetName val="Sheet11"/>
      <sheetName val="Sheet12"/>
      <sheetName val="Sheet13"/>
      <sheetName val="Sheet14"/>
      <sheetName val="Sheet15"/>
      <sheetName val="Sheet16"/>
      <sheetName val="■총괄"/>
      <sheetName val="순공(ROUND)"/>
      <sheetName val="토목원가"/>
      <sheetName val="건축원가"/>
      <sheetName val="기계원가"/>
      <sheetName val="전기원가"/>
      <sheetName val="통신원가"/>
      <sheetName val="진건차집도급"/>
      <sheetName val="진건실행"/>
      <sheetName val="작업별비목별집계"/>
      <sheetName val="주요자재집계표"/>
      <sheetName val="표지"/>
      <sheetName val="토적표(부지조성)"/>
      <sheetName val="구조물토공집계표"/>
      <sheetName val="배수토공"/>
      <sheetName val="원가계산갑지"/>
      <sheetName val="전(원가)"/>
      <sheetName val="전(중총)"/>
      <sheetName val="전(소총)"/>
      <sheetName val="1.1"/>
      <sheetName val="1.2"/>
      <sheetName val="1.3"/>
      <sheetName val="1.4"/>
      <sheetName val="1.5"/>
      <sheetName val="E(소총)"/>
      <sheetName val="ESCO"/>
      <sheetName val="관(소총)"/>
      <sheetName val="관급"/>
      <sheetName val="통(원가)"/>
      <sheetName val="통(총)"/>
      <sheetName val="2.1"/>
      <sheetName val="2.1(공)"/>
      <sheetName val="2.2"/>
      <sheetName val="소(원가)"/>
      <sheetName val="소(총)"/>
      <sheetName val="3.1"/>
      <sheetName val="3.2"/>
      <sheetName val="일위총괄"/>
      <sheetName val="기본공율"/>
      <sheetName val="공량산출서"/>
      <sheetName val="공.옥외"/>
      <sheetName val="견적조건보고서"/>
      <sheetName val="견적갑지"/>
      <sheetName val="을지"/>
      <sheetName val="견적갑&quot;A&quot;공구"/>
      <sheetName val="견적조건보고서&quot;A&quot;공구"/>
      <sheetName val="A비엠"/>
      <sheetName val="공율산출"/>
      <sheetName val="기계원가계산서"/>
      <sheetName val="집계"/>
      <sheetName val="가설내역"/>
      <sheetName val="간지"/>
      <sheetName val="전체집계표"/>
      <sheetName val="철근집계"/>
      <sheetName val="삽입도면1"/>
      <sheetName val="강관말뚝"/>
      <sheetName val="간지 (2)"/>
      <sheetName val="암거집계표"/>
      <sheetName val="삽입도면2"/>
      <sheetName val="암거공"/>
      <sheetName val="간지 (3)"/>
      <sheetName val="u-type집계표"/>
      <sheetName val="삽입도면3"/>
      <sheetName val="u-type1"/>
      <sheetName val="u-type2"/>
      <sheetName val="xxxx"/>
      <sheetName val="건설기계평균가격"/>
      <sheetName val="2003년시공계획"/>
      <sheetName val="2003년실행총괄표"/>
      <sheetName val="시공참여자실행계획"/>
      <sheetName val="자재(직영)"/>
      <sheetName val="노무(직영)"/>
      <sheetName val="장비(직영)"/>
      <sheetName val="자재 (시공))"/>
      <sheetName val="노무 (시공)"/>
      <sheetName val="장비 (시공)"/>
      <sheetName val="관리비"/>
      <sheetName val="공정표"/>
      <sheetName val="VXXX"/>
      <sheetName val="공사비대비 (2)"/>
      <sheetName val="공사비대비"/>
      <sheetName val="옹벽공"/>
      <sheetName val="연당4교"/>
      <sheetName val="연당5교"/>
      <sheetName val="연당6교"/>
      <sheetName val="총집계"/>
      <sheetName val="주요기자재 집계"/>
      <sheetName val="주요기자재 산출"/>
      <sheetName val="동력접지집계"/>
      <sheetName val="동력 산출"/>
      <sheetName val="접지 산출"/>
      <sheetName val="건축전기집계"/>
      <sheetName val="조명 산출"/>
      <sheetName val="통신 산출"/>
      <sheetName val="자탐 산출"/>
      <sheetName val="계장집계"/>
      <sheetName val="계장 산출"/>
      <sheetName val="원가계산서(수탁비포함)"/>
      <sheetName val="대총괄표"/>
      <sheetName val="중총괄표"/>
      <sheetName val="소총괄표"/>
      <sheetName val="옥외전력간선"/>
      <sheetName val="전력인입및수변전"/>
      <sheetName val="옥내전력간선"/>
      <sheetName val="동력"/>
      <sheetName val="피뢰침"/>
      <sheetName val="전기TRAY"/>
      <sheetName val="특별교실"/>
      <sheetName val="기숙사"/>
      <sheetName val="화장실"/>
      <sheetName val="총집계-1"/>
      <sheetName val="총집계-2"/>
      <sheetName val="원가-1"/>
      <sheetName val="원가-2"/>
      <sheetName val="노임단가"/>
      <sheetName val="단가조서"/>
      <sheetName val="불광(총괄집계)"/>
      <sheetName val="불광(신설)"/>
      <sheetName val="불광(철거)"/>
      <sheetName val="PACKING OPEN"/>
      <sheetName val="견적정보"/>
      <sheetName val="갑지1"/>
      <sheetName val="집계표1"/>
      <sheetName val="장비비"/>
      <sheetName val="도급내역서"/>
      <sheetName val="실행내역서"/>
      <sheetName val="직종노임"/>
      <sheetName val="운반단가"/>
      <sheetName val="터널투입집계"/>
      <sheetName val="투입내역"/>
      <sheetName val="터널내역"/>
      <sheetName val="설계참고목차"/>
      <sheetName val="수량조서"/>
      <sheetName val="1.스코트변압기"/>
      <sheetName val="2.단권변압기"/>
      <sheetName val="3.가스절연"/>
      <sheetName val="4.가스절연"/>
      <sheetName val="5.전자식제어반"/>
      <sheetName val="6.전자식제어반"/>
      <sheetName val="7.전자식제어반"/>
      <sheetName val="8.소규모제어장치"/>
      <sheetName val="9.고장점표정반"/>
      <sheetName val="10.보조릴레이반"/>
      <sheetName val="11.저압반"/>
      <sheetName val="12.무정전전원장치"/>
      <sheetName val="13.축전지반"/>
      <sheetName val="14.소내용TR"/>
      <sheetName val="15.고압반"/>
      <sheetName val="16.전철RTU"/>
      <sheetName val="17.GP"/>
      <sheetName val="18.기기가대"/>
      <sheetName val="19.모선배선"/>
      <sheetName val="20.제어및전력케이블"/>
      <sheetName val="21.핏트"/>
      <sheetName val="22.스틸그레이팅(M.TR)"/>
      <sheetName val="23.스틸그레이팅(AT)"/>
      <sheetName val="24.접지장치"/>
      <sheetName val="25.전선관"/>
      <sheetName val="26.무근콘크리트"/>
      <sheetName val="27.케이블트레이"/>
      <sheetName val="28.자갈부설"/>
      <sheetName val="29.옥외외등"/>
      <sheetName val="30.무인화설비"/>
      <sheetName val="31.JIB크레인설치"/>
      <sheetName val="32.전력RTU"/>
      <sheetName val="33.지중케이블"/>
      <sheetName val="34.전력용관로"/>
      <sheetName val="35.장주신설"/>
      <sheetName val="36.맨홀"/>
      <sheetName val="37.무인온라인"/>
      <sheetName val="38.영주SCADA"/>
      <sheetName val="39.가설비"/>
      <sheetName val="40.운반비"/>
      <sheetName val="운반비(철재류)"/>
      <sheetName val="운반비(전선류)"/>
      <sheetName val="호표"/>
      <sheetName val="시중노임표"/>
      <sheetName val="견적단가"/>
      <sheetName val="재료단가"/>
      <sheetName val="공사비"/>
      <sheetName val="가드레일산근"/>
      <sheetName val="수량집계표"/>
      <sheetName val="수량"/>
      <sheetName val="단가비교"/>
      <sheetName val="적용2002"/>
      <sheetName val="중기"/>
      <sheetName val="합계"/>
      <sheetName val="01.가설공사"/>
      <sheetName val="02.토공사"/>
      <sheetName val="03.철근콘크리트"/>
      <sheetName val="04.조적공사"/>
      <sheetName val="05.방수공사"/>
      <sheetName val="06.타일공사"/>
      <sheetName val="07.석공사"/>
      <sheetName val="08.목공사"/>
      <sheetName val="09.금속공사"/>
      <sheetName val="10.미장공사"/>
      <sheetName val="11.창호공사"/>
      <sheetName val="11.창호-1"/>
      <sheetName val="12.유리공사"/>
      <sheetName val="13.도장공사"/>
      <sheetName val="14.수장공사"/>
      <sheetName val="15.지붕및홈통"/>
      <sheetName val="16.잡공사"/>
      <sheetName val="17.주요자재"/>
      <sheetName val="18.작업부산물"/>
      <sheetName val="증감표"/>
      <sheetName val="수입물자"/>
      <sheetName val="단가비교표"/>
      <sheetName val="MAIN"/>
      <sheetName val="총공사비"/>
      <sheetName val="T1"/>
      <sheetName val="san"/>
      <sheetName val="LIST"/>
      <sheetName val="sw1"/>
      <sheetName val="sw2"/>
      <sheetName val="sw3"/>
      <sheetName val="sw4"/>
      <sheetName val="sw5"/>
      <sheetName val="sw6"/>
      <sheetName val="sw7"/>
      <sheetName val="NOMUBI"/>
      <sheetName val="★현설표지"/>
      <sheetName val="★현장설명서(토공,철콘)"/>
      <sheetName val="★현설참가확인(토공철콘)"/>
      <sheetName val="★현설시 설명자료"/>
      <sheetName val="현설시 설명자료(내부)"/>
      <sheetName val="지역부대토공"/>
      <sheetName val="지역부대철콘"/>
      <sheetName val="恤_x0000__x0000__x0000__x0000_"/>
      <sheetName val="_x0000__x000f__x0000__x0004_ðj_x0000__x0000__x0000_B_x0001__x000a_ð_x0008__x0000__x0000__x0000_-_x0000__x0000_@_x000a__x0000__x0000__x0000__x000b_ð0_x0000_"/>
      <sheetName val="근로자현황파악"/>
      <sheetName val="근로자현황파악 (2)"/>
      <sheetName val="보건증"/>
      <sheetName val="명단"/>
      <sheetName val="협력업체"/>
      <sheetName val="건강진단통보"/>
      <sheetName val="건강진단통보 (2)"/>
      <sheetName val="작업변경신청서"/>
      <sheetName val="노동청"/>
      <sheetName val="노동청 (특검)"/>
      <sheetName val="노동청 (작업)"/>
      <sheetName val="암검사"/>
      <sheetName val="암검사 (2)"/>
      <sheetName val="이중자격완료통보"/>
      <sheetName val="보건교육요청"/>
      <sheetName val="보건교육시행통보"/>
      <sheetName val="일반건강진단통보"/>
      <sheetName val="의보 정정신고"/>
      <sheetName val="자산총괄서"/>
      <sheetName val="영대증축"/>
      <sheetName val="원가(영대증축)"/>
      <sheetName val="전라선(남원)"/>
      <sheetName val="원가(남원)"/>
      <sheetName val="경비(남원)"/>
      <sheetName val="창원"/>
      <sheetName val="원가(창원)"/>
      <sheetName val="대산면"/>
      <sheetName val="원가(대산면)"/>
      <sheetName val="경비(대산면)"/>
      <sheetName val="다산"/>
      <sheetName val="원가(다산)"/>
      <sheetName val="가창"/>
      <sheetName val="원가(가창)"/>
      <sheetName val="경비(가창)"/>
      <sheetName val="Chart1"/>
      <sheetName val="단위내역목록"/>
      <sheetName val="단위내역서"/>
      <sheetName val="원가(1)"/>
      <sheetName val="원가(2)"/>
      <sheetName val="_x000f__x0000__x0004_ðj_x0000_B_x0001__x000a_ð_x0008__x0000_-_x0000_@_x000a_ƒ_x000b_ð0_x0000_¿_x0000__x0008__x0000__x0008__x0000__x0000_?"/>
      <sheetName val="깝데기"/>
      <sheetName val="설명자료"/>
      <sheetName val="수량산출집계표(후)"/>
      <sheetName val="수량산출2(후)"/>
      <sheetName val="수량산출"/>
      <sheetName val="적용단가"/>
      <sheetName val="적용단가 (2)"/>
      <sheetName val="일위대가목록(전+후)"/>
      <sheetName val="일위대가(전+후)"/>
      <sheetName val="알림장"/>
      <sheetName val="예산표지 "/>
      <sheetName val="제잡비2"/>
      <sheetName val="지급자재1"/>
      <sheetName val="지급자재2"/>
      <sheetName val="지급자재3"/>
      <sheetName val="예산집계"/>
      <sheetName val="제잡비1"/>
      <sheetName val="공제금액"/>
      <sheetName val="정기안전점검비"/>
      <sheetName val="정기안전점검비(직접인건비)"/>
      <sheetName val="공제금액(단가산출서용)"/>
      <sheetName val="사토장 (공통공사)"/>
      <sheetName val="기술료(출력말것)"/>
      <sheetName val="경안천1"/>
      <sheetName val="경안천2"/>
      <sheetName val="금강1"/>
      <sheetName val="금강2"/>
      <sheetName val="남천1"/>
      <sheetName val="남천2"/>
      <sheetName val="녹동1"/>
      <sheetName val="녹동2"/>
      <sheetName val="삼산1"/>
      <sheetName val="삼산2"/>
      <sheetName val="서천1"/>
      <sheetName val="서천2"/>
      <sheetName val="성주1"/>
      <sheetName val="성주2"/>
      <sheetName val="수원"/>
      <sheetName val="아주1"/>
      <sheetName val="아주2"/>
      <sheetName val="울진1"/>
      <sheetName val="울진2"/>
      <sheetName val="조양1"/>
      <sheetName val="조양2"/>
      <sheetName val="창녕1"/>
      <sheetName val="창녕2"/>
      <sheetName val="추풍령1"/>
      <sheetName val="추풍령2"/>
      <sheetName val="고단대기"/>
      <sheetName val="공주이인"/>
      <sheetName val="구암도로"/>
      <sheetName val="낙산대교"/>
      <sheetName val="부산3호선"/>
      <sheetName val="서남권철도"/>
      <sheetName val="증평괴산"/>
      <sheetName val="서초IC"/>
      <sheetName val="신길"/>
      <sheetName val="분당1"/>
      <sheetName val="분당2"/>
      <sheetName val="삼막1"/>
      <sheetName val="삼막2"/>
      <sheetName val="김천1"/>
      <sheetName val="김천2"/>
      <sheetName val="용산"/>
      <sheetName val="전주"/>
      <sheetName val="불광(총괄집계ဩ"/>
      <sheetName val="인당매출(2003.11)-전체"/>
      <sheetName val="현장별 인건비(2003.12)"/>
      <sheetName val="인당매출그래프"/>
      <sheetName val="2003ACCM "/>
      <sheetName val="12월"/>
      <sheetName val="보고"/>
      <sheetName val="투찰서표지"/>
      <sheetName val="총괄 (3)"/>
      <sheetName val="원가(총)"/>
      <sheetName val="대안원가"/>
      <sheetName val="원안원가"/>
      <sheetName val="원안"/>
      <sheetName val="대안"/>
      <sheetName val="폐기물"/>
      <sheetName val="이전비 "/>
      <sheetName val="참고"/>
      <sheetName val="갑지 (2)"/>
      <sheetName val="철콘갑지(2)"/>
      <sheetName val="철콘내역서(2)"/>
      <sheetName val="철콘갑지"/>
      <sheetName val="철콘내역서"/>
      <sheetName val="가설도로수량집계(1-8)"/>
      <sheetName val="가설도로입적수량"/>
      <sheetName val="측점(1)-삭제"/>
      <sheetName val="측점(2)-삭제"/>
      <sheetName val="측점(3)-신규"/>
      <sheetName val="측점(4)-신규"/>
      <sheetName val="가호안"/>
      <sheetName val="이식수목"/>
      <sheetName val="훼손예상1"/>
      <sheetName val="훼손예상2"/>
      <sheetName val="산정과정"/>
      <sheetName val="공사비대비표"/>
      <sheetName val="설계변경개요"/>
      <sheetName val="참고list"/>
      <sheetName val="품 및 별표관련변경"/>
      <sheetName val="자재변경"/>
      <sheetName val="내역서 (2002예산산출)"/>
      <sheetName val="토공집계표"/>
      <sheetName val="적용단가산출조서"/>
      <sheetName val="적용단가산출조서 (추가)"/>
      <sheetName val="품셈총괄표"/>
      <sheetName val="품셈"/>
      <sheetName val="추품총괄표"/>
      <sheetName val="추품"/>
      <sheetName val="부표총괄표"/>
      <sheetName val="부표"/>
      <sheetName val="추부총괄표"/>
      <sheetName val="추부"/>
      <sheetName val="추부총괄표."/>
      <sheetName val="추부."/>
      <sheetName val="별표(변경없슴)"/>
      <sheetName val="별표총괄표"/>
      <sheetName val="추별"/>
      <sheetName val="수정 리스트"/>
      <sheetName val="재료단가표"/>
      <sheetName val="_x0000__x000f__x0000__x0004_ðj_x0000__x0000__x0000_B_x0001__x000a_ð_x0008__x0000__x0000__x0000_-€_x0000__x0000_@_x000a__x0000__x0000_ƒ_x0000__x000b_ð0_x0000_"/>
      <sheetName val="_x000f__x0000__x0004_ðj_x0000_B_x0001__x000a_ð_x0008__x0000_-€_x0000_@_x000a_ƒ_x000b_ð0_x0000_¿_x0000__x0008__x0000__x0008__x0000_€_x0000_?"/>
      <sheetName val="기계갑지"/>
      <sheetName val="기계설비공사"/>
      <sheetName val="소화갑지"/>
      <sheetName val="소화설비공사"/>
      <sheetName val="기계설비공사 (품)"/>
      <sheetName val="소화설비공사 (품)"/>
      <sheetName val="기계(3공구)"/>
      <sheetName val="개요"/>
      <sheetName val="Module1"/>
      <sheetName val="대안별개선효과"/>
      <sheetName val="개선효과누계"/>
      <sheetName val="공사이익"/>
      <sheetName val="인천창고"/>
      <sheetName val="금융센터임차"/>
      <sheetName val="자사주펀드"/>
      <sheetName val="동부월드"/>
      <sheetName val="인천공항철도"/>
      <sheetName val="계열사별자금부담"/>
      <sheetName val="자기주식_미반영"/>
      <sheetName val="실행(도급대비)"/>
      <sheetName val="목차"/>
      <sheetName val="1. 공사개요"/>
      <sheetName val="2. 현장기구조직표"/>
      <sheetName val="1"/>
      <sheetName val="간선토공재집"/>
      <sheetName val="지선토공재집"/>
      <sheetName val="점상송수토공"/>
      <sheetName val="정암송수토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/>
      <sheetData sheetId="255"/>
      <sheetData sheetId="256"/>
      <sheetData sheetId="257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 refreshError="1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/>
      <sheetData sheetId="442"/>
      <sheetData sheetId="443"/>
      <sheetData sheetId="444"/>
      <sheetData sheetId="445" refreshError="1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/>
      <sheetData sheetId="572"/>
      <sheetData sheetId="573"/>
      <sheetData sheetId="574"/>
      <sheetData sheetId="575"/>
      <sheetData sheetId="576" refreshError="1"/>
      <sheetData sheetId="577"/>
      <sheetData sheetId="578" refreshError="1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내역서"/>
      <sheetName val="집계표"/>
      <sheetName val="입찰안"/>
      <sheetName val="내역"/>
      <sheetName val="#REF"/>
      <sheetName val="차액보증"/>
      <sheetName val="Macro3"/>
      <sheetName val="보할공정표"/>
      <sheetName val="Book1"/>
      <sheetName val="자재"/>
      <sheetName val="노무"/>
      <sheetName val="장비"/>
      <sheetName val="외주"/>
      <sheetName val="총괄표"/>
      <sheetName val="결재"/>
      <sheetName val="Sheet5"/>
      <sheetName val="자재단가"/>
      <sheetName val="원가서"/>
      <sheetName val="1.수인터널"/>
      <sheetName val="조명시설"/>
      <sheetName val="여과지동"/>
      <sheetName val="기초자료"/>
      <sheetName val="단가목록"/>
      <sheetName val="사통"/>
      <sheetName val="XL4Poppy"/>
      <sheetName val="본댐설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댐설계"/>
      <sheetName val="본댐도급"/>
      <sheetName val="Sheet2"/>
      <sheetName val="Sheet3"/>
      <sheetName val="입찰안"/>
      <sheetName val="플랜트 설치"/>
      <sheetName val="자재단가"/>
      <sheetName val="원가서"/>
      <sheetName val="#REF"/>
      <sheetName val="내역서"/>
      <sheetName val="COPING"/>
      <sheetName val="조명시설"/>
      <sheetName val="수량산출"/>
      <sheetName val="여과지동"/>
      <sheetName val="기초자료"/>
      <sheetName val="산출"/>
      <sheetName val="단가목록"/>
      <sheetName val="날개벽수량표"/>
      <sheetName val="설계내역"/>
      <sheetName val="산출근거"/>
      <sheetName val="덕전리"/>
      <sheetName val="터널조도"/>
      <sheetName val="Sheet1"/>
      <sheetName val="포집"/>
      <sheetName val="노임단가"/>
      <sheetName val="정산내역명세서"/>
      <sheetName val="CC16-내역서"/>
      <sheetName val="단 부"/>
      <sheetName val="Sheet4"/>
      <sheetName val="일위대가"/>
      <sheetName val="공사비"/>
      <sheetName val="1-3.조건,바닥판 "/>
      <sheetName val="8.PILE  (돌출)"/>
      <sheetName val="00상노임"/>
      <sheetName val="차액보증"/>
      <sheetName val="학생내역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비"/>
      <sheetName val="예산"/>
      <sheetName val="간지"/>
      <sheetName val="입찰"/>
      <sheetName val="내역"/>
      <sheetName val="목록"/>
      <sheetName val="대가"/>
      <sheetName val="자재"/>
      <sheetName val="노임"/>
      <sheetName val="공정표"/>
      <sheetName val="우수관로(터파기)"/>
      <sheetName val="우수맨홀산출"/>
      <sheetName val="우수받이"/>
      <sheetName val="자재일위(경)"/>
      <sheetName val="본댐설계"/>
      <sheetName val="단면치수"/>
      <sheetName val="대가목록"/>
      <sheetName val="내역서"/>
      <sheetName val="일위대가"/>
      <sheetName val="대가표(품셈)"/>
      <sheetName val="단위단가"/>
      <sheetName val="토공(우물통,기타) "/>
      <sheetName val="집 계 표"/>
      <sheetName val="옥외등신설"/>
      <sheetName val="저케CV22신설"/>
      <sheetName val="저케CV38신설"/>
      <sheetName val="저케CV8신설"/>
      <sheetName val="접지3종"/>
      <sheetName val="입찰안"/>
      <sheetName val="자재단가"/>
      <sheetName val="배수관연장조서"/>
      <sheetName val="우성교간선"/>
      <sheetName val="표지"/>
      <sheetName val="터파기및재료"/>
      <sheetName val="DATE"/>
      <sheetName val="원가서"/>
      <sheetName val="1단계"/>
      <sheetName val="Sheet5"/>
      <sheetName val="원가계산서"/>
      <sheetName val="단가"/>
      <sheetName val="공사비"/>
      <sheetName val="선급금신청서"/>
      <sheetName val="입찰1"/>
      <sheetName val="관급현황"/>
      <sheetName val="설비"/>
      <sheetName val="수량집계"/>
      <sheetName val="시화점실행"/>
      <sheetName val="산출근거"/>
      <sheetName val="실행철강하도"/>
      <sheetName val="시설수량표"/>
      <sheetName val="여과지동"/>
      <sheetName val="기초자료"/>
      <sheetName val="본체"/>
      <sheetName val="공사비집계"/>
      <sheetName val="단가표"/>
      <sheetName val="공사비증감"/>
      <sheetName val="2공구산출내역"/>
      <sheetName val="기초목록"/>
      <sheetName val="단가(자재)"/>
      <sheetName val="수량산출서-2"/>
      <sheetName val="중기사용료산출근거"/>
      <sheetName val="개요"/>
      <sheetName val="품셈TABLE"/>
      <sheetName val="대비2"/>
      <sheetName val="자재운반단가일람표"/>
      <sheetName val="버스운행안내"/>
      <sheetName val="노무,재료"/>
      <sheetName val="위치조서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목집계"/>
      <sheetName val="관수"/>
      <sheetName val="내역서"/>
      <sheetName val="산출내역서"/>
      <sheetName val="진입도로"/>
      <sheetName val="목록"/>
      <sheetName val="일위"/>
      <sheetName val="laroux"/>
      <sheetName val="자료입력"/>
      <sheetName val="공사계획서"/>
      <sheetName val="공사비예산서"/>
      <sheetName val="예산명세서"/>
      <sheetName val="품셈총괄"/>
      <sheetName val="설계명세서"/>
      <sheetName val="부표총괄"/>
      <sheetName val="부  표"/>
      <sheetName val="별표총괄"/>
      <sheetName val="별   표"/>
      <sheetName val="수량총괄"/>
      <sheetName val="수량산출"/>
      <sheetName val="건축내역서"/>
      <sheetName val="설비내역서"/>
      <sheetName val="전기내역서"/>
      <sheetName val="집계표"/>
      <sheetName val="전체"/>
      <sheetName val="원가서"/>
      <sheetName val="간접(90)"/>
      <sheetName val="DANGA"/>
      <sheetName val="일위대가"/>
      <sheetName val="TRE TABLE"/>
      <sheetName val="제경비율"/>
      <sheetName val="계수시트"/>
      <sheetName val="원가계산서"/>
      <sheetName val="수목표준대가"/>
      <sheetName val="총괄표"/>
      <sheetName val="1,2공구원가계산서"/>
      <sheetName val="2공구산출내역"/>
      <sheetName val="1공구산출내역서"/>
      <sheetName val="코드표"/>
      <sheetName val="남대문빌딩"/>
      <sheetName val="일위대가표 "/>
      <sheetName val="1단계"/>
      <sheetName val="실행대비"/>
      <sheetName val="자재단가"/>
      <sheetName val="건축내역"/>
      <sheetName val="기자재비"/>
      <sheetName val="DATA"/>
      <sheetName val="수목데이타 "/>
      <sheetName val="const."/>
      <sheetName val="을지"/>
      <sheetName val="총괄"/>
      <sheetName val="노임단가"/>
      <sheetName val="DATE"/>
      <sheetName val="공조기"/>
      <sheetName val="자료"/>
      <sheetName val="예산분개"/>
      <sheetName val="인건비"/>
      <sheetName val="2.냉난방설비공사"/>
      <sheetName val="7.자동제어공사"/>
      <sheetName val="내역서(토목)"/>
      <sheetName val="데이타"/>
      <sheetName val="실행내역"/>
      <sheetName val="토목내역서 (도급단가)"/>
      <sheetName val="노무비"/>
      <sheetName val="퍼스트"/>
      <sheetName val="냉천부속동"/>
      <sheetName val="입찰보고"/>
      <sheetName val="남양주부대"/>
      <sheetName val="견적서"/>
      <sheetName val="단가표"/>
      <sheetName val="6공구(당초)"/>
      <sheetName val="일위대가목차"/>
      <sheetName val="내역"/>
      <sheetName val="unit"/>
      <sheetName val="JUCKEYK"/>
      <sheetName val="R&amp;D"/>
      <sheetName val="공조기휀"/>
      <sheetName val="AHU집계"/>
      <sheetName val="wall"/>
      <sheetName val="Front"/>
      <sheetName val="경비"/>
      <sheetName val="간접"/>
      <sheetName val="노임"/>
      <sheetName val="공통가설"/>
      <sheetName val="프랜트면허"/>
      <sheetName val="배수공 주요자재 집계표"/>
      <sheetName val="산수배수"/>
      <sheetName val="일위(시설)"/>
      <sheetName val="일위대가표"/>
      <sheetName val="노무비단가"/>
      <sheetName val="단위중량"/>
      <sheetName val="실행"/>
      <sheetName val="청천내"/>
      <sheetName val="비교1"/>
      <sheetName val="내역서2안"/>
      <sheetName val="조명시설"/>
      <sheetName val="법면"/>
      <sheetName val="부대공"/>
      <sheetName val="구조물공"/>
      <sheetName val="포장공"/>
      <sheetName val="토공"/>
      <sheetName val="배수공1"/>
      <sheetName val="중기일위대가"/>
      <sheetName val="데리네이타현황"/>
      <sheetName val="FILE1"/>
      <sheetName val="적용토목"/>
      <sheetName val="적격점수&lt;300억미만&gt;"/>
      <sheetName val="실행철강하도"/>
      <sheetName val="(A)내역서"/>
      <sheetName val="갑지1"/>
      <sheetName val="연부97-1"/>
      <sheetName val="공구"/>
      <sheetName val="정산"/>
      <sheetName val="1"/>
      <sheetName val="XXXXXX"/>
      <sheetName val="기본설계기준"/>
      <sheetName val="총괄내역서"/>
      <sheetName val="노무비 근거"/>
      <sheetName val="요약&amp;결과"/>
      <sheetName val="기술부 VENDOR LIST"/>
      <sheetName val="을"/>
      <sheetName val="설계명세서(종합)"/>
      <sheetName val="sw1"/>
      <sheetName val="ⴭⴭⴭⴭⴭ"/>
      <sheetName val="노임단가표"/>
      <sheetName val="터파기및재료"/>
      <sheetName val="VXXXXX"/>
      <sheetName val="터널조도"/>
      <sheetName val="공량산출근거서(기계)"/>
      <sheetName val="2000전체분"/>
      <sheetName val="2000년1차"/>
      <sheetName val="ABUT수량-A1"/>
      <sheetName val="Sheet4"/>
      <sheetName val="검수고1-1층"/>
      <sheetName val="대치판정"/>
      <sheetName val="노무비 "/>
      <sheetName val="단가"/>
      <sheetName val="Macro1"/>
      <sheetName val="산출내역서집계표"/>
      <sheetName val="여과지동"/>
      <sheetName val="기초자료"/>
      <sheetName val="구리토평1전기"/>
      <sheetName val="토목단가"/>
      <sheetName val="96노임기준"/>
      <sheetName val="수정"/>
      <sheetName val="수량산출서 (2)"/>
      <sheetName val="200"/>
      <sheetName val="현장관리비"/>
      <sheetName val="일위대가(1)"/>
      <sheetName val="전기단가조사서"/>
      <sheetName val="유치원내역"/>
      <sheetName val="전기설계변경"/>
      <sheetName val="Sheet1"/>
      <sheetName val="기기리스트"/>
      <sheetName val="104동"/>
      <sheetName val="대목"/>
      <sheetName val="지수"/>
      <sheetName val="견적접수"/>
      <sheetName val="동해title"/>
      <sheetName val="BSD (2)"/>
      <sheetName val="bid"/>
      <sheetName val="우성교간선"/>
      <sheetName val="입력"/>
      <sheetName val="설계내역서"/>
      <sheetName val="진주방향"/>
      <sheetName val="원가계산서 "/>
      <sheetName val="정부노임단가"/>
      <sheetName val="설계예시"/>
      <sheetName val="단가(자재)"/>
      <sheetName val="단가(노임)"/>
      <sheetName val="기초목록"/>
      <sheetName val="cable-data"/>
      <sheetName val="노무단가"/>
      <sheetName val="예산서"/>
      <sheetName val="S0"/>
      <sheetName val="변수값"/>
      <sheetName val="중기상차"/>
      <sheetName val="AS복구"/>
      <sheetName val="중기터파기"/>
      <sheetName val="XL4Poppy"/>
      <sheetName val="금리계산"/>
      <sheetName val="슬래브"/>
      <sheetName val="설계카드"/>
      <sheetName val="단가산출서"/>
      <sheetName val="단가산출서 (2)"/>
      <sheetName val="교통대책내역"/>
      <sheetName val="(4-2)열관류값-2"/>
      <sheetName val="경산"/>
      <sheetName val="일위대가(가설)"/>
      <sheetName val="설계서(본관)"/>
      <sheetName val="rate"/>
      <sheetName val="도로경계블럭단위수량"/>
      <sheetName val="도로경계블럭단위토공"/>
      <sheetName val="L형측구단위수량"/>
      <sheetName val="L형측구연장조서"/>
      <sheetName val="접속단위"/>
      <sheetName val="220 (2)"/>
      <sheetName val="97 사업추정(WEKI)"/>
      <sheetName val="투찰내역"/>
      <sheetName val="간 지1"/>
      <sheetName val="공사분석"/>
      <sheetName val="기본단가표"/>
      <sheetName val="말뚝물량"/>
      <sheetName val="노단"/>
      <sheetName val="36단가"/>
      <sheetName val="36수량"/>
      <sheetName val="자재단가비교표"/>
      <sheetName val="부대공Ⅱ"/>
      <sheetName val="상반기손익차2총괄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설계산출기초"/>
      <sheetName val="수량산출서"/>
      <sheetName val="금융비용"/>
      <sheetName val="공통단가"/>
      <sheetName val="운반비"/>
      <sheetName val="b_balju"/>
      <sheetName val="공조실"/>
      <sheetName val="Mc1"/>
      <sheetName val="증감내역서"/>
      <sheetName val="G.R300경비"/>
      <sheetName val="배수내역"/>
      <sheetName val="인제내역"/>
      <sheetName val="집계"/>
      <sheetName val="횡배수관토공수량"/>
      <sheetName val="실행(ALT1)"/>
      <sheetName val="해평견적"/>
      <sheetName val="식재"/>
      <sheetName val="시설물"/>
      <sheetName val="식재출력용"/>
      <sheetName val="유지관리"/>
      <sheetName val="MIJIBI"/>
      <sheetName val="기초일위"/>
      <sheetName val="시설일위"/>
      <sheetName val="조명일위"/>
      <sheetName val="J直材4"/>
      <sheetName val="인력터파기품"/>
      <sheetName val="우수관로(터파기)"/>
      <sheetName val="우수맨홀산출"/>
      <sheetName val="우수받이"/>
      <sheetName val="수목데이타"/>
      <sheetName val="준검 내역서"/>
      <sheetName val="납부서"/>
      <sheetName val="개소별수량산출"/>
      <sheetName val="갑지"/>
      <sheetName val="문학간접"/>
      <sheetName val="수토공단위당"/>
      <sheetName val="1.설계조건"/>
      <sheetName val="시중노임단가"/>
      <sheetName val="교사기준면적(초등)"/>
      <sheetName val="조도계산서 (도서)"/>
      <sheetName val="도급내역"/>
      <sheetName val="입출재고현황 (2)"/>
      <sheetName val="플랜트 설치"/>
      <sheetName val="도로구조공사비"/>
      <sheetName val="도로토공공사비"/>
      <sheetName val="여수토공사비"/>
      <sheetName val="금액내역서"/>
      <sheetName val="기흥하도용"/>
      <sheetName val="가로등기초"/>
      <sheetName val="PAD TR보호대기초"/>
      <sheetName val="MACRO(AT)"/>
      <sheetName val="단면치수"/>
      <sheetName val="철거산출근거"/>
      <sheetName val="단가목록"/>
      <sheetName val="우수공"/>
      <sheetName val="b_balju_cho"/>
      <sheetName val="8.수량산출 (2)"/>
      <sheetName val="구조물철거타공정이월"/>
      <sheetName val="품종별월계"/>
      <sheetName val="단가(1)"/>
      <sheetName val="직접경비"/>
      <sheetName val="직접인건비"/>
      <sheetName val="#REF"/>
      <sheetName val="Ⅱ.자재집계표"/>
      <sheetName val="5.3 단면가정"/>
      <sheetName val="하수급견적대비"/>
      <sheetName val="공통(20-91)"/>
      <sheetName val="철콘공사"/>
      <sheetName val="단중표"/>
      <sheetName val="회로내역(승인)"/>
      <sheetName val="98지급계획"/>
      <sheetName val="연결임시"/>
      <sheetName val="집수정(600-700)"/>
      <sheetName val="20간략피벗"/>
      <sheetName val="제2호단위수량"/>
      <sheetName val="SG"/>
      <sheetName val="UPDATA"/>
      <sheetName val="예산내역"/>
      <sheetName val="총괄수지표"/>
      <sheetName val="BJJIN"/>
      <sheetName val="제안서입력"/>
      <sheetName val="절감계산"/>
      <sheetName val="총괄집계표"/>
      <sheetName val="APT"/>
      <sheetName val="도급"/>
      <sheetName val="전산망"/>
      <sheetName val="이형관중량"/>
      <sheetName val="일위대가(목록)"/>
      <sheetName val="산근(목록)"/>
      <sheetName val="재료비"/>
      <sheetName val="중강당 내역"/>
      <sheetName val="6호기"/>
      <sheetName val="Macro2"/>
      <sheetName val="일위목록"/>
      <sheetName val="자재일람"/>
      <sheetName val="노임,재료비"/>
      <sheetName val="static.cal"/>
      <sheetName val="Sheet5"/>
      <sheetName val="손익분석"/>
      <sheetName val="우수"/>
      <sheetName val="이티입력"/>
      <sheetName val="설명서 "/>
      <sheetName val="토목"/>
      <sheetName val="회사기초자료"/>
      <sheetName val="2002상반기노임기준"/>
      <sheetName val="인원계획"/>
      <sheetName val="가설"/>
      <sheetName val="본체"/>
      <sheetName val="수입"/>
      <sheetName val="기별명세"/>
      <sheetName val="중기조종사 단위단가"/>
      <sheetName val="총괄내역단가"/>
      <sheetName val="토공사"/>
      <sheetName val="원내역"/>
      <sheetName val="원가계산"/>
      <sheetName val="단위단가"/>
      <sheetName val="우각부보강"/>
      <sheetName val="시운전연료"/>
      <sheetName val="유림골조"/>
      <sheetName val="그림모음"/>
      <sheetName val="지급자재"/>
      <sheetName val="1차설계변경내역"/>
      <sheetName val="70%"/>
      <sheetName val="내역서(가중치)"/>
      <sheetName val="대비"/>
      <sheetName val="주소"/>
      <sheetName val="인부신상자료"/>
      <sheetName val="옥외외등집계표"/>
      <sheetName val="용역비내역-진짜"/>
      <sheetName val="배수장토목공사비"/>
      <sheetName val="토사(PE)"/>
      <sheetName val="공사개요"/>
      <sheetName val="SLAB&quot;1&quot;"/>
      <sheetName val="단"/>
      <sheetName val="CAL"/>
      <sheetName val="단가일람 (2)"/>
      <sheetName val="MATERIAL"/>
      <sheetName val="공문"/>
      <sheetName val="검사원 (진입도로)"/>
      <sheetName val="기성확인서 (진입도로)"/>
      <sheetName val="진입기성조서(을)"/>
      <sheetName val="주요공사현황(진입도로)"/>
      <sheetName val="직접비"/>
      <sheetName val="0Title"/>
      <sheetName val="신대방33(적용)"/>
      <sheetName val="신우"/>
      <sheetName val="b_balju-단가단가단가"/>
      <sheetName val="guard(mac)"/>
      <sheetName val="Total"/>
      <sheetName val="총 원가계산"/>
      <sheetName val="계산서(곡선부)"/>
      <sheetName val="포장재료집계표"/>
      <sheetName val="견적대비"/>
      <sheetName val=" 총괄표"/>
      <sheetName val="직재"/>
      <sheetName val="sand토적"/>
      <sheetName val="내역5"/>
      <sheetName val="단가대비표"/>
      <sheetName val="갑"/>
      <sheetName val="전기-집계"/>
      <sheetName val="표지"/>
      <sheetName val="식재인부"/>
      <sheetName val="견"/>
      <sheetName val="남양구조시험동"/>
      <sheetName val="대가표(품셈)"/>
      <sheetName val="개요"/>
      <sheetName val="참조M"/>
      <sheetName val="단가산출"/>
      <sheetName val="기본일위"/>
      <sheetName val="C3"/>
      <sheetName val="평가데이터"/>
      <sheetName val="공내역"/>
      <sheetName val="하도견적"/>
      <sheetName val="원가계산서 (2)"/>
      <sheetName val="도급예정"/>
      <sheetName val="Sheet2"/>
      <sheetName val="Sheet3"/>
      <sheetName val="퇴직금(울산천상)"/>
      <sheetName val="현장별계약현황('98.10.31)"/>
      <sheetName val="방수"/>
      <sheetName val="단위일위"/>
      <sheetName val="한일양산"/>
      <sheetName val="보할공정"/>
      <sheetName val="품셈표"/>
      <sheetName val="전기혼잡제경비(45)"/>
      <sheetName val="마감물량 "/>
      <sheetName val="설계예산서"/>
      <sheetName val="현장"/>
      <sheetName val="건축내역(트럼프수성)"/>
      <sheetName val="2000년 공정표"/>
      <sheetName val="소일위대가코드표"/>
      <sheetName val="POL6차-PIPING"/>
      <sheetName val="토목내역"/>
      <sheetName val="제출내역 (2)"/>
      <sheetName val="기계경비(시간당)"/>
      <sheetName val="램머"/>
      <sheetName val="101동"/>
      <sheetName val="갑지(추정)"/>
      <sheetName val="도급양식"/>
      <sheetName val="골조시행"/>
      <sheetName val="확약서"/>
      <sheetName val="ELECTRIC"/>
      <sheetName val="인건비 "/>
      <sheetName val="TABLE"/>
      <sheetName val="교각별수량"/>
      <sheetName val="첨부1"/>
      <sheetName val="1유리"/>
      <sheetName val="입찰내역서"/>
      <sheetName val="단중표-ST"/>
      <sheetName val="재료"/>
      <sheetName val="설직재-1"/>
      <sheetName val="건설실행"/>
      <sheetName val="001"/>
      <sheetName val="01"/>
      <sheetName val="적용건축"/>
      <sheetName val="정공공사"/>
      <sheetName val="토적집계"/>
      <sheetName val="비탈면보호공수량산출"/>
      <sheetName val="가도공"/>
      <sheetName val="DATA 입력부"/>
      <sheetName val="공사내역(총괄)"/>
      <sheetName val="000000"/>
      <sheetName val="토공집계"/>
      <sheetName val="배수관접합및부설  "/>
      <sheetName val="측량요율"/>
      <sheetName val="자재대"/>
      <sheetName val="당진1,2호기전선관설치및접지4차공사내역서-을지"/>
      <sheetName val="소비자가"/>
      <sheetName val="차액보증"/>
      <sheetName val="노임이"/>
      <sheetName val="노무비(하)"/>
      <sheetName val="cable"/>
      <sheetName val="목차"/>
      <sheetName val="유입량"/>
      <sheetName val="공내역서"/>
      <sheetName val="정렬"/>
      <sheetName val="교각1"/>
      <sheetName val="FB25JN"/>
      <sheetName val="잡비"/>
      <sheetName val="산근"/>
      <sheetName val="문화가격표"/>
      <sheetName val="TARGET"/>
      <sheetName val="총괄내역"/>
      <sheetName val="2.대외공문"/>
      <sheetName val="설계서"/>
      <sheetName val="원하대비"/>
      <sheetName val="원도급"/>
      <sheetName val="하도급"/>
      <sheetName val="대비2"/>
      <sheetName val="원본(갑지)"/>
      <sheetName val="사원등록"/>
      <sheetName val="호봉 (2)"/>
      <sheetName val="인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/>
      <sheetData sheetId="286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동서용)"/>
      <sheetName val="간지"/>
      <sheetName val="공사계획서"/>
      <sheetName val="공사개요 설명서"/>
      <sheetName val="특기시방서"/>
      <sheetName val="기본설계기준"/>
      <sheetName val="예산서"/>
      <sheetName val="제관장내역"/>
      <sheetName val="품셈총괄표"/>
      <sheetName val="품셈"/>
      <sheetName val="별표총괄표"/>
      <sheetName val="별표"/>
      <sheetName val="부표총괄표"/>
      <sheetName val="공정표"/>
      <sheetName val="수량산출"/>
      <sheetName val="자재단가"/>
      <sheetName val="DANGA"/>
      <sheetName val="인건비"/>
      <sheetName val="용산3(영광)"/>
      <sheetName val="목록"/>
      <sheetName val="실행철강하도"/>
      <sheetName val="제관장개수공사"/>
      <sheetName val="총괄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공사비예산서"/>
      <sheetName val="재료비"/>
      <sheetName val="노무비"/>
      <sheetName val="일위대가 "/>
      <sheetName val="품셈"/>
      <sheetName val="고동,고철"/>
      <sheetName val="견적비교(수배전반)"/>
      <sheetName val="견적비교(조명기구)"/>
      <sheetName val="산출총괄표"/>
      <sheetName val="집계표"/>
      <sheetName val="기성율 산출"/>
      <sheetName val="익산설계"/>
      <sheetName val="터파기및재료"/>
      <sheetName val="목록"/>
      <sheetName val="#REF"/>
      <sheetName val="일위대가"/>
      <sheetName val="횡배수관토공수량"/>
      <sheetName val="기본설계기준"/>
      <sheetName val="내역"/>
      <sheetName val="PAY2002"/>
      <sheetName val="을 1"/>
      <sheetName val="을 2"/>
      <sheetName val="원가계산서"/>
      <sheetName val="대비2"/>
      <sheetName val="기성내역"/>
      <sheetName val="인부신상자료"/>
      <sheetName val="남대문빌딩"/>
      <sheetName val="1,2공구원가계산서"/>
      <sheetName val="1공구산출내역서"/>
      <sheetName val="Y-WORK"/>
      <sheetName val="시운전연료비"/>
      <sheetName val="골조시행"/>
      <sheetName val="Sheet5"/>
      <sheetName val="시운전연료"/>
      <sheetName val="투자효율분석"/>
      <sheetName val="설계예시"/>
      <sheetName val="표준건축비"/>
      <sheetName val="문학간접"/>
      <sheetName val="옵션"/>
      <sheetName val="2공구산출내역"/>
      <sheetName val="직재"/>
      <sheetName val="실행철강하도"/>
      <sheetName val="투찰내역"/>
      <sheetName val="99년원가"/>
      <sheetName val="자재단가"/>
      <sheetName val="C3"/>
      <sheetName val="코드표"/>
      <sheetName val="수목데이타 "/>
      <sheetName val="일일"/>
      <sheetName val="사업관리"/>
      <sheetName val="노임단가"/>
      <sheetName val="내역서"/>
      <sheetName val="일위"/>
      <sheetName val="자재단가비교표"/>
      <sheetName val="주요항목별"/>
      <sheetName val="BSD (2)"/>
      <sheetName val="이월"/>
      <sheetName val="신우"/>
      <sheetName val="원가계산서(변경)"/>
      <sheetName val="여과지동"/>
      <sheetName val="기초자료"/>
      <sheetName val="날개벽수량표"/>
      <sheetName val="소화실적"/>
      <sheetName val="준검 내역서"/>
      <sheetName val="산수배수"/>
      <sheetName val="목차"/>
      <sheetName val="총괄내역서"/>
      <sheetName val="TB-내역서"/>
      <sheetName val="공통(20-91)"/>
      <sheetName val="견적서갑지연속"/>
      <sheetName val="BJJIN"/>
      <sheetName val="금액내역서"/>
      <sheetName val="연습"/>
      <sheetName val="2"/>
      <sheetName val="9GNG운반"/>
      <sheetName val="단가산출"/>
      <sheetName val="공통가설"/>
      <sheetName val="갑지(추정)"/>
      <sheetName val="확약서"/>
      <sheetName val="소비자가"/>
      <sheetName val="시화점실행"/>
      <sheetName val="대구은행"/>
      <sheetName val="실행간접비"/>
      <sheetName val="옥외외등집계표"/>
      <sheetName val="내역서(전기)"/>
      <sheetName val="JUCKEYK"/>
      <sheetName val="DATA"/>
      <sheetName val="산출내역서집계표"/>
      <sheetName val="산출내역서"/>
      <sheetName val="단가"/>
      <sheetName val="가스"/>
      <sheetName val="sheet1"/>
      <sheetName val="원가서"/>
      <sheetName val="전체"/>
      <sheetName val="내역서 (2)"/>
      <sheetName val="일위_파일"/>
      <sheetName val="일위대가표"/>
      <sheetName val="서울산업대(토)"/>
      <sheetName val="일반부표"/>
      <sheetName val="내역표지"/>
      <sheetName val="2000전체분"/>
      <sheetName val="2000년1차"/>
      <sheetName val="간접"/>
      <sheetName val="원도급"/>
      <sheetName val="하도급"/>
      <sheetName val="1공구원가계산서"/>
      <sheetName val="단가목록"/>
      <sheetName val="예가표"/>
      <sheetName val="대림경상68억"/>
      <sheetName val="환산"/>
      <sheetName val=" 갑지"/>
      <sheetName val="기계내역"/>
      <sheetName val="별표 "/>
      <sheetName val="BID"/>
      <sheetName val="지급자재"/>
      <sheetName val="파이프류"/>
      <sheetName val="집계"/>
      <sheetName val="정부노임단가"/>
      <sheetName val="원가"/>
      <sheetName val="ABUT수량-A1"/>
      <sheetName val="수수료율표"/>
      <sheetName val="관급"/>
      <sheetName val="메뉴"/>
      <sheetName val="음료실행"/>
      <sheetName val="WORK"/>
      <sheetName val="변경집계2"/>
      <sheetName val="사급비"/>
      <sheetName val="간접비계산"/>
      <sheetName val="공정집계_국별"/>
      <sheetName val="대창(장성)"/>
      <sheetName val="조명시설"/>
      <sheetName val="산출근거"/>
      <sheetName val="평가데이터"/>
      <sheetName val="[익산설계.XLS][익산설계.XLS]A:\IKSAN\익산"/>
      <sheetName val="BOX복구단위수량"/>
      <sheetName val="자재일위(경)"/>
      <sheetName val="단위중량"/>
      <sheetName val="대비표(토공1안)"/>
      <sheetName val="gyun"/>
      <sheetName val="을지"/>
      <sheetName val="제잡비"/>
      <sheetName val="원가산출서"/>
      <sheetName val="02자재"/>
      <sheetName val="DATE"/>
      <sheetName val="프랜트면허"/>
      <sheetName val="토목주소"/>
      <sheetName val="에너지요금"/>
      <sheetName val="DANGA"/>
      <sheetName val="[익산설계.XLS][익산설계.XLS]A__IKSAN__3"/>
      <sheetName val="[익산설계.XLS][익산설계.XLS]A__IKSAN__2"/>
      <sheetName val="인구"/>
      <sheetName val="[익산설계.XLS][익산설계.XLS]A__IKSAN__4"/>
      <sheetName val="[익산설계.XLS][익산설계.XLS]A__IKSAN__6"/>
      <sheetName val="[익산설계.XLS][익산설계.XLS]A__IKSAN__5"/>
      <sheetName val="설비"/>
      <sheetName val="차액보증"/>
      <sheetName val="1단계"/>
      <sheetName val="Sheet1 (2)"/>
      <sheetName val="설계서"/>
      <sheetName val=""/>
      <sheetName val="기흥하도용"/>
      <sheetName val="제직재"/>
      <sheetName val="설직재-1"/>
      <sheetName val="기본단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서"/>
      <sheetName val="esco"/>
      <sheetName val="일위"/>
      <sheetName val="광주운남을"/>
      <sheetName val="내역"/>
      <sheetName val="DANGA"/>
      <sheetName val="단가비교표"/>
    </sheetNames>
    <definedNames>
      <definedName name="이윤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산출내역서"/>
      <sheetName val="원가계산서"/>
      <sheetName val="공사원가"/>
      <sheetName val="설계갑지"/>
      <sheetName val="하자각서"/>
      <sheetName val="내역갑지(1)"/>
      <sheetName val="총괄내역서(1)"/>
      <sheetName val="내역서1"/>
      <sheetName val="착공신고"/>
      <sheetName val="일위대가"/>
      <sheetName val="준공계"/>
      <sheetName val="준공검사원"/>
      <sheetName val="청구서"/>
      <sheetName val="각서 (2)"/>
      <sheetName val="일위대가목록"/>
      <sheetName val="건축내역"/>
      <sheetName val="교통대책내역"/>
      <sheetName val="요율"/>
      <sheetName val="2000노임기준"/>
      <sheetName val="장비가동"/>
      <sheetName val="코드표"/>
      <sheetName val="현장조사"/>
      <sheetName val="제경비"/>
      <sheetName val="자재단가비교표"/>
      <sheetName val="합계"/>
      <sheetName val="양식_자재단가조사표"/>
      <sheetName val="일위목록"/>
      <sheetName val="6. 안전관리비"/>
      <sheetName val="임율촌"/>
      <sheetName val="실행(1)"/>
      <sheetName val="집계표"/>
      <sheetName val="자재단가"/>
      <sheetName val="전체"/>
      <sheetName val="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HMEN"/>
      <sheetName val="#REF"/>
      <sheetName val="재료값"/>
      <sheetName val="자재단가"/>
      <sheetName val="용산1(해보)"/>
      <sheetName val="대창(장성)"/>
      <sheetName val="건축내역"/>
      <sheetName val="양식_자재단가조사표"/>
      <sheetName val="ABUT수량-A1"/>
      <sheetName val="자재단가표"/>
      <sheetName val="자재일람"/>
      <sheetName val="사  업  비  수  지  예  산  서"/>
      <sheetName val="기둥"/>
      <sheetName val="저판(버림100)"/>
      <sheetName val="산출내역서"/>
      <sheetName val="단가목록"/>
      <sheetName val="토공 total"/>
      <sheetName val="자재단가비교표"/>
      <sheetName val="일위목록"/>
      <sheetName val="수량산출서"/>
      <sheetName val="공사원가계산서"/>
      <sheetName val="설계명세서"/>
      <sheetName val="일반수량"/>
      <sheetName val="기계경비"/>
      <sheetName val="원가계산서구조조정"/>
      <sheetName val="범례표"/>
      <sheetName val="수량이동"/>
      <sheetName val="접지수량"/>
      <sheetName val="노임단가"/>
      <sheetName val="실행(1)"/>
      <sheetName val="노무비"/>
      <sheetName val="내역서"/>
      <sheetName val="골재산출"/>
      <sheetName val="원형1호맨홀토공수량"/>
      <sheetName val="설계기준"/>
      <sheetName val="조명시설"/>
      <sheetName val="1공구산출내역서"/>
      <sheetName val="집계표"/>
      <sheetName val="내역표지"/>
      <sheetName val="Mc1"/>
      <sheetName val="단가견적조사표"/>
      <sheetName val="제경비"/>
      <sheetName val="토목"/>
      <sheetName val="Sheet1 (2)"/>
      <sheetName val="내진해석"/>
      <sheetName val="자재대"/>
      <sheetName val="버스운행안내"/>
      <sheetName val="guard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000000"/>
      <sheetName val="단가목록"/>
      <sheetName val="내역서 갑지"/>
      <sheetName val="총괄표"/>
      <sheetName val="1. 위생기구 설치공사"/>
      <sheetName val="2. 급수 배관공사"/>
      <sheetName val="3. 오, 배수 배관공사"/>
      <sheetName val="4. 옥외 배관공사"/>
      <sheetName val="소방내역서 갑지"/>
      <sheetName val="소방총괄표"/>
      <sheetName val="기계소방총괄표"/>
      <sheetName val="1. 소화장비 설치공사"/>
      <sheetName val="2. 소화 배관공사"/>
      <sheetName val="통합"/>
      <sheetName val="옹벽"/>
      <sheetName val="철집"/>
      <sheetName val="PAC(전자기기실)"/>
      <sheetName val="종단계산"/>
      <sheetName val="IMPEADENCE MAP 취수장"/>
      <sheetName val="터파기및재료"/>
      <sheetName val="4)유동표"/>
      <sheetName val="변경내역서간지"/>
      <sheetName val="깨기"/>
      <sheetName val="1SGATE97"/>
      <sheetName val="안정검토(온1)"/>
      <sheetName val="#REF"/>
      <sheetName val="남춘천여중 교실 증축공사"/>
      <sheetName val="DATA"/>
      <sheetName val="내역"/>
      <sheetName val="Sheet1 (2)"/>
      <sheetName val="중동공구"/>
      <sheetName val="일위대가(계측기설치)"/>
      <sheetName val="산출내역서집계표"/>
      <sheetName val="인사자료총집계"/>
      <sheetName val="단위수량"/>
      <sheetName val="우수관로(터파기)"/>
      <sheetName val="우수맨홀산출"/>
      <sheetName val="우수받이"/>
      <sheetName val="노무,재료"/>
      <sheetName val="간접"/>
      <sheetName val="설계"/>
      <sheetName val="DAN"/>
      <sheetName val="당초내역서"/>
      <sheetName val="철거산출근거"/>
      <sheetName val="특기사항"/>
      <sheetName val="하도내역 (철콘)"/>
      <sheetName val="INPUT"/>
      <sheetName val="통계연보"/>
      <sheetName val="단위가격"/>
      <sheetName val="단가보완"/>
      <sheetName val="차선도색현황"/>
      <sheetName val="상부집계표"/>
      <sheetName val="품셈TABLE"/>
      <sheetName val="기존단가 (2)"/>
      <sheetName val="1호맨홀토공"/>
      <sheetName val="일위대가"/>
      <sheetName val="DATE"/>
      <sheetName val="COPING"/>
      <sheetName val="Sheet1"/>
      <sheetName val="전체철근집계"/>
      <sheetName val="가시설(TYPE-A)"/>
      <sheetName val="1-1평균터파기고(1)"/>
      <sheetName val="노임단가"/>
      <sheetName val="98수문일위"/>
      <sheetName val="밸브설치"/>
      <sheetName val="설계조건"/>
      <sheetName val="약품공급2"/>
      <sheetName val="일위대가(가설)"/>
      <sheetName val="건축내역"/>
      <sheetName val="연부97-1"/>
      <sheetName val="woo(mac)"/>
      <sheetName val="8. 안정검토"/>
      <sheetName val="단가대비표"/>
      <sheetName val="약품설비"/>
      <sheetName val="입찰안"/>
      <sheetName val="Sheet16"/>
      <sheetName val="APT"/>
      <sheetName val="간선"/>
      <sheetName val="발전기"/>
      <sheetName val="부하"/>
      <sheetName val="Sheet14"/>
      <sheetName val="Sheet13"/>
      <sheetName val="단가비교표"/>
      <sheetName val="부대대비"/>
      <sheetName val="냉연집계"/>
      <sheetName val="수량산출"/>
      <sheetName val="부안일위"/>
      <sheetName val="Sheet17"/>
      <sheetName val="해상"/>
      <sheetName val="6PILE  (돌출)"/>
      <sheetName val="금액내역서"/>
      <sheetName val="배수관토공산출"/>
      <sheetName val="과천MAIN"/>
      <sheetName val="노무비"/>
      <sheetName val="단위수량(출력X)"/>
      <sheetName val="수량집계"/>
      <sheetName val="표지 (2)"/>
      <sheetName val="옹벽철근"/>
      <sheetName val="기둥(원형)"/>
      <sheetName val="우수공"/>
      <sheetName val="갑지"/>
      <sheetName val="조명시설"/>
      <sheetName val="양수장(기계)"/>
      <sheetName val="별표집계"/>
      <sheetName val="품셈"/>
      <sheetName val="데리네이타현황"/>
    </sheetNames>
    <sheetDataSet>
      <sheetData sheetId="0" refreshError="1"/>
      <sheetData sheetId="1">
        <row r="1">
          <cell r="A1" t="str">
            <v>코드</v>
          </cell>
        </row>
      </sheetData>
      <sheetData sheetId="2">
        <row r="1">
          <cell r="A1" t="str">
            <v>코드</v>
          </cell>
          <cell r="B1" t="str">
            <v>명  칭</v>
          </cell>
          <cell r="C1" t="str">
            <v>규격</v>
          </cell>
          <cell r="D1" t="str">
            <v>단위</v>
          </cell>
          <cell r="E1" t="str">
            <v>재료비</v>
          </cell>
          <cell r="F1" t="str">
            <v>노무비</v>
          </cell>
          <cell r="G1" t="str">
            <v>물가재료</v>
          </cell>
          <cell r="I1" t="str">
            <v>물가정보</v>
          </cell>
          <cell r="K1" t="str">
            <v>유통물가</v>
          </cell>
        </row>
        <row r="2">
          <cell r="G2" t="str">
            <v>단가</v>
          </cell>
          <cell r="H2" t="str">
            <v>쪽</v>
          </cell>
          <cell r="I2" t="str">
            <v>단가</v>
          </cell>
          <cell r="J2" t="str">
            <v>쪽</v>
          </cell>
          <cell r="K2" t="str">
            <v>단가</v>
          </cell>
          <cell r="L2" t="str">
            <v>쪽</v>
          </cell>
        </row>
        <row r="3">
          <cell r="A3">
            <v>0</v>
          </cell>
          <cell r="E3">
            <v>0</v>
          </cell>
          <cell r="F3">
            <v>0</v>
          </cell>
          <cell r="H3">
            <v>0</v>
          </cell>
          <cell r="I3">
            <v>0</v>
          </cell>
          <cell r="J3">
            <v>0</v>
          </cell>
          <cell r="L3">
            <v>0</v>
          </cell>
        </row>
        <row r="4">
          <cell r="A4">
            <v>1011</v>
          </cell>
          <cell r="B4" t="str">
            <v>양변기(로우탱크)</v>
          </cell>
          <cell r="C4" t="str">
            <v>KSVC-1410</v>
          </cell>
          <cell r="D4" t="str">
            <v>조</v>
          </cell>
          <cell r="E4">
            <v>70000</v>
          </cell>
          <cell r="F4">
            <v>0</v>
          </cell>
          <cell r="G4">
            <v>70000</v>
          </cell>
          <cell r="H4">
            <v>627</v>
          </cell>
          <cell r="I4">
            <v>70400</v>
          </cell>
          <cell r="J4">
            <v>565</v>
          </cell>
          <cell r="K4">
            <v>70000</v>
          </cell>
          <cell r="L4">
            <v>538</v>
          </cell>
        </row>
        <row r="5">
          <cell r="A5">
            <v>1012</v>
          </cell>
          <cell r="B5" t="str">
            <v>양변기(후레쉬밸브)</v>
          </cell>
          <cell r="C5" t="str">
            <v>KSVC-1110</v>
          </cell>
          <cell r="D5" t="str">
            <v>조</v>
          </cell>
          <cell r="E5">
            <v>81600</v>
          </cell>
          <cell r="F5">
            <v>0</v>
          </cell>
          <cell r="G5">
            <v>81600</v>
          </cell>
          <cell r="H5">
            <v>627</v>
          </cell>
          <cell r="I5">
            <v>96300</v>
          </cell>
          <cell r="J5">
            <v>565</v>
          </cell>
          <cell r="K5">
            <v>81600</v>
          </cell>
          <cell r="L5">
            <v>538</v>
          </cell>
        </row>
        <row r="6">
          <cell r="A6">
            <v>1013</v>
          </cell>
          <cell r="B6" t="str">
            <v>화변기(후레쉬밸브)</v>
          </cell>
          <cell r="C6" t="str">
            <v>KSVC- 310</v>
          </cell>
          <cell r="D6" t="str">
            <v>조</v>
          </cell>
          <cell r="E6">
            <v>56600</v>
          </cell>
          <cell r="F6">
            <v>0</v>
          </cell>
          <cell r="G6">
            <v>56600</v>
          </cell>
          <cell r="H6">
            <v>627</v>
          </cell>
          <cell r="I6">
            <v>61100</v>
          </cell>
          <cell r="J6">
            <v>565</v>
          </cell>
          <cell r="K6">
            <v>56600</v>
          </cell>
          <cell r="L6">
            <v>538</v>
          </cell>
        </row>
        <row r="7">
          <cell r="A7">
            <v>1014</v>
          </cell>
          <cell r="B7" t="str">
            <v>유아용양변기</v>
          </cell>
          <cell r="C7" t="str">
            <v>KSVC- 760</v>
          </cell>
          <cell r="D7" t="str">
            <v>조</v>
          </cell>
          <cell r="E7">
            <v>86900</v>
          </cell>
          <cell r="F7">
            <v>0</v>
          </cell>
          <cell r="H7">
            <v>0</v>
          </cell>
          <cell r="I7">
            <v>86900</v>
          </cell>
          <cell r="J7">
            <v>565</v>
          </cell>
          <cell r="L7" t="str">
            <v>-</v>
          </cell>
        </row>
        <row r="8">
          <cell r="A8">
            <v>1015</v>
          </cell>
          <cell r="B8" t="str">
            <v>장애자용양변기</v>
          </cell>
          <cell r="C8" t="str">
            <v>RCP - 1</v>
          </cell>
          <cell r="D8" t="str">
            <v>조</v>
          </cell>
          <cell r="E8">
            <v>213000</v>
          </cell>
          <cell r="F8">
            <v>0</v>
          </cell>
          <cell r="H8">
            <v>0</v>
          </cell>
          <cell r="I8">
            <v>213000</v>
          </cell>
          <cell r="J8">
            <v>565</v>
          </cell>
          <cell r="L8" t="str">
            <v>-</v>
          </cell>
        </row>
        <row r="9">
          <cell r="A9">
            <v>1016</v>
          </cell>
          <cell r="B9" t="str">
            <v>장애자용양변기(가동식)</v>
          </cell>
          <cell r="C9" t="str">
            <v>RCP - 2R</v>
          </cell>
          <cell r="D9" t="str">
            <v>조</v>
          </cell>
          <cell r="E9">
            <v>324000</v>
          </cell>
          <cell r="F9">
            <v>0</v>
          </cell>
          <cell r="H9">
            <v>0</v>
          </cell>
          <cell r="I9">
            <v>324000</v>
          </cell>
          <cell r="J9">
            <v>565</v>
          </cell>
          <cell r="L9" t="str">
            <v>-</v>
          </cell>
        </row>
        <row r="10">
          <cell r="A10">
            <v>1017</v>
          </cell>
          <cell r="B10" t="str">
            <v>장애자용양변기(고정식)</v>
          </cell>
          <cell r="C10" t="str">
            <v>RCP - 3R</v>
          </cell>
          <cell r="D10" t="str">
            <v>조</v>
          </cell>
          <cell r="E10">
            <v>201000</v>
          </cell>
          <cell r="F10">
            <v>0</v>
          </cell>
          <cell r="H10">
            <v>0</v>
          </cell>
          <cell r="I10">
            <v>201000</v>
          </cell>
          <cell r="J10">
            <v>565</v>
          </cell>
          <cell r="L10" t="str">
            <v>-</v>
          </cell>
        </row>
        <row r="12">
          <cell r="A12">
            <v>1021</v>
          </cell>
          <cell r="B12" t="str">
            <v>중형스톨소변기</v>
          </cell>
          <cell r="C12" t="str">
            <v>KSVU- 320</v>
          </cell>
          <cell r="D12" t="str">
            <v>조</v>
          </cell>
          <cell r="E12">
            <v>92500</v>
          </cell>
          <cell r="F12">
            <v>0</v>
          </cell>
          <cell r="G12">
            <v>92500</v>
          </cell>
          <cell r="H12">
            <v>627</v>
          </cell>
          <cell r="I12">
            <v>92700</v>
          </cell>
          <cell r="J12">
            <v>565</v>
          </cell>
          <cell r="K12">
            <v>92500</v>
          </cell>
          <cell r="L12">
            <v>538</v>
          </cell>
        </row>
        <row r="13">
          <cell r="A13">
            <v>1022</v>
          </cell>
          <cell r="B13" t="str">
            <v>소형스톨소변기</v>
          </cell>
          <cell r="C13" t="str">
            <v>KSVU- 330</v>
          </cell>
          <cell r="D13" t="str">
            <v>조</v>
          </cell>
          <cell r="E13">
            <v>70500</v>
          </cell>
          <cell r="F13">
            <v>0</v>
          </cell>
          <cell r="G13">
            <v>70500</v>
          </cell>
          <cell r="H13">
            <v>627</v>
          </cell>
          <cell r="I13">
            <v>72900</v>
          </cell>
          <cell r="J13">
            <v>565</v>
          </cell>
          <cell r="K13">
            <v>70500</v>
          </cell>
          <cell r="L13">
            <v>538</v>
          </cell>
        </row>
        <row r="14">
          <cell r="A14">
            <v>1023</v>
          </cell>
          <cell r="B14" t="str">
            <v>대형벽걸이소변기</v>
          </cell>
          <cell r="C14" t="str">
            <v>KSVU- 410</v>
          </cell>
          <cell r="D14" t="str">
            <v>조</v>
          </cell>
          <cell r="E14">
            <v>96800</v>
          </cell>
          <cell r="F14">
            <v>0</v>
          </cell>
          <cell r="G14">
            <v>98000</v>
          </cell>
          <cell r="H14">
            <v>627</v>
          </cell>
          <cell r="I14">
            <v>96800</v>
          </cell>
          <cell r="J14">
            <v>565</v>
          </cell>
          <cell r="K14">
            <v>100500</v>
          </cell>
          <cell r="L14">
            <v>538</v>
          </cell>
        </row>
        <row r="15">
          <cell r="A15">
            <v>1024</v>
          </cell>
          <cell r="B15" t="str">
            <v>소형벽걸이소변기</v>
          </cell>
          <cell r="C15" t="str">
            <v>KSVU- 430</v>
          </cell>
          <cell r="D15" t="str">
            <v>조</v>
          </cell>
          <cell r="E15">
            <v>57200</v>
          </cell>
          <cell r="F15">
            <v>0</v>
          </cell>
          <cell r="G15">
            <v>66000</v>
          </cell>
          <cell r="H15">
            <v>627</v>
          </cell>
          <cell r="I15">
            <v>57200</v>
          </cell>
          <cell r="J15">
            <v>565</v>
          </cell>
          <cell r="L15" t="str">
            <v>-</v>
          </cell>
        </row>
        <row r="16">
          <cell r="A16">
            <v>1025</v>
          </cell>
          <cell r="B16" t="str">
            <v>장애자용소변기</v>
          </cell>
          <cell r="C16" t="str">
            <v>RUP - 1</v>
          </cell>
          <cell r="D16" t="str">
            <v>조</v>
          </cell>
          <cell r="E16">
            <v>123000</v>
          </cell>
          <cell r="F16">
            <v>0</v>
          </cell>
          <cell r="G16">
            <v>200000</v>
          </cell>
          <cell r="H16">
            <v>627</v>
          </cell>
          <cell r="I16">
            <v>123000</v>
          </cell>
          <cell r="J16">
            <v>565</v>
          </cell>
          <cell r="K16">
            <v>200000</v>
          </cell>
          <cell r="L16">
            <v>538</v>
          </cell>
        </row>
        <row r="17">
          <cell r="A17">
            <v>1026</v>
          </cell>
          <cell r="B17" t="str">
            <v>장애자용소변기(노출)</v>
          </cell>
          <cell r="C17" t="str">
            <v>RUP - 2</v>
          </cell>
          <cell r="D17" t="str">
            <v>조</v>
          </cell>
          <cell r="E17">
            <v>211000</v>
          </cell>
          <cell r="F17">
            <v>0</v>
          </cell>
          <cell r="G17">
            <v>280000</v>
          </cell>
          <cell r="H17">
            <v>627</v>
          </cell>
          <cell r="I17">
            <v>211000</v>
          </cell>
          <cell r="J17">
            <v>565</v>
          </cell>
          <cell r="K17">
            <v>280000</v>
          </cell>
          <cell r="L17">
            <v>538</v>
          </cell>
        </row>
        <row r="18">
          <cell r="A18">
            <v>1027</v>
          </cell>
          <cell r="B18" t="str">
            <v>장애자용소변기(매립)</v>
          </cell>
          <cell r="C18" t="str">
            <v>RUP - 3</v>
          </cell>
          <cell r="D18" t="str">
            <v>조</v>
          </cell>
          <cell r="E18">
            <v>236000</v>
          </cell>
          <cell r="F18">
            <v>0</v>
          </cell>
          <cell r="I18">
            <v>236000</v>
          </cell>
          <cell r="J18">
            <v>565</v>
          </cell>
          <cell r="L18" t="str">
            <v>-</v>
          </cell>
        </row>
        <row r="20">
          <cell r="A20">
            <v>1031</v>
          </cell>
          <cell r="B20" t="str">
            <v>세면기(싱글레버포함)</v>
          </cell>
          <cell r="C20" t="str">
            <v>KSVL-1040</v>
          </cell>
          <cell r="D20" t="str">
            <v>조</v>
          </cell>
          <cell r="E20">
            <v>115500</v>
          </cell>
          <cell r="F20">
            <v>0</v>
          </cell>
          <cell r="I20">
            <v>115500</v>
          </cell>
          <cell r="J20">
            <v>565</v>
          </cell>
          <cell r="L20">
            <v>0</v>
          </cell>
        </row>
        <row r="21">
          <cell r="A21">
            <v>1032</v>
          </cell>
          <cell r="B21" t="str">
            <v>세면기(싱글레버포함)</v>
          </cell>
          <cell r="C21" t="str">
            <v>KSVL- 610</v>
          </cell>
          <cell r="D21" t="str">
            <v>조</v>
          </cell>
          <cell r="E21">
            <v>93500</v>
          </cell>
          <cell r="F21">
            <v>0</v>
          </cell>
          <cell r="I21">
            <v>93500</v>
          </cell>
          <cell r="J21">
            <v>565</v>
          </cell>
          <cell r="L21" t="str">
            <v>-</v>
          </cell>
        </row>
        <row r="22">
          <cell r="A22">
            <v>1033</v>
          </cell>
          <cell r="B22" t="str">
            <v>세면기(싱글레버포함)</v>
          </cell>
          <cell r="C22" t="str">
            <v>KSVL-1050</v>
          </cell>
          <cell r="D22" t="str">
            <v>조</v>
          </cell>
          <cell r="E22">
            <v>115000</v>
          </cell>
          <cell r="F22">
            <v>0</v>
          </cell>
          <cell r="G22">
            <v>115000</v>
          </cell>
          <cell r="H22">
            <v>631</v>
          </cell>
          <cell r="I22">
            <v>115500</v>
          </cell>
          <cell r="J22">
            <v>565</v>
          </cell>
          <cell r="K22">
            <v>124000</v>
          </cell>
          <cell r="L22">
            <v>540</v>
          </cell>
        </row>
        <row r="23">
          <cell r="A23">
            <v>1034</v>
          </cell>
          <cell r="B23" t="str">
            <v>장애자용세면기(폽업)</v>
          </cell>
          <cell r="C23" t="str">
            <v>RLP - 1</v>
          </cell>
          <cell r="D23" t="str">
            <v>조</v>
          </cell>
          <cell r="E23">
            <v>180000</v>
          </cell>
          <cell r="F23">
            <v>0</v>
          </cell>
          <cell r="I23">
            <v>294000</v>
          </cell>
          <cell r="J23">
            <v>565</v>
          </cell>
          <cell r="K23">
            <v>180000</v>
          </cell>
          <cell r="L23">
            <v>538</v>
          </cell>
        </row>
        <row r="24">
          <cell r="A24">
            <v>1035</v>
          </cell>
          <cell r="B24" t="str">
            <v>장애자용세면기(배수구)</v>
          </cell>
          <cell r="C24" t="str">
            <v>RLP - 2</v>
          </cell>
          <cell r="D24" t="str">
            <v>조</v>
          </cell>
          <cell r="E24">
            <v>272000</v>
          </cell>
          <cell r="F24">
            <v>0</v>
          </cell>
          <cell r="I24">
            <v>272000</v>
          </cell>
          <cell r="J24">
            <v>565</v>
          </cell>
          <cell r="K24">
            <v>400000</v>
          </cell>
          <cell r="L24">
            <v>538</v>
          </cell>
        </row>
        <row r="26">
          <cell r="A26">
            <v>1041</v>
          </cell>
          <cell r="B26" t="str">
            <v>청소씽크(1구)</v>
          </cell>
          <cell r="C26" t="str">
            <v>KSVS- 210</v>
          </cell>
          <cell r="D26" t="str">
            <v>조</v>
          </cell>
          <cell r="E26">
            <v>137500</v>
          </cell>
          <cell r="F26">
            <v>0</v>
          </cell>
          <cell r="G26">
            <v>140000</v>
          </cell>
          <cell r="H26">
            <v>627</v>
          </cell>
          <cell r="I26">
            <v>137500</v>
          </cell>
          <cell r="J26">
            <v>565</v>
          </cell>
          <cell r="L26" t="str">
            <v>-</v>
          </cell>
        </row>
        <row r="27">
          <cell r="A27">
            <v>1042</v>
          </cell>
          <cell r="B27" t="str">
            <v>청소씽크(2구)</v>
          </cell>
          <cell r="C27" t="str">
            <v>KSVS- 210</v>
          </cell>
          <cell r="D27" t="str">
            <v>조</v>
          </cell>
          <cell r="E27">
            <v>140000</v>
          </cell>
          <cell r="F27">
            <v>0</v>
          </cell>
          <cell r="G27">
            <v>140000</v>
          </cell>
          <cell r="H27">
            <v>627</v>
          </cell>
          <cell r="I27">
            <v>143000</v>
          </cell>
          <cell r="J27">
            <v>565</v>
          </cell>
          <cell r="L27" t="str">
            <v>-</v>
          </cell>
        </row>
        <row r="29">
          <cell r="A29">
            <v>1045</v>
          </cell>
          <cell r="B29" t="str">
            <v>샤워(PVC호스형)</v>
          </cell>
          <cell r="C29" t="str">
            <v>RBS-100AG1</v>
          </cell>
          <cell r="D29" t="str">
            <v>개</v>
          </cell>
          <cell r="E29">
            <v>57300</v>
          </cell>
          <cell r="F29">
            <v>0</v>
          </cell>
          <cell r="H29">
            <v>569</v>
          </cell>
          <cell r="I29">
            <v>57300</v>
          </cell>
          <cell r="J29">
            <v>570</v>
          </cell>
          <cell r="L29" t="str">
            <v>-</v>
          </cell>
        </row>
        <row r="30">
          <cell r="A30">
            <v>1046</v>
          </cell>
          <cell r="B30" t="str">
            <v>샤워(메탈호스형)</v>
          </cell>
          <cell r="C30" t="str">
            <v>RBS-100AG1</v>
          </cell>
          <cell r="D30" t="str">
            <v>개</v>
          </cell>
          <cell r="E30">
            <v>61900</v>
          </cell>
          <cell r="F30">
            <v>0</v>
          </cell>
          <cell r="H30">
            <v>569</v>
          </cell>
          <cell r="I30">
            <v>61900</v>
          </cell>
          <cell r="J30">
            <v>570</v>
          </cell>
          <cell r="L30" t="str">
            <v>-</v>
          </cell>
        </row>
        <row r="31">
          <cell r="A31">
            <v>1047</v>
          </cell>
          <cell r="B31" t="str">
            <v>샤워(자폐식PVC형)</v>
          </cell>
          <cell r="C31" t="str">
            <v>RBT-101A</v>
          </cell>
          <cell r="D31" t="str">
            <v>개</v>
          </cell>
          <cell r="E31">
            <v>125300</v>
          </cell>
          <cell r="F31">
            <v>0</v>
          </cell>
          <cell r="H31">
            <v>569</v>
          </cell>
          <cell r="I31">
            <v>125300</v>
          </cell>
          <cell r="J31">
            <v>570</v>
          </cell>
          <cell r="L31" t="str">
            <v>-</v>
          </cell>
        </row>
        <row r="32">
          <cell r="A32">
            <v>1048</v>
          </cell>
          <cell r="B32" t="str">
            <v>샤워(자폐식메탈형)</v>
          </cell>
          <cell r="C32" t="str">
            <v>RBT-201A</v>
          </cell>
          <cell r="D32" t="str">
            <v>개</v>
          </cell>
          <cell r="E32">
            <v>130300</v>
          </cell>
          <cell r="F32">
            <v>0</v>
          </cell>
          <cell r="H32">
            <v>569</v>
          </cell>
          <cell r="I32">
            <v>130300</v>
          </cell>
          <cell r="J32">
            <v>570</v>
          </cell>
          <cell r="L32" t="str">
            <v>-</v>
          </cell>
        </row>
        <row r="33">
          <cell r="A33">
            <v>1049</v>
          </cell>
          <cell r="B33" t="str">
            <v>샤워(매립서머스타트식)</v>
          </cell>
          <cell r="C33" t="str">
            <v>RBT-500A</v>
          </cell>
          <cell r="D33" t="str">
            <v>개</v>
          </cell>
          <cell r="E33">
            <v>169300</v>
          </cell>
          <cell r="F33">
            <v>0</v>
          </cell>
          <cell r="H33">
            <v>569</v>
          </cell>
          <cell r="I33">
            <v>169300</v>
          </cell>
          <cell r="J33">
            <v>570</v>
          </cell>
          <cell r="L33" t="str">
            <v>-</v>
          </cell>
        </row>
        <row r="35">
          <cell r="A35">
            <v>1051</v>
          </cell>
          <cell r="B35" t="str">
            <v>씽크수전(고정식대붙이)</v>
          </cell>
          <cell r="C35" t="str">
            <v>RKS-110CLO</v>
          </cell>
          <cell r="D35" t="str">
            <v>개</v>
          </cell>
          <cell r="E35">
            <v>55700</v>
          </cell>
          <cell r="F35">
            <v>0</v>
          </cell>
          <cell r="H35">
            <v>570</v>
          </cell>
          <cell r="I35">
            <v>55700</v>
          </cell>
          <cell r="J35">
            <v>571</v>
          </cell>
          <cell r="L35" t="str">
            <v>-</v>
          </cell>
        </row>
        <row r="36">
          <cell r="A36">
            <v>1052</v>
          </cell>
          <cell r="B36" t="str">
            <v>씽크수전(착탈식대붙이)</v>
          </cell>
          <cell r="C36" t="str">
            <v>RKS-420CM2</v>
          </cell>
          <cell r="D36" t="str">
            <v>개</v>
          </cell>
          <cell r="E36">
            <v>81700</v>
          </cell>
          <cell r="F36">
            <v>0</v>
          </cell>
          <cell r="H36">
            <v>570</v>
          </cell>
          <cell r="I36">
            <v>81700</v>
          </cell>
          <cell r="J36">
            <v>571</v>
          </cell>
          <cell r="L36" t="str">
            <v>-</v>
          </cell>
        </row>
        <row r="37">
          <cell r="A37">
            <v>1053</v>
          </cell>
          <cell r="B37" t="str">
            <v>씽크수전(고정식벽붙이)</v>
          </cell>
          <cell r="C37" t="str">
            <v>RKS-400CM3</v>
          </cell>
          <cell r="D37" t="str">
            <v>개</v>
          </cell>
          <cell r="E37">
            <v>56400</v>
          </cell>
          <cell r="F37">
            <v>0</v>
          </cell>
          <cell r="H37">
            <v>570</v>
          </cell>
          <cell r="I37">
            <v>56400</v>
          </cell>
          <cell r="J37">
            <v>571</v>
          </cell>
          <cell r="L37" t="str">
            <v>-</v>
          </cell>
        </row>
        <row r="38">
          <cell r="A38">
            <v>1054</v>
          </cell>
          <cell r="B38" t="str">
            <v>씽크수전(착탈식벽붙이)</v>
          </cell>
          <cell r="C38" t="str">
            <v>RKS-300AL9</v>
          </cell>
          <cell r="D38" t="str">
            <v>개</v>
          </cell>
          <cell r="E38">
            <v>63900</v>
          </cell>
          <cell r="F38">
            <v>0</v>
          </cell>
          <cell r="H38">
            <v>570</v>
          </cell>
          <cell r="I38">
            <v>63900</v>
          </cell>
          <cell r="J38">
            <v>571</v>
          </cell>
          <cell r="L38" t="str">
            <v>-</v>
          </cell>
        </row>
        <row r="40">
          <cell r="A40">
            <v>1055</v>
          </cell>
          <cell r="B40" t="str">
            <v>일반수전(15Ø)</v>
          </cell>
          <cell r="C40" t="str">
            <v>R - 102A</v>
          </cell>
          <cell r="D40" t="str">
            <v>개</v>
          </cell>
          <cell r="E40">
            <v>3450</v>
          </cell>
          <cell r="F40">
            <v>0</v>
          </cell>
          <cell r="H40">
            <v>0</v>
          </cell>
          <cell r="I40">
            <v>3450</v>
          </cell>
          <cell r="J40">
            <v>0</v>
          </cell>
          <cell r="K40">
            <v>3850</v>
          </cell>
          <cell r="L40">
            <v>544</v>
          </cell>
        </row>
        <row r="41">
          <cell r="A41">
            <v>1056</v>
          </cell>
          <cell r="B41" t="str">
            <v>일반수전(20Ø)</v>
          </cell>
          <cell r="C41" t="str">
            <v>R - 102D</v>
          </cell>
          <cell r="D41" t="str">
            <v>개</v>
          </cell>
          <cell r="E41">
            <v>6900</v>
          </cell>
          <cell r="F41">
            <v>0</v>
          </cell>
          <cell r="H41">
            <v>0</v>
          </cell>
          <cell r="I41">
            <v>6900</v>
          </cell>
          <cell r="J41">
            <v>0</v>
          </cell>
          <cell r="K41">
            <v>6930</v>
          </cell>
          <cell r="L41">
            <v>544</v>
          </cell>
        </row>
        <row r="42">
          <cell r="A42">
            <v>1057</v>
          </cell>
          <cell r="B42" t="str">
            <v>세탁수전(15Ø)</v>
          </cell>
          <cell r="C42" t="str">
            <v>R - 103A</v>
          </cell>
          <cell r="D42" t="str">
            <v>개</v>
          </cell>
          <cell r="E42">
            <v>4620</v>
          </cell>
          <cell r="F42">
            <v>0</v>
          </cell>
          <cell r="H42">
            <v>0</v>
          </cell>
          <cell r="I42">
            <v>6900</v>
          </cell>
          <cell r="J42">
            <v>0</v>
          </cell>
          <cell r="K42">
            <v>4620</v>
          </cell>
          <cell r="L42">
            <v>544</v>
          </cell>
        </row>
        <row r="44">
          <cell r="A44">
            <v>1060</v>
          </cell>
          <cell r="B44" t="str">
            <v>마블욕조</v>
          </cell>
          <cell r="C44" t="str">
            <v>1,200x750</v>
          </cell>
          <cell r="D44" t="str">
            <v>개</v>
          </cell>
          <cell r="E44">
            <v>110000</v>
          </cell>
          <cell r="F44">
            <v>0</v>
          </cell>
          <cell r="H44">
            <v>566</v>
          </cell>
          <cell r="I44">
            <v>110000</v>
          </cell>
          <cell r="J44">
            <v>566</v>
          </cell>
          <cell r="L44" t="str">
            <v>-</v>
          </cell>
        </row>
        <row r="45">
          <cell r="A45">
            <v>1061</v>
          </cell>
          <cell r="B45" t="str">
            <v>마블욕조</v>
          </cell>
          <cell r="C45" t="str">
            <v>1,300x750</v>
          </cell>
          <cell r="D45" t="str">
            <v>개</v>
          </cell>
          <cell r="E45">
            <v>115000</v>
          </cell>
          <cell r="F45">
            <v>0</v>
          </cell>
          <cell r="H45">
            <v>566</v>
          </cell>
          <cell r="I45">
            <v>115000</v>
          </cell>
          <cell r="J45">
            <v>566</v>
          </cell>
          <cell r="L45" t="str">
            <v>-</v>
          </cell>
        </row>
        <row r="46">
          <cell r="A46">
            <v>1062</v>
          </cell>
          <cell r="B46" t="str">
            <v>마블욕조</v>
          </cell>
          <cell r="C46" t="str">
            <v>1,400x750</v>
          </cell>
          <cell r="D46" t="str">
            <v>개</v>
          </cell>
          <cell r="E46">
            <v>120000</v>
          </cell>
          <cell r="F46">
            <v>0</v>
          </cell>
          <cell r="H46">
            <v>566</v>
          </cell>
          <cell r="I46">
            <v>120000</v>
          </cell>
          <cell r="J46">
            <v>566</v>
          </cell>
          <cell r="K46">
            <v>140000</v>
          </cell>
          <cell r="L46">
            <v>540</v>
          </cell>
        </row>
        <row r="47">
          <cell r="A47">
            <v>1063</v>
          </cell>
          <cell r="B47" t="str">
            <v>마블욕조</v>
          </cell>
          <cell r="C47" t="str">
            <v>1,500x750</v>
          </cell>
          <cell r="D47" t="str">
            <v>개</v>
          </cell>
          <cell r="E47">
            <v>125000</v>
          </cell>
          <cell r="F47">
            <v>0</v>
          </cell>
          <cell r="H47">
            <v>566</v>
          </cell>
          <cell r="I47">
            <v>125000</v>
          </cell>
          <cell r="J47">
            <v>566</v>
          </cell>
          <cell r="K47">
            <v>142000</v>
          </cell>
          <cell r="L47">
            <v>540</v>
          </cell>
        </row>
        <row r="48">
          <cell r="A48">
            <v>1064</v>
          </cell>
          <cell r="B48" t="str">
            <v>마블욕조</v>
          </cell>
          <cell r="C48" t="str">
            <v>1,600x750</v>
          </cell>
          <cell r="D48" t="str">
            <v>개</v>
          </cell>
          <cell r="E48">
            <v>130000</v>
          </cell>
          <cell r="F48">
            <v>0</v>
          </cell>
          <cell r="H48">
            <v>566</v>
          </cell>
          <cell r="I48">
            <v>130000</v>
          </cell>
          <cell r="J48">
            <v>566</v>
          </cell>
          <cell r="K48">
            <v>142000</v>
          </cell>
          <cell r="L48">
            <v>540</v>
          </cell>
        </row>
        <row r="49">
          <cell r="A49">
            <v>1065</v>
          </cell>
          <cell r="B49" t="str">
            <v>마블욕조</v>
          </cell>
          <cell r="C49" t="str">
            <v>1,700x750</v>
          </cell>
          <cell r="D49" t="str">
            <v>개</v>
          </cell>
          <cell r="E49">
            <v>135000</v>
          </cell>
          <cell r="F49">
            <v>0</v>
          </cell>
          <cell r="H49">
            <v>566</v>
          </cell>
          <cell r="I49">
            <v>135000</v>
          </cell>
          <cell r="J49">
            <v>566</v>
          </cell>
          <cell r="K49">
            <v>145000</v>
          </cell>
          <cell r="L49">
            <v>540</v>
          </cell>
        </row>
        <row r="52">
          <cell r="A52">
            <v>1066</v>
          </cell>
          <cell r="B52" t="str">
            <v>마블세면대</v>
          </cell>
          <cell r="C52" t="str">
            <v>800x600</v>
          </cell>
          <cell r="D52" t="str">
            <v>개</v>
          </cell>
          <cell r="E52">
            <v>71000</v>
          </cell>
          <cell r="F52">
            <v>0</v>
          </cell>
          <cell r="G52">
            <v>71000</v>
          </cell>
          <cell r="H52">
            <v>0</v>
          </cell>
          <cell r="I52">
            <v>80000</v>
          </cell>
          <cell r="J52">
            <v>0</v>
          </cell>
          <cell r="L52">
            <v>0</v>
          </cell>
        </row>
        <row r="53">
          <cell r="A53">
            <v>1067</v>
          </cell>
          <cell r="B53" t="str">
            <v>마블세면대</v>
          </cell>
          <cell r="C53" t="str">
            <v>1,000x600</v>
          </cell>
          <cell r="D53" t="str">
            <v>개</v>
          </cell>
          <cell r="E53">
            <v>71000</v>
          </cell>
          <cell r="F53">
            <v>0</v>
          </cell>
          <cell r="G53">
            <v>71000</v>
          </cell>
          <cell r="H53">
            <v>631</v>
          </cell>
          <cell r="I53">
            <v>90000</v>
          </cell>
          <cell r="J53">
            <v>565</v>
          </cell>
          <cell r="K53">
            <v>115000</v>
          </cell>
          <cell r="L53">
            <v>540</v>
          </cell>
        </row>
        <row r="54">
          <cell r="A54">
            <v>1068</v>
          </cell>
          <cell r="B54" t="str">
            <v>마블세면대</v>
          </cell>
          <cell r="C54" t="str">
            <v>1,500x600</v>
          </cell>
          <cell r="D54" t="str">
            <v>개</v>
          </cell>
          <cell r="E54">
            <v>105000</v>
          </cell>
          <cell r="F54">
            <v>0</v>
          </cell>
          <cell r="G54">
            <v>105000</v>
          </cell>
          <cell r="H54">
            <v>631</v>
          </cell>
          <cell r="I54">
            <v>150000</v>
          </cell>
          <cell r="J54">
            <v>565</v>
          </cell>
          <cell r="L54" t="str">
            <v>-</v>
          </cell>
        </row>
        <row r="55">
          <cell r="A55">
            <v>1069</v>
          </cell>
          <cell r="B55" t="str">
            <v>마블세면대</v>
          </cell>
          <cell r="C55" t="str">
            <v>2,000x600</v>
          </cell>
          <cell r="D55" t="str">
            <v>개</v>
          </cell>
          <cell r="E55">
            <v>138000</v>
          </cell>
          <cell r="F55">
            <v>0</v>
          </cell>
          <cell r="G55">
            <v>138000</v>
          </cell>
          <cell r="H55">
            <v>631</v>
          </cell>
          <cell r="I55">
            <v>180000</v>
          </cell>
          <cell r="J55">
            <v>565</v>
          </cell>
          <cell r="L55" t="str">
            <v>-</v>
          </cell>
        </row>
        <row r="57">
          <cell r="A57">
            <v>1070</v>
          </cell>
          <cell r="B57" t="str">
            <v>화장경</v>
          </cell>
          <cell r="C57" t="str">
            <v>600x900x5t</v>
          </cell>
          <cell r="D57" t="str">
            <v>매</v>
          </cell>
          <cell r="E57">
            <v>9500</v>
          </cell>
          <cell r="F57">
            <v>0</v>
          </cell>
          <cell r="H57">
            <v>0</v>
          </cell>
          <cell r="I57">
            <v>15000</v>
          </cell>
          <cell r="J57">
            <v>0</v>
          </cell>
          <cell r="K57">
            <v>9500</v>
          </cell>
          <cell r="L57">
            <v>548</v>
          </cell>
        </row>
        <row r="58">
          <cell r="A58">
            <v>1071</v>
          </cell>
          <cell r="B58" t="str">
            <v>화장경</v>
          </cell>
          <cell r="C58" t="str">
            <v>1,000x600x5t</v>
          </cell>
          <cell r="D58" t="str">
            <v>매</v>
          </cell>
          <cell r="E58">
            <v>21840</v>
          </cell>
          <cell r="F58">
            <v>0</v>
          </cell>
          <cell r="H58">
            <v>0</v>
          </cell>
          <cell r="J58">
            <v>0</v>
          </cell>
          <cell r="K58">
            <v>21840</v>
          </cell>
          <cell r="L58">
            <v>548</v>
          </cell>
        </row>
        <row r="59">
          <cell r="A59">
            <v>1072</v>
          </cell>
          <cell r="B59" t="str">
            <v>화장경</v>
          </cell>
          <cell r="C59" t="str">
            <v>1,500x900x5t</v>
          </cell>
          <cell r="D59" t="str">
            <v>매</v>
          </cell>
          <cell r="E59">
            <v>37500</v>
          </cell>
          <cell r="F59">
            <v>0</v>
          </cell>
          <cell r="H59">
            <v>0</v>
          </cell>
          <cell r="I59">
            <v>37500</v>
          </cell>
          <cell r="J59">
            <v>0</v>
          </cell>
          <cell r="L59">
            <v>0</v>
          </cell>
        </row>
        <row r="60">
          <cell r="A60">
            <v>1073</v>
          </cell>
          <cell r="B60" t="str">
            <v>화장경</v>
          </cell>
          <cell r="C60" t="str">
            <v>2,000x900x5t</v>
          </cell>
          <cell r="D60" t="str">
            <v>매</v>
          </cell>
          <cell r="E60">
            <v>50000</v>
          </cell>
          <cell r="F60">
            <v>0</v>
          </cell>
          <cell r="H60">
            <v>0</v>
          </cell>
          <cell r="I60">
            <v>50000</v>
          </cell>
          <cell r="J60">
            <v>0</v>
          </cell>
          <cell r="L60">
            <v>0</v>
          </cell>
        </row>
        <row r="62">
          <cell r="A62">
            <v>1074</v>
          </cell>
          <cell r="B62" t="str">
            <v>화장선반</v>
          </cell>
          <cell r="C62" t="str">
            <v>SUS</v>
          </cell>
          <cell r="D62" t="str">
            <v>개</v>
          </cell>
          <cell r="E62">
            <v>8700</v>
          </cell>
          <cell r="F62">
            <v>0</v>
          </cell>
          <cell r="H62">
            <v>0</v>
          </cell>
          <cell r="J62">
            <v>0</v>
          </cell>
          <cell r="K62">
            <v>8700</v>
          </cell>
          <cell r="L62">
            <v>0</v>
          </cell>
        </row>
        <row r="63">
          <cell r="A63">
            <v>1075</v>
          </cell>
          <cell r="B63" t="str">
            <v>수건걸이</v>
          </cell>
          <cell r="C63" t="str">
            <v>SUS</v>
          </cell>
          <cell r="D63" t="str">
            <v>개</v>
          </cell>
          <cell r="E63">
            <v>3750</v>
          </cell>
          <cell r="F63">
            <v>0</v>
          </cell>
          <cell r="H63">
            <v>0</v>
          </cell>
          <cell r="J63">
            <v>0</v>
          </cell>
          <cell r="K63">
            <v>3750</v>
          </cell>
          <cell r="L63">
            <v>0</v>
          </cell>
        </row>
        <row r="64">
          <cell r="A64">
            <v>1076</v>
          </cell>
          <cell r="B64" t="str">
            <v>휴지걸이</v>
          </cell>
          <cell r="C64" t="str">
            <v>SUS</v>
          </cell>
          <cell r="D64" t="str">
            <v>개</v>
          </cell>
          <cell r="E64">
            <v>3200</v>
          </cell>
          <cell r="F64">
            <v>0</v>
          </cell>
          <cell r="H64">
            <v>0</v>
          </cell>
          <cell r="J64">
            <v>0</v>
          </cell>
          <cell r="K64">
            <v>3200</v>
          </cell>
          <cell r="L64">
            <v>0</v>
          </cell>
        </row>
        <row r="65">
          <cell r="A65">
            <v>1081</v>
          </cell>
          <cell r="B65" t="str">
            <v>주방기구(유로6001)</v>
          </cell>
          <cell r="C65" t="str">
            <v>1500 L</v>
          </cell>
          <cell r="D65" t="str">
            <v>조</v>
          </cell>
          <cell r="E65">
            <v>653900</v>
          </cell>
          <cell r="F65">
            <v>0</v>
          </cell>
          <cell r="H65">
            <v>0</v>
          </cell>
          <cell r="I65">
            <v>653900</v>
          </cell>
          <cell r="J65">
            <v>0</v>
          </cell>
          <cell r="L65">
            <v>0</v>
          </cell>
        </row>
        <row r="66">
          <cell r="A66">
            <v>1082</v>
          </cell>
          <cell r="B66" t="str">
            <v>주방기구(유로6001)</v>
          </cell>
          <cell r="C66" t="str">
            <v>1800 L</v>
          </cell>
          <cell r="D66" t="str">
            <v>조</v>
          </cell>
          <cell r="E66">
            <v>967900</v>
          </cell>
          <cell r="F66">
            <v>77432</v>
          </cell>
          <cell r="H66">
            <v>0</v>
          </cell>
          <cell r="I66">
            <v>967900</v>
          </cell>
          <cell r="J66">
            <v>0</v>
          </cell>
          <cell r="L66">
            <v>0</v>
          </cell>
        </row>
        <row r="67">
          <cell r="E67">
            <v>0</v>
          </cell>
        </row>
        <row r="68">
          <cell r="A68">
            <v>1091</v>
          </cell>
          <cell r="B68" t="str">
            <v>심야전기온수기</v>
          </cell>
          <cell r="C68" t="str">
            <v>150Lit</v>
          </cell>
          <cell r="D68" t="str">
            <v>대</v>
          </cell>
          <cell r="E68">
            <v>612000</v>
          </cell>
          <cell r="F68">
            <v>0</v>
          </cell>
          <cell r="H68">
            <v>586</v>
          </cell>
          <cell r="I68">
            <v>612000</v>
          </cell>
          <cell r="J68">
            <v>586</v>
          </cell>
          <cell r="L68">
            <v>586</v>
          </cell>
        </row>
        <row r="69">
          <cell r="A69">
            <v>1092</v>
          </cell>
          <cell r="B69" t="str">
            <v>심야전기온수기</v>
          </cell>
          <cell r="C69" t="str">
            <v>200Lit</v>
          </cell>
          <cell r="D69" t="str">
            <v>대</v>
          </cell>
          <cell r="E69">
            <v>731000</v>
          </cell>
          <cell r="F69">
            <v>0</v>
          </cell>
          <cell r="H69">
            <v>586</v>
          </cell>
          <cell r="I69">
            <v>731000</v>
          </cell>
          <cell r="J69">
            <v>586</v>
          </cell>
          <cell r="L69">
            <v>586</v>
          </cell>
        </row>
        <row r="70">
          <cell r="A70">
            <v>1093</v>
          </cell>
          <cell r="B70" t="str">
            <v>심야전기온수기</v>
          </cell>
          <cell r="C70" t="str">
            <v>300Lit</v>
          </cell>
          <cell r="D70" t="str">
            <v>대</v>
          </cell>
          <cell r="E70">
            <v>850000</v>
          </cell>
          <cell r="F70">
            <v>0</v>
          </cell>
          <cell r="H70">
            <v>586</v>
          </cell>
          <cell r="I70">
            <v>850000</v>
          </cell>
          <cell r="J70">
            <v>586</v>
          </cell>
          <cell r="L70">
            <v>586</v>
          </cell>
        </row>
        <row r="71">
          <cell r="A71">
            <v>1094</v>
          </cell>
          <cell r="B71" t="str">
            <v>심야전기온수기</v>
          </cell>
          <cell r="C71" t="str">
            <v>400Lit</v>
          </cell>
          <cell r="D71" t="str">
            <v>대</v>
          </cell>
          <cell r="E71">
            <v>943000</v>
          </cell>
          <cell r="F71">
            <v>0</v>
          </cell>
          <cell r="H71">
            <v>586</v>
          </cell>
          <cell r="I71">
            <v>943000</v>
          </cell>
          <cell r="J71">
            <v>586</v>
          </cell>
          <cell r="L71">
            <v>586</v>
          </cell>
        </row>
        <row r="72">
          <cell r="A72">
            <v>1095</v>
          </cell>
          <cell r="B72" t="str">
            <v>심야전기온수기</v>
          </cell>
          <cell r="C72" t="str">
            <v>450Lit</v>
          </cell>
          <cell r="D72" t="str">
            <v>대</v>
          </cell>
          <cell r="E72">
            <v>1164000</v>
          </cell>
          <cell r="F72">
            <v>0</v>
          </cell>
          <cell r="H72">
            <v>586</v>
          </cell>
          <cell r="I72">
            <v>1164000</v>
          </cell>
          <cell r="J72">
            <v>586</v>
          </cell>
          <cell r="L72">
            <v>586</v>
          </cell>
        </row>
        <row r="73">
          <cell r="E73">
            <v>0</v>
          </cell>
        </row>
        <row r="74">
          <cell r="A74">
            <v>2011</v>
          </cell>
          <cell r="B74" t="str">
            <v>SMC보온물탱크</v>
          </cell>
          <cell r="C74" t="str">
            <v>4,000 Lit</v>
          </cell>
          <cell r="D74" t="str">
            <v>대</v>
          </cell>
          <cell r="E74">
            <v>2710000</v>
          </cell>
          <cell r="F74">
            <v>0</v>
          </cell>
          <cell r="H74">
            <v>577</v>
          </cell>
          <cell r="I74">
            <v>2710000</v>
          </cell>
          <cell r="J74">
            <v>577</v>
          </cell>
          <cell r="L74">
            <v>577</v>
          </cell>
        </row>
        <row r="75">
          <cell r="A75">
            <v>2012</v>
          </cell>
          <cell r="B75" t="str">
            <v>SMC보온물탱크</v>
          </cell>
          <cell r="C75" t="str">
            <v>8,000 Lit</v>
          </cell>
          <cell r="D75" t="str">
            <v>대</v>
          </cell>
          <cell r="E75">
            <v>3610000</v>
          </cell>
          <cell r="F75">
            <v>0</v>
          </cell>
          <cell r="H75">
            <v>577</v>
          </cell>
          <cell r="I75">
            <v>3610000</v>
          </cell>
          <cell r="J75">
            <v>577</v>
          </cell>
          <cell r="L75">
            <v>577</v>
          </cell>
        </row>
        <row r="76">
          <cell r="A76">
            <v>2013</v>
          </cell>
          <cell r="B76" t="str">
            <v>SMC보온물탱크</v>
          </cell>
          <cell r="C76" t="str">
            <v>10,000 Lit</v>
          </cell>
          <cell r="D76" t="str">
            <v>대</v>
          </cell>
          <cell r="E76">
            <v>5310000</v>
          </cell>
          <cell r="F76">
            <v>0</v>
          </cell>
          <cell r="H76">
            <v>577</v>
          </cell>
          <cell r="I76">
            <v>5310000</v>
          </cell>
          <cell r="J76">
            <v>577</v>
          </cell>
          <cell r="L76">
            <v>577</v>
          </cell>
        </row>
        <row r="77">
          <cell r="A77">
            <v>2014</v>
          </cell>
          <cell r="B77" t="str">
            <v>SMC보온물탱크</v>
          </cell>
          <cell r="C77" t="str">
            <v>12,000 Lit</v>
          </cell>
          <cell r="D77" t="str">
            <v>대</v>
          </cell>
          <cell r="E77">
            <v>5990000</v>
          </cell>
          <cell r="F77">
            <v>0</v>
          </cell>
          <cell r="H77">
            <v>577</v>
          </cell>
          <cell r="I77">
            <v>5990000</v>
          </cell>
          <cell r="J77">
            <v>577</v>
          </cell>
          <cell r="L77">
            <v>577</v>
          </cell>
        </row>
        <row r="78">
          <cell r="A78">
            <v>2015</v>
          </cell>
          <cell r="B78" t="str">
            <v>SMC보온물탱크</v>
          </cell>
          <cell r="C78" t="str">
            <v>16,000 Lit</v>
          </cell>
          <cell r="D78" t="str">
            <v>대</v>
          </cell>
          <cell r="E78">
            <v>7030000</v>
          </cell>
          <cell r="F78">
            <v>0</v>
          </cell>
          <cell r="H78">
            <v>577</v>
          </cell>
          <cell r="I78">
            <v>7030000</v>
          </cell>
          <cell r="J78">
            <v>577</v>
          </cell>
          <cell r="L78">
            <v>577</v>
          </cell>
        </row>
        <row r="79">
          <cell r="A79">
            <v>2016</v>
          </cell>
          <cell r="B79" t="str">
            <v>SMC보온물탱크</v>
          </cell>
          <cell r="C79" t="str">
            <v>20,000 Lit</v>
          </cell>
          <cell r="D79" t="str">
            <v>대</v>
          </cell>
          <cell r="E79">
            <v>8740000</v>
          </cell>
          <cell r="F79">
            <v>0</v>
          </cell>
          <cell r="H79">
            <v>577</v>
          </cell>
          <cell r="I79">
            <v>8740000</v>
          </cell>
          <cell r="J79">
            <v>577</v>
          </cell>
          <cell r="L79">
            <v>577</v>
          </cell>
        </row>
        <row r="80">
          <cell r="A80">
            <v>2017</v>
          </cell>
          <cell r="B80" t="str">
            <v>SMC보온물탱크</v>
          </cell>
          <cell r="C80" t="str">
            <v>24,000 Lit</v>
          </cell>
          <cell r="D80" t="str">
            <v>대</v>
          </cell>
          <cell r="E80">
            <v>9930000</v>
          </cell>
          <cell r="F80">
            <v>0</v>
          </cell>
          <cell r="H80">
            <v>577</v>
          </cell>
          <cell r="I80">
            <v>9930000</v>
          </cell>
          <cell r="J80">
            <v>577</v>
          </cell>
          <cell r="L80">
            <v>577</v>
          </cell>
        </row>
        <row r="81">
          <cell r="A81">
            <v>2018</v>
          </cell>
          <cell r="B81" t="str">
            <v>SMC보온물탱크</v>
          </cell>
          <cell r="C81" t="str">
            <v>30,000 Lit</v>
          </cell>
          <cell r="D81" t="str">
            <v>대</v>
          </cell>
          <cell r="E81">
            <v>10450000</v>
          </cell>
          <cell r="F81">
            <v>0</v>
          </cell>
          <cell r="H81">
            <v>577</v>
          </cell>
          <cell r="I81">
            <v>10450000</v>
          </cell>
          <cell r="J81">
            <v>577</v>
          </cell>
          <cell r="L81">
            <v>577</v>
          </cell>
        </row>
        <row r="82">
          <cell r="A82">
            <v>2019</v>
          </cell>
          <cell r="B82" t="str">
            <v>SMC보온물탱크</v>
          </cell>
          <cell r="C82" t="str">
            <v>40,000 Lit</v>
          </cell>
          <cell r="D82" t="str">
            <v>대</v>
          </cell>
          <cell r="E82">
            <v>14250000</v>
          </cell>
          <cell r="F82">
            <v>0</v>
          </cell>
          <cell r="H82">
            <v>577</v>
          </cell>
          <cell r="I82">
            <v>14250000</v>
          </cell>
          <cell r="J82">
            <v>577</v>
          </cell>
          <cell r="L82">
            <v>577</v>
          </cell>
        </row>
        <row r="83">
          <cell r="A83">
            <v>2111</v>
          </cell>
          <cell r="B83" t="str">
            <v>STS보온물탱크</v>
          </cell>
          <cell r="C83" t="str">
            <v>3,000 Lit</v>
          </cell>
          <cell r="D83" t="str">
            <v>대</v>
          </cell>
          <cell r="E83">
            <v>2100000</v>
          </cell>
          <cell r="F83">
            <v>0</v>
          </cell>
          <cell r="H83">
            <v>570</v>
          </cell>
          <cell r="I83">
            <v>2100000</v>
          </cell>
          <cell r="J83">
            <v>570</v>
          </cell>
          <cell r="L83">
            <v>570</v>
          </cell>
        </row>
        <row r="84">
          <cell r="A84">
            <v>2112</v>
          </cell>
          <cell r="B84" t="str">
            <v>STS보온물탱크</v>
          </cell>
          <cell r="C84" t="str">
            <v>5,000 Lit</v>
          </cell>
          <cell r="D84" t="str">
            <v>대</v>
          </cell>
          <cell r="E84">
            <v>2900000</v>
          </cell>
          <cell r="F84">
            <v>0</v>
          </cell>
          <cell r="H84">
            <v>570</v>
          </cell>
          <cell r="I84">
            <v>2900000</v>
          </cell>
          <cell r="J84">
            <v>570</v>
          </cell>
          <cell r="L84">
            <v>570</v>
          </cell>
        </row>
        <row r="85">
          <cell r="A85">
            <v>2113</v>
          </cell>
          <cell r="B85" t="str">
            <v>STS보온물탱크</v>
          </cell>
          <cell r="C85" t="str">
            <v>6,800 Lit</v>
          </cell>
          <cell r="D85" t="str">
            <v>대</v>
          </cell>
          <cell r="E85">
            <v>3750000</v>
          </cell>
          <cell r="F85">
            <v>0</v>
          </cell>
          <cell r="G85">
            <v>3750000</v>
          </cell>
          <cell r="H85">
            <v>636</v>
          </cell>
          <cell r="I85">
            <v>3750000</v>
          </cell>
          <cell r="J85">
            <v>570</v>
          </cell>
          <cell r="L85">
            <v>570</v>
          </cell>
        </row>
        <row r="86">
          <cell r="A86">
            <v>2114</v>
          </cell>
          <cell r="B86" t="str">
            <v>STS보온물탱크</v>
          </cell>
          <cell r="C86" t="str">
            <v>10,000 Lit</v>
          </cell>
          <cell r="D86" t="str">
            <v>대</v>
          </cell>
          <cell r="E86">
            <v>5000000</v>
          </cell>
          <cell r="F86">
            <v>0</v>
          </cell>
          <cell r="G86">
            <v>5000000</v>
          </cell>
          <cell r="H86">
            <v>636</v>
          </cell>
          <cell r="I86">
            <v>5000000</v>
          </cell>
          <cell r="J86">
            <v>570</v>
          </cell>
          <cell r="L86">
            <v>570</v>
          </cell>
        </row>
        <row r="87">
          <cell r="A87">
            <v>2115</v>
          </cell>
          <cell r="B87" t="str">
            <v>STS보온물탱크</v>
          </cell>
          <cell r="C87" t="str">
            <v>13,000 Lit</v>
          </cell>
          <cell r="D87" t="str">
            <v>대</v>
          </cell>
          <cell r="E87">
            <v>5600000</v>
          </cell>
          <cell r="F87">
            <v>0</v>
          </cell>
          <cell r="G87">
            <v>5600000</v>
          </cell>
          <cell r="H87">
            <v>636</v>
          </cell>
          <cell r="I87">
            <v>5600000</v>
          </cell>
          <cell r="J87">
            <v>570</v>
          </cell>
          <cell r="L87">
            <v>570</v>
          </cell>
        </row>
        <row r="88">
          <cell r="A88">
            <v>2116</v>
          </cell>
          <cell r="B88" t="str">
            <v>STS보온물탱크</v>
          </cell>
          <cell r="C88" t="str">
            <v>15,000 Lit</v>
          </cell>
          <cell r="D88" t="str">
            <v>대</v>
          </cell>
          <cell r="E88">
            <v>6700000</v>
          </cell>
          <cell r="F88">
            <v>0</v>
          </cell>
          <cell r="G88">
            <v>6700000</v>
          </cell>
          <cell r="H88">
            <v>636</v>
          </cell>
          <cell r="I88">
            <v>6700000</v>
          </cell>
          <cell r="J88">
            <v>570</v>
          </cell>
          <cell r="L88">
            <v>570</v>
          </cell>
        </row>
        <row r="89">
          <cell r="A89">
            <v>2117</v>
          </cell>
          <cell r="B89" t="str">
            <v>STS보온물탱크</v>
          </cell>
          <cell r="C89" t="str">
            <v>20,000 Lit</v>
          </cell>
          <cell r="D89" t="str">
            <v>대</v>
          </cell>
          <cell r="E89">
            <v>8150000</v>
          </cell>
          <cell r="F89">
            <v>0</v>
          </cell>
          <cell r="G89">
            <v>8150000</v>
          </cell>
          <cell r="H89">
            <v>636</v>
          </cell>
          <cell r="I89">
            <v>8150000</v>
          </cell>
          <cell r="J89">
            <v>570</v>
          </cell>
          <cell r="L89">
            <v>570</v>
          </cell>
        </row>
        <row r="90">
          <cell r="A90">
            <v>2118</v>
          </cell>
          <cell r="B90" t="str">
            <v>STS보온물탱크</v>
          </cell>
          <cell r="C90" t="str">
            <v>23,000 Lit</v>
          </cell>
          <cell r="D90" t="str">
            <v>대</v>
          </cell>
          <cell r="E90">
            <v>10200000</v>
          </cell>
          <cell r="F90">
            <v>0</v>
          </cell>
          <cell r="G90">
            <v>10200000</v>
          </cell>
          <cell r="H90">
            <v>636</v>
          </cell>
          <cell r="I90">
            <v>10200000</v>
          </cell>
          <cell r="J90">
            <v>570</v>
          </cell>
          <cell r="L90">
            <v>570</v>
          </cell>
        </row>
        <row r="91">
          <cell r="A91">
            <v>2119</v>
          </cell>
          <cell r="B91" t="str">
            <v>STS보온물탱크</v>
          </cell>
          <cell r="C91" t="str">
            <v>34,000 Lit</v>
          </cell>
          <cell r="D91" t="str">
            <v>대</v>
          </cell>
          <cell r="E91">
            <v>12000000</v>
          </cell>
          <cell r="F91">
            <v>0</v>
          </cell>
          <cell r="G91">
            <v>12000000</v>
          </cell>
          <cell r="H91">
            <v>636</v>
          </cell>
          <cell r="I91">
            <v>12000000</v>
          </cell>
          <cell r="J91">
            <v>570</v>
          </cell>
          <cell r="L91">
            <v>570</v>
          </cell>
        </row>
        <row r="92">
          <cell r="A92">
            <v>2121</v>
          </cell>
          <cell r="B92" t="str">
            <v>FRP보온물탱크(원통)</v>
          </cell>
          <cell r="C92" t="str">
            <v>3,000 Lit</v>
          </cell>
          <cell r="D92" t="str">
            <v>대</v>
          </cell>
          <cell r="E92">
            <v>510000</v>
          </cell>
          <cell r="F92">
            <v>0</v>
          </cell>
          <cell r="H92">
            <v>575</v>
          </cell>
          <cell r="I92">
            <v>510000</v>
          </cell>
          <cell r="J92">
            <v>575</v>
          </cell>
          <cell r="L92">
            <v>575</v>
          </cell>
        </row>
        <row r="93">
          <cell r="A93">
            <v>2122</v>
          </cell>
          <cell r="B93" t="str">
            <v>FRP보온물탱크(원통)</v>
          </cell>
          <cell r="C93" t="str">
            <v>5,000Lit</v>
          </cell>
          <cell r="D93" t="str">
            <v>대</v>
          </cell>
          <cell r="E93">
            <v>750000</v>
          </cell>
          <cell r="F93">
            <v>0</v>
          </cell>
          <cell r="H93">
            <v>575</v>
          </cell>
          <cell r="I93">
            <v>750000</v>
          </cell>
          <cell r="J93">
            <v>575</v>
          </cell>
          <cell r="L93">
            <v>575</v>
          </cell>
        </row>
        <row r="94">
          <cell r="A94">
            <v>2123</v>
          </cell>
          <cell r="B94" t="str">
            <v>FRP보온물탱크(각형)</v>
          </cell>
          <cell r="C94" t="str">
            <v>8,000Lit</v>
          </cell>
          <cell r="D94" t="str">
            <v>대</v>
          </cell>
          <cell r="E94">
            <v>1600000</v>
          </cell>
          <cell r="F94">
            <v>0</v>
          </cell>
          <cell r="H94">
            <v>575</v>
          </cell>
          <cell r="I94">
            <v>1600000</v>
          </cell>
          <cell r="J94">
            <v>575</v>
          </cell>
          <cell r="L94">
            <v>575</v>
          </cell>
        </row>
        <row r="95">
          <cell r="A95">
            <v>2124</v>
          </cell>
          <cell r="B95" t="str">
            <v>FRP보온물탱크(각형)</v>
          </cell>
          <cell r="C95" t="str">
            <v>10,000 Lit</v>
          </cell>
          <cell r="D95" t="str">
            <v>대</v>
          </cell>
          <cell r="E95">
            <v>1700000</v>
          </cell>
          <cell r="F95">
            <v>0</v>
          </cell>
          <cell r="H95">
            <v>575</v>
          </cell>
          <cell r="I95">
            <v>1700000</v>
          </cell>
          <cell r="J95">
            <v>575</v>
          </cell>
          <cell r="L95">
            <v>575</v>
          </cell>
        </row>
        <row r="96">
          <cell r="A96">
            <v>2125</v>
          </cell>
          <cell r="B96" t="str">
            <v>FRP보온물탱크(각형)</v>
          </cell>
          <cell r="C96" t="str">
            <v>12,000 Lit</v>
          </cell>
          <cell r="D96" t="str">
            <v>대</v>
          </cell>
          <cell r="E96">
            <v>2000000</v>
          </cell>
          <cell r="F96">
            <v>0</v>
          </cell>
          <cell r="H96">
            <v>575</v>
          </cell>
          <cell r="I96">
            <v>2000000</v>
          </cell>
          <cell r="J96">
            <v>575</v>
          </cell>
          <cell r="L96">
            <v>575</v>
          </cell>
        </row>
        <row r="97">
          <cell r="A97">
            <v>2126</v>
          </cell>
          <cell r="B97" t="str">
            <v>FRP보온물탱크(각형)</v>
          </cell>
          <cell r="C97" t="str">
            <v>15,000 Lit</v>
          </cell>
          <cell r="D97" t="str">
            <v>대</v>
          </cell>
          <cell r="E97">
            <v>2700000</v>
          </cell>
          <cell r="F97">
            <v>0</v>
          </cell>
          <cell r="H97">
            <v>575</v>
          </cell>
          <cell r="I97">
            <v>2700000</v>
          </cell>
          <cell r="J97">
            <v>575</v>
          </cell>
          <cell r="L97">
            <v>575</v>
          </cell>
        </row>
        <row r="98">
          <cell r="A98">
            <v>2127</v>
          </cell>
          <cell r="B98" t="str">
            <v>FRP보온물탱크(각형)</v>
          </cell>
          <cell r="C98" t="str">
            <v>20,000 Lit</v>
          </cell>
          <cell r="D98" t="str">
            <v>대</v>
          </cell>
          <cell r="E98">
            <v>3600000</v>
          </cell>
          <cell r="F98">
            <v>0</v>
          </cell>
          <cell r="H98">
            <v>575</v>
          </cell>
          <cell r="I98">
            <v>3600000</v>
          </cell>
          <cell r="J98">
            <v>575</v>
          </cell>
          <cell r="L98">
            <v>575</v>
          </cell>
        </row>
        <row r="99">
          <cell r="A99">
            <v>2128</v>
          </cell>
          <cell r="B99" t="str">
            <v>FRP보온물탱크(각형)</v>
          </cell>
          <cell r="C99" t="str">
            <v>25,000 Lit</v>
          </cell>
          <cell r="D99" t="str">
            <v>대</v>
          </cell>
          <cell r="E99">
            <v>5150000</v>
          </cell>
          <cell r="F99">
            <v>0</v>
          </cell>
          <cell r="H99">
            <v>575</v>
          </cell>
          <cell r="I99">
            <v>5150000</v>
          </cell>
          <cell r="J99">
            <v>575</v>
          </cell>
          <cell r="L99">
            <v>575</v>
          </cell>
        </row>
        <row r="100">
          <cell r="A100">
            <v>2129</v>
          </cell>
          <cell r="B100" t="str">
            <v>FRP보온물탱크(각형)</v>
          </cell>
          <cell r="C100" t="str">
            <v>30,000 Lit</v>
          </cell>
          <cell r="D100" t="str">
            <v>대</v>
          </cell>
          <cell r="E100">
            <v>6200000</v>
          </cell>
          <cell r="F100">
            <v>0</v>
          </cell>
          <cell r="H100">
            <v>575</v>
          </cell>
          <cell r="I100">
            <v>6200000</v>
          </cell>
          <cell r="J100">
            <v>575</v>
          </cell>
          <cell r="L100">
            <v>575</v>
          </cell>
        </row>
        <row r="101">
          <cell r="A101">
            <v>2131</v>
          </cell>
          <cell r="B101" t="str">
            <v>경유저장탱크(1.0t)</v>
          </cell>
          <cell r="C101" t="str">
            <v>400 Lit</v>
          </cell>
          <cell r="D101" t="str">
            <v>대</v>
          </cell>
          <cell r="E101">
            <v>80000</v>
          </cell>
          <cell r="F101">
            <v>0</v>
          </cell>
          <cell r="H101">
            <v>0</v>
          </cell>
          <cell r="I101">
            <v>80000</v>
          </cell>
          <cell r="J101">
            <v>0</v>
          </cell>
          <cell r="L101">
            <v>0</v>
          </cell>
        </row>
        <row r="102">
          <cell r="A102">
            <v>2132</v>
          </cell>
          <cell r="B102" t="str">
            <v>경유저장탱크(1.0t)</v>
          </cell>
          <cell r="C102" t="str">
            <v>600 Lit</v>
          </cell>
          <cell r="D102" t="str">
            <v>대</v>
          </cell>
          <cell r="E102">
            <v>120000</v>
          </cell>
          <cell r="F102">
            <v>0</v>
          </cell>
          <cell r="H102">
            <v>0</v>
          </cell>
          <cell r="I102">
            <v>120000</v>
          </cell>
          <cell r="J102">
            <v>0</v>
          </cell>
          <cell r="L102">
            <v>0</v>
          </cell>
        </row>
        <row r="103">
          <cell r="A103">
            <v>2133</v>
          </cell>
          <cell r="B103" t="str">
            <v>경유저장탱크(1.0t)</v>
          </cell>
          <cell r="C103" t="str">
            <v>800 Lit</v>
          </cell>
          <cell r="D103" t="str">
            <v>대</v>
          </cell>
          <cell r="E103">
            <v>160000</v>
          </cell>
          <cell r="F103">
            <v>0</v>
          </cell>
          <cell r="H103">
            <v>0</v>
          </cell>
          <cell r="I103">
            <v>160000</v>
          </cell>
          <cell r="J103">
            <v>0</v>
          </cell>
          <cell r="L103">
            <v>0</v>
          </cell>
        </row>
        <row r="104">
          <cell r="A104">
            <v>2134</v>
          </cell>
          <cell r="B104" t="str">
            <v>경유저장탱크(4.5t)</v>
          </cell>
          <cell r="C104" t="str">
            <v>3,000 Lit</v>
          </cell>
          <cell r="D104" t="str">
            <v>대</v>
          </cell>
          <cell r="E104">
            <v>381946</v>
          </cell>
          <cell r="F104">
            <v>1826457</v>
          </cell>
          <cell r="H104">
            <v>0</v>
          </cell>
          <cell r="I104">
            <v>381946</v>
          </cell>
          <cell r="J104">
            <v>0</v>
          </cell>
          <cell r="L104">
            <v>0</v>
          </cell>
        </row>
        <row r="105">
          <cell r="A105">
            <v>2135</v>
          </cell>
          <cell r="B105" t="str">
            <v>경유저장탱크(4.5t)</v>
          </cell>
          <cell r="C105" t="str">
            <v>4,000 Lit</v>
          </cell>
          <cell r="D105" t="str">
            <v>대</v>
          </cell>
          <cell r="E105">
            <v>459511</v>
          </cell>
          <cell r="F105">
            <v>2178257</v>
          </cell>
          <cell r="H105">
            <v>0</v>
          </cell>
          <cell r="I105">
            <v>459511</v>
          </cell>
          <cell r="J105">
            <v>0</v>
          </cell>
          <cell r="L105">
            <v>0</v>
          </cell>
        </row>
        <row r="106">
          <cell r="A106">
            <v>2136</v>
          </cell>
          <cell r="B106" t="str">
            <v>경유저장탱크(4.5t)</v>
          </cell>
          <cell r="C106" t="str">
            <v>5,200 Lit</v>
          </cell>
          <cell r="D106" t="str">
            <v>대</v>
          </cell>
          <cell r="E106">
            <v>610623</v>
          </cell>
          <cell r="F106">
            <v>2869899</v>
          </cell>
          <cell r="H106">
            <v>0</v>
          </cell>
          <cell r="I106">
            <v>610623</v>
          </cell>
          <cell r="J106">
            <v>0</v>
          </cell>
          <cell r="L106">
            <v>0</v>
          </cell>
        </row>
        <row r="107">
          <cell r="A107">
            <v>2137</v>
          </cell>
          <cell r="B107" t="str">
            <v>경유저장탱크(6.0t)</v>
          </cell>
          <cell r="C107" t="str">
            <v>10,000 Lit</v>
          </cell>
          <cell r="D107" t="str">
            <v>대</v>
          </cell>
          <cell r="E107">
            <v>905845</v>
          </cell>
          <cell r="F107">
            <v>4366507</v>
          </cell>
          <cell r="H107">
            <v>0</v>
          </cell>
          <cell r="I107">
            <v>905845</v>
          </cell>
          <cell r="J107">
            <v>0</v>
          </cell>
          <cell r="L107">
            <v>0</v>
          </cell>
        </row>
        <row r="108">
          <cell r="A108">
            <v>2138</v>
          </cell>
          <cell r="B108" t="str">
            <v>경유저장탱크(6.0t)</v>
          </cell>
          <cell r="C108" t="str">
            <v>11,000 Lit</v>
          </cell>
          <cell r="D108" t="str">
            <v>대</v>
          </cell>
          <cell r="E108">
            <v>992501</v>
          </cell>
          <cell r="F108">
            <v>4797538</v>
          </cell>
          <cell r="H108">
            <v>0</v>
          </cell>
          <cell r="I108">
            <v>992501</v>
          </cell>
          <cell r="J108">
            <v>0</v>
          </cell>
          <cell r="L108">
            <v>0</v>
          </cell>
        </row>
        <row r="109">
          <cell r="A109">
            <v>2139</v>
          </cell>
          <cell r="B109" t="str">
            <v>경유저장탱크(6.0t)</v>
          </cell>
          <cell r="C109" t="str">
            <v>20,000 Lit</v>
          </cell>
          <cell r="D109" t="str">
            <v>대</v>
          </cell>
          <cell r="E109">
            <v>1675882</v>
          </cell>
          <cell r="F109">
            <v>8343536</v>
          </cell>
          <cell r="H109">
            <v>0</v>
          </cell>
          <cell r="I109">
            <v>1675882</v>
          </cell>
          <cell r="J109">
            <v>0</v>
          </cell>
          <cell r="L109">
            <v>0</v>
          </cell>
        </row>
        <row r="111">
          <cell r="A111">
            <v>2141</v>
          </cell>
          <cell r="B111" t="str">
            <v>팽창탱크(SUS)</v>
          </cell>
          <cell r="C111" t="str">
            <v>100 Lit</v>
          </cell>
          <cell r="D111" t="str">
            <v>대</v>
          </cell>
          <cell r="E111">
            <v>181210</v>
          </cell>
          <cell r="F111">
            <v>349365</v>
          </cell>
          <cell r="H111">
            <v>0</v>
          </cell>
          <cell r="I111">
            <v>181210</v>
          </cell>
          <cell r="J111">
            <v>0</v>
          </cell>
          <cell r="L111">
            <v>0</v>
          </cell>
        </row>
        <row r="112">
          <cell r="A112">
            <v>2142</v>
          </cell>
          <cell r="B112" t="str">
            <v>팽창탱크(SUS)</v>
          </cell>
          <cell r="C112" t="str">
            <v>200 Lit</v>
          </cell>
          <cell r="D112" t="str">
            <v>대</v>
          </cell>
          <cell r="E112">
            <v>267795</v>
          </cell>
          <cell r="F112">
            <v>525827</v>
          </cell>
          <cell r="H112">
            <v>0</v>
          </cell>
          <cell r="I112">
            <v>267795</v>
          </cell>
          <cell r="J112">
            <v>0</v>
          </cell>
          <cell r="L112">
            <v>0</v>
          </cell>
        </row>
        <row r="113">
          <cell r="A113">
            <v>2143</v>
          </cell>
          <cell r="B113" t="str">
            <v>팽창탱크(SUS)</v>
          </cell>
          <cell r="C113" t="str">
            <v>600 Lit</v>
          </cell>
          <cell r="D113" t="str">
            <v>대</v>
          </cell>
          <cell r="E113">
            <v>356940</v>
          </cell>
          <cell r="F113">
            <v>646866</v>
          </cell>
          <cell r="H113">
            <v>0</v>
          </cell>
          <cell r="I113">
            <v>356940</v>
          </cell>
          <cell r="J113">
            <v>0</v>
          </cell>
          <cell r="L113">
            <v>0</v>
          </cell>
        </row>
        <row r="115">
          <cell r="A115">
            <v>2144</v>
          </cell>
          <cell r="B115" t="str">
            <v>밀폐형팽창탱크</v>
          </cell>
          <cell r="C115" t="str">
            <v>130 Lit</v>
          </cell>
          <cell r="D115" t="str">
            <v>대</v>
          </cell>
          <cell r="E115">
            <v>1240000</v>
          </cell>
          <cell r="F115">
            <v>0</v>
          </cell>
          <cell r="H115">
            <v>604</v>
          </cell>
          <cell r="I115">
            <v>1240000</v>
          </cell>
          <cell r="J115">
            <v>604</v>
          </cell>
          <cell r="L115">
            <v>604</v>
          </cell>
        </row>
        <row r="116">
          <cell r="A116">
            <v>2145</v>
          </cell>
          <cell r="B116" t="str">
            <v>밀폐형팽창탱크</v>
          </cell>
          <cell r="C116" t="str">
            <v>185 Lit</v>
          </cell>
          <cell r="D116" t="str">
            <v>대</v>
          </cell>
          <cell r="E116">
            <v>1400000</v>
          </cell>
          <cell r="F116">
            <v>0</v>
          </cell>
          <cell r="H116">
            <v>604</v>
          </cell>
          <cell r="I116">
            <v>1400000</v>
          </cell>
          <cell r="J116">
            <v>604</v>
          </cell>
          <cell r="L116">
            <v>604</v>
          </cell>
        </row>
        <row r="117">
          <cell r="A117">
            <v>2146</v>
          </cell>
          <cell r="B117" t="str">
            <v>밀폐형팽창탱크</v>
          </cell>
          <cell r="C117" t="str">
            <v>250 Lit</v>
          </cell>
          <cell r="D117" t="str">
            <v>대</v>
          </cell>
          <cell r="E117">
            <v>1520000</v>
          </cell>
          <cell r="F117">
            <v>0</v>
          </cell>
          <cell r="H117">
            <v>604</v>
          </cell>
          <cell r="I117">
            <v>1520000</v>
          </cell>
          <cell r="J117">
            <v>604</v>
          </cell>
          <cell r="L117">
            <v>604</v>
          </cell>
        </row>
        <row r="118">
          <cell r="A118">
            <v>2147</v>
          </cell>
          <cell r="B118" t="str">
            <v>밀폐형팽창탱크</v>
          </cell>
          <cell r="C118" t="str">
            <v>300 Lit</v>
          </cell>
          <cell r="D118" t="str">
            <v>대</v>
          </cell>
          <cell r="E118">
            <v>1680000</v>
          </cell>
          <cell r="F118">
            <v>0</v>
          </cell>
          <cell r="H118">
            <v>604</v>
          </cell>
          <cell r="I118">
            <v>1680000</v>
          </cell>
          <cell r="J118">
            <v>604</v>
          </cell>
          <cell r="L118">
            <v>604</v>
          </cell>
        </row>
        <row r="120">
          <cell r="A120">
            <v>2151</v>
          </cell>
          <cell r="B120" t="str">
            <v>저탕탱크(SUS-304)</v>
          </cell>
          <cell r="C120" t="str">
            <v>300 Lit</v>
          </cell>
          <cell r="D120" t="str">
            <v>대</v>
          </cell>
          <cell r="E120">
            <v>0</v>
          </cell>
          <cell r="H120">
            <v>0</v>
          </cell>
          <cell r="J120">
            <v>0</v>
          </cell>
          <cell r="L120">
            <v>0</v>
          </cell>
        </row>
        <row r="121">
          <cell r="A121">
            <v>2152</v>
          </cell>
          <cell r="B121" t="str">
            <v>저탕탱크(SUS-304)</v>
          </cell>
          <cell r="C121" t="str">
            <v>1,000 Lit</v>
          </cell>
          <cell r="D121" t="str">
            <v>대</v>
          </cell>
          <cell r="E121">
            <v>605955</v>
          </cell>
          <cell r="F121">
            <v>1009750</v>
          </cell>
          <cell r="H121">
            <v>0</v>
          </cell>
          <cell r="I121">
            <v>605955</v>
          </cell>
          <cell r="J121">
            <v>0</v>
          </cell>
          <cell r="L121">
            <v>0</v>
          </cell>
        </row>
        <row r="122">
          <cell r="A122">
            <v>2154</v>
          </cell>
          <cell r="B122" t="str">
            <v>저탕탱크(SUS-304)</v>
          </cell>
          <cell r="C122" t="str">
            <v>2,000 Lit</v>
          </cell>
          <cell r="D122" t="str">
            <v>대</v>
          </cell>
          <cell r="E122">
            <v>944814</v>
          </cell>
          <cell r="F122">
            <v>1675710</v>
          </cell>
          <cell r="H122">
            <v>0</v>
          </cell>
          <cell r="I122">
            <v>944814</v>
          </cell>
          <cell r="J122">
            <v>0</v>
          </cell>
          <cell r="L122">
            <v>0</v>
          </cell>
        </row>
        <row r="123">
          <cell r="A123">
            <v>2155</v>
          </cell>
          <cell r="B123" t="str">
            <v>저탕탱크(SUS-304)</v>
          </cell>
          <cell r="C123" t="str">
            <v>3,000 Lit</v>
          </cell>
          <cell r="D123" t="str">
            <v>대</v>
          </cell>
          <cell r="E123">
            <v>1281035</v>
          </cell>
          <cell r="F123">
            <v>2242439</v>
          </cell>
          <cell r="H123">
            <v>0</v>
          </cell>
          <cell r="I123">
            <v>1281035</v>
          </cell>
          <cell r="J123">
            <v>0</v>
          </cell>
          <cell r="L123">
            <v>0</v>
          </cell>
        </row>
        <row r="124">
          <cell r="A124">
            <v>2157</v>
          </cell>
          <cell r="B124" t="str">
            <v>저탕탱크(SUS-304)</v>
          </cell>
          <cell r="C124" t="str">
            <v>5,000 Lit</v>
          </cell>
          <cell r="D124" t="str">
            <v>대</v>
          </cell>
          <cell r="E124">
            <v>1863979</v>
          </cell>
          <cell r="F124">
            <v>3143142</v>
          </cell>
          <cell r="H124">
            <v>0</v>
          </cell>
          <cell r="I124">
            <v>1863979</v>
          </cell>
          <cell r="J124">
            <v>0</v>
          </cell>
          <cell r="L124">
            <v>0</v>
          </cell>
        </row>
        <row r="126">
          <cell r="A126">
            <v>2211</v>
          </cell>
          <cell r="B126" t="str">
            <v>온수보일러</v>
          </cell>
          <cell r="C126" t="str">
            <v>9,000kcal/hr</v>
          </cell>
          <cell r="D126" t="str">
            <v>대</v>
          </cell>
          <cell r="E126">
            <v>300000</v>
          </cell>
          <cell r="F126">
            <v>0</v>
          </cell>
          <cell r="H126">
            <v>585</v>
          </cell>
          <cell r="I126">
            <v>300000</v>
          </cell>
          <cell r="J126">
            <v>585</v>
          </cell>
          <cell r="L126">
            <v>585</v>
          </cell>
        </row>
        <row r="127">
          <cell r="A127">
            <v>2212</v>
          </cell>
          <cell r="B127" t="str">
            <v>온수보일러</v>
          </cell>
          <cell r="C127" t="str">
            <v>13,000kcal/hr</v>
          </cell>
          <cell r="D127" t="str">
            <v>대</v>
          </cell>
          <cell r="E127">
            <v>320000</v>
          </cell>
          <cell r="F127">
            <v>0</v>
          </cell>
          <cell r="H127">
            <v>585</v>
          </cell>
          <cell r="I127">
            <v>320000</v>
          </cell>
          <cell r="J127">
            <v>585</v>
          </cell>
          <cell r="L127">
            <v>585</v>
          </cell>
        </row>
        <row r="128">
          <cell r="A128">
            <v>2213</v>
          </cell>
          <cell r="B128" t="str">
            <v>온수보일러</v>
          </cell>
          <cell r="C128" t="str">
            <v>15,000kcal/hr</v>
          </cell>
          <cell r="D128" t="str">
            <v>대</v>
          </cell>
          <cell r="E128">
            <v>380000</v>
          </cell>
          <cell r="F128">
            <v>0</v>
          </cell>
          <cell r="H128">
            <v>585</v>
          </cell>
          <cell r="I128">
            <v>380000</v>
          </cell>
          <cell r="J128">
            <v>585</v>
          </cell>
          <cell r="L128">
            <v>585</v>
          </cell>
        </row>
        <row r="129">
          <cell r="A129">
            <v>2214</v>
          </cell>
          <cell r="B129" t="str">
            <v>온수보일러</v>
          </cell>
          <cell r="C129" t="str">
            <v>20,000kcal/hr</v>
          </cell>
          <cell r="D129" t="str">
            <v>대</v>
          </cell>
          <cell r="E129">
            <v>400000</v>
          </cell>
          <cell r="F129">
            <v>0</v>
          </cell>
          <cell r="H129">
            <v>585</v>
          </cell>
          <cell r="I129">
            <v>400000</v>
          </cell>
          <cell r="J129">
            <v>585</v>
          </cell>
          <cell r="L129">
            <v>585</v>
          </cell>
        </row>
        <row r="130">
          <cell r="A130">
            <v>2215</v>
          </cell>
          <cell r="B130" t="str">
            <v>가스보일러</v>
          </cell>
          <cell r="C130" t="str">
            <v>10,000kcal/hr</v>
          </cell>
          <cell r="D130" t="str">
            <v>대</v>
          </cell>
          <cell r="E130">
            <v>443000</v>
          </cell>
          <cell r="F130">
            <v>0</v>
          </cell>
          <cell r="H130">
            <v>598</v>
          </cell>
          <cell r="I130">
            <v>443000</v>
          </cell>
          <cell r="J130">
            <v>598</v>
          </cell>
          <cell r="L130">
            <v>598</v>
          </cell>
        </row>
        <row r="131">
          <cell r="A131">
            <v>2216</v>
          </cell>
          <cell r="B131" t="str">
            <v>가스보일러</v>
          </cell>
          <cell r="C131" t="str">
            <v>13,000kcal/hr</v>
          </cell>
          <cell r="D131" t="str">
            <v>대</v>
          </cell>
          <cell r="E131">
            <v>472000</v>
          </cell>
          <cell r="F131">
            <v>0</v>
          </cell>
          <cell r="H131">
            <v>598</v>
          </cell>
          <cell r="I131">
            <v>472000</v>
          </cell>
          <cell r="J131">
            <v>598</v>
          </cell>
          <cell r="L131">
            <v>598</v>
          </cell>
        </row>
        <row r="132">
          <cell r="A132">
            <v>2217</v>
          </cell>
          <cell r="B132" t="str">
            <v>가스보일러</v>
          </cell>
          <cell r="C132" t="str">
            <v>16,000kcal/hr</v>
          </cell>
          <cell r="D132" t="str">
            <v>대</v>
          </cell>
          <cell r="E132">
            <v>500000</v>
          </cell>
          <cell r="F132">
            <v>0</v>
          </cell>
          <cell r="H132">
            <v>598</v>
          </cell>
          <cell r="I132">
            <v>500000</v>
          </cell>
          <cell r="J132">
            <v>598</v>
          </cell>
          <cell r="L132">
            <v>598</v>
          </cell>
        </row>
        <row r="133">
          <cell r="A133">
            <v>2218</v>
          </cell>
          <cell r="B133" t="str">
            <v>가스보일러</v>
          </cell>
          <cell r="C133" t="str">
            <v>20,000kcal/hr</v>
          </cell>
          <cell r="D133" t="str">
            <v>대</v>
          </cell>
          <cell r="E133">
            <v>585000</v>
          </cell>
          <cell r="F133">
            <v>0</v>
          </cell>
          <cell r="H133">
            <v>598</v>
          </cell>
          <cell r="I133">
            <v>585000</v>
          </cell>
          <cell r="J133">
            <v>598</v>
          </cell>
          <cell r="L133">
            <v>598</v>
          </cell>
        </row>
        <row r="134">
          <cell r="A134">
            <v>2219</v>
          </cell>
          <cell r="B134" t="str">
            <v>심야전기보일러</v>
          </cell>
          <cell r="C134" t="str">
            <v>22.3kW</v>
          </cell>
          <cell r="D134" t="str">
            <v>대</v>
          </cell>
          <cell r="E134">
            <v>2710000</v>
          </cell>
          <cell r="F134">
            <v>0</v>
          </cell>
          <cell r="H134">
            <v>581</v>
          </cell>
          <cell r="I134">
            <v>2710000</v>
          </cell>
          <cell r="J134">
            <v>581</v>
          </cell>
          <cell r="L134">
            <v>581</v>
          </cell>
        </row>
        <row r="135">
          <cell r="A135">
            <v>2220</v>
          </cell>
          <cell r="B135" t="str">
            <v>심야전기보일러</v>
          </cell>
          <cell r="C135" t="str">
            <v>30kW</v>
          </cell>
          <cell r="D135" t="str">
            <v>대</v>
          </cell>
          <cell r="E135">
            <v>3070000</v>
          </cell>
          <cell r="F135">
            <v>0</v>
          </cell>
          <cell r="H135">
            <v>581</v>
          </cell>
          <cell r="I135">
            <v>3070000</v>
          </cell>
          <cell r="J135">
            <v>581</v>
          </cell>
          <cell r="L135">
            <v>581</v>
          </cell>
        </row>
        <row r="136">
          <cell r="A136">
            <v>2221</v>
          </cell>
          <cell r="B136" t="str">
            <v>중형온수보일러(입형)</v>
          </cell>
          <cell r="C136" t="str">
            <v>30,000kcal/hr</v>
          </cell>
          <cell r="D136" t="str">
            <v>대</v>
          </cell>
          <cell r="E136">
            <v>620000</v>
          </cell>
          <cell r="F136">
            <v>0</v>
          </cell>
          <cell r="H136">
            <v>595</v>
          </cell>
          <cell r="I136">
            <v>620000</v>
          </cell>
          <cell r="J136">
            <v>595</v>
          </cell>
          <cell r="L136">
            <v>595</v>
          </cell>
        </row>
        <row r="137">
          <cell r="A137">
            <v>2222</v>
          </cell>
          <cell r="B137" t="str">
            <v>중형온수보일러(입형)</v>
          </cell>
          <cell r="C137" t="str">
            <v>50,000kcal/hr</v>
          </cell>
          <cell r="D137" t="str">
            <v>대</v>
          </cell>
          <cell r="E137">
            <v>750000</v>
          </cell>
          <cell r="F137">
            <v>0</v>
          </cell>
          <cell r="H137">
            <v>597</v>
          </cell>
          <cell r="I137">
            <v>750000</v>
          </cell>
          <cell r="J137">
            <v>597</v>
          </cell>
          <cell r="L137">
            <v>597</v>
          </cell>
        </row>
        <row r="138">
          <cell r="A138">
            <v>2223</v>
          </cell>
          <cell r="B138" t="str">
            <v>중형온수보일러(입형)</v>
          </cell>
          <cell r="C138" t="str">
            <v>70,000kcal/hr</v>
          </cell>
          <cell r="D138" t="str">
            <v>대</v>
          </cell>
          <cell r="E138">
            <v>870000</v>
          </cell>
          <cell r="F138">
            <v>0</v>
          </cell>
          <cell r="H138">
            <v>597</v>
          </cell>
          <cell r="I138">
            <v>870000</v>
          </cell>
          <cell r="J138">
            <v>597</v>
          </cell>
          <cell r="L138">
            <v>597</v>
          </cell>
        </row>
        <row r="139">
          <cell r="A139">
            <v>2224</v>
          </cell>
          <cell r="B139" t="str">
            <v>중형온수보일러(입형)</v>
          </cell>
          <cell r="C139" t="str">
            <v>100,000kcal/hr</v>
          </cell>
          <cell r="D139" t="str">
            <v>대</v>
          </cell>
          <cell r="E139">
            <v>1180000</v>
          </cell>
          <cell r="F139">
            <v>0</v>
          </cell>
          <cell r="H139">
            <v>597</v>
          </cell>
          <cell r="I139">
            <v>1180000</v>
          </cell>
          <cell r="J139">
            <v>597</v>
          </cell>
          <cell r="L139">
            <v>597</v>
          </cell>
        </row>
        <row r="140">
          <cell r="A140">
            <v>2225</v>
          </cell>
          <cell r="B140" t="str">
            <v>중형온수보일러(입형)</v>
          </cell>
          <cell r="C140" t="str">
            <v>150,000kcal/hr</v>
          </cell>
          <cell r="D140" t="str">
            <v>대</v>
          </cell>
          <cell r="E140">
            <v>1600000</v>
          </cell>
          <cell r="F140">
            <v>0</v>
          </cell>
          <cell r="H140">
            <v>597</v>
          </cell>
          <cell r="I140">
            <v>1600000</v>
          </cell>
          <cell r="J140">
            <v>597</v>
          </cell>
          <cell r="L140">
            <v>597</v>
          </cell>
        </row>
        <row r="141">
          <cell r="A141">
            <v>2226</v>
          </cell>
          <cell r="B141" t="str">
            <v>중형온수보일러(입형)</v>
          </cell>
          <cell r="C141" t="str">
            <v>200,000kcal/hr</v>
          </cell>
          <cell r="D141" t="str">
            <v>대</v>
          </cell>
          <cell r="E141">
            <v>3320000</v>
          </cell>
          <cell r="F141">
            <v>0</v>
          </cell>
          <cell r="H141">
            <v>597</v>
          </cell>
          <cell r="I141">
            <v>3320000</v>
          </cell>
          <cell r="J141">
            <v>597</v>
          </cell>
          <cell r="L141">
            <v>597</v>
          </cell>
        </row>
        <row r="142">
          <cell r="A142">
            <v>2227</v>
          </cell>
          <cell r="B142" t="str">
            <v>중형온수보일러(입형)</v>
          </cell>
          <cell r="C142" t="str">
            <v>300,000kcal/hr</v>
          </cell>
          <cell r="D142" t="str">
            <v>대</v>
          </cell>
          <cell r="E142">
            <v>5100000</v>
          </cell>
          <cell r="F142">
            <v>0</v>
          </cell>
          <cell r="H142">
            <v>597</v>
          </cell>
          <cell r="I142">
            <v>5100000</v>
          </cell>
          <cell r="J142">
            <v>597</v>
          </cell>
          <cell r="L142">
            <v>597</v>
          </cell>
        </row>
        <row r="143">
          <cell r="A143">
            <v>2231</v>
          </cell>
          <cell r="B143" t="str">
            <v>온수보일러(2회로식)</v>
          </cell>
          <cell r="C143" t="str">
            <v>100,000kcal/hr</v>
          </cell>
          <cell r="D143" t="str">
            <v>대</v>
          </cell>
          <cell r="E143">
            <v>10000000</v>
          </cell>
          <cell r="F143">
            <v>0</v>
          </cell>
          <cell r="H143">
            <v>597</v>
          </cell>
          <cell r="I143">
            <v>10000000</v>
          </cell>
          <cell r="J143">
            <v>597</v>
          </cell>
          <cell r="L143">
            <v>597</v>
          </cell>
        </row>
        <row r="144">
          <cell r="A144">
            <v>2232</v>
          </cell>
          <cell r="B144" t="str">
            <v>온수보일러(2회로식)</v>
          </cell>
          <cell r="C144" t="str">
            <v>150,000kcal/hr</v>
          </cell>
          <cell r="D144" t="str">
            <v>대</v>
          </cell>
          <cell r="E144">
            <v>11000000</v>
          </cell>
          <cell r="F144">
            <v>0</v>
          </cell>
          <cell r="I144">
            <v>11000000</v>
          </cell>
        </row>
        <row r="145">
          <cell r="A145">
            <v>2233</v>
          </cell>
          <cell r="B145" t="str">
            <v>온수보일러(2회로식)</v>
          </cell>
          <cell r="C145" t="str">
            <v>200,000kcal/hr</v>
          </cell>
          <cell r="D145" t="str">
            <v>대</v>
          </cell>
          <cell r="E145">
            <v>15600000</v>
          </cell>
          <cell r="F145">
            <v>0</v>
          </cell>
          <cell r="H145">
            <v>597</v>
          </cell>
          <cell r="I145">
            <v>15600000</v>
          </cell>
          <cell r="J145">
            <v>597</v>
          </cell>
          <cell r="L145">
            <v>597</v>
          </cell>
        </row>
        <row r="146">
          <cell r="A146">
            <v>2234</v>
          </cell>
          <cell r="B146" t="str">
            <v>온수보일러(2회로식)</v>
          </cell>
          <cell r="C146" t="str">
            <v>300,000kcal/hr</v>
          </cell>
          <cell r="D146" t="str">
            <v>대</v>
          </cell>
          <cell r="E146">
            <v>17700000</v>
          </cell>
          <cell r="F146">
            <v>0</v>
          </cell>
          <cell r="H146">
            <v>597</v>
          </cell>
          <cell r="I146">
            <v>17700000</v>
          </cell>
          <cell r="J146">
            <v>597</v>
          </cell>
          <cell r="L146">
            <v>597</v>
          </cell>
        </row>
        <row r="147">
          <cell r="A147">
            <v>2235</v>
          </cell>
          <cell r="B147" t="str">
            <v>온수보일러(2회로식)</v>
          </cell>
          <cell r="C147" t="str">
            <v>400,000kcal/hr</v>
          </cell>
          <cell r="D147" t="str">
            <v>대</v>
          </cell>
          <cell r="E147">
            <v>20000000</v>
          </cell>
          <cell r="F147">
            <v>0</v>
          </cell>
          <cell r="H147">
            <v>597</v>
          </cell>
          <cell r="I147">
            <v>20000000</v>
          </cell>
          <cell r="J147">
            <v>597</v>
          </cell>
          <cell r="L147">
            <v>597</v>
          </cell>
        </row>
        <row r="148">
          <cell r="A148">
            <v>2236</v>
          </cell>
          <cell r="B148" t="str">
            <v>온수보일러(2회로식)</v>
          </cell>
          <cell r="C148" t="str">
            <v>500,000kcal/hr</v>
          </cell>
          <cell r="D148" t="str">
            <v>대</v>
          </cell>
          <cell r="E148">
            <v>21300000</v>
          </cell>
          <cell r="F148">
            <v>0</v>
          </cell>
          <cell r="H148">
            <v>597</v>
          </cell>
          <cell r="I148">
            <v>21300000</v>
          </cell>
          <cell r="J148">
            <v>597</v>
          </cell>
          <cell r="L148">
            <v>597</v>
          </cell>
        </row>
        <row r="149">
          <cell r="A149">
            <v>2241</v>
          </cell>
          <cell r="B149" t="str">
            <v>경유관류형증기보일러</v>
          </cell>
          <cell r="C149" t="str">
            <v>100 kg/hr</v>
          </cell>
          <cell r="D149" t="str">
            <v>대</v>
          </cell>
          <cell r="E149">
            <v>5700000</v>
          </cell>
          <cell r="F149">
            <v>0</v>
          </cell>
          <cell r="H149">
            <v>602</v>
          </cell>
          <cell r="I149">
            <v>5700000</v>
          </cell>
          <cell r="J149">
            <v>602</v>
          </cell>
          <cell r="L149">
            <v>602</v>
          </cell>
        </row>
        <row r="150">
          <cell r="A150">
            <v>2242</v>
          </cell>
          <cell r="B150" t="str">
            <v>경유관류형증기보일러</v>
          </cell>
          <cell r="C150" t="str">
            <v>200 kg/hr</v>
          </cell>
          <cell r="D150" t="str">
            <v>대</v>
          </cell>
          <cell r="E150">
            <v>6940000</v>
          </cell>
          <cell r="F150">
            <v>0</v>
          </cell>
          <cell r="H150">
            <v>602</v>
          </cell>
          <cell r="I150">
            <v>6940000</v>
          </cell>
          <cell r="J150">
            <v>602</v>
          </cell>
          <cell r="L150">
            <v>602</v>
          </cell>
        </row>
        <row r="151">
          <cell r="A151">
            <v>2243</v>
          </cell>
          <cell r="B151" t="str">
            <v>경유관류형증기보일러</v>
          </cell>
          <cell r="C151" t="str">
            <v>300 kg/hr</v>
          </cell>
          <cell r="D151" t="str">
            <v>대</v>
          </cell>
          <cell r="E151">
            <v>8700000</v>
          </cell>
          <cell r="F151">
            <v>0</v>
          </cell>
          <cell r="H151">
            <v>602</v>
          </cell>
          <cell r="I151">
            <v>8700000</v>
          </cell>
          <cell r="J151">
            <v>602</v>
          </cell>
          <cell r="L151">
            <v>602</v>
          </cell>
        </row>
        <row r="152">
          <cell r="A152">
            <v>2244</v>
          </cell>
          <cell r="B152" t="str">
            <v>경유관류형증기보일러</v>
          </cell>
          <cell r="C152" t="str">
            <v>500 kg/hr</v>
          </cell>
          <cell r="D152" t="str">
            <v>대</v>
          </cell>
          <cell r="E152">
            <v>15950000</v>
          </cell>
          <cell r="F152">
            <v>0</v>
          </cell>
          <cell r="H152">
            <v>602</v>
          </cell>
          <cell r="I152">
            <v>15950000</v>
          </cell>
          <cell r="J152">
            <v>602</v>
          </cell>
          <cell r="L152">
            <v>602</v>
          </cell>
        </row>
        <row r="153">
          <cell r="A153">
            <v>2245</v>
          </cell>
          <cell r="B153" t="str">
            <v>경유관류형증기보일러</v>
          </cell>
          <cell r="C153" t="str">
            <v>1,000 kg/hr</v>
          </cell>
          <cell r="D153" t="str">
            <v>대</v>
          </cell>
          <cell r="E153">
            <v>21900000</v>
          </cell>
          <cell r="F153">
            <v>0</v>
          </cell>
          <cell r="H153">
            <v>602</v>
          </cell>
          <cell r="I153">
            <v>21900000</v>
          </cell>
          <cell r="J153">
            <v>602</v>
          </cell>
          <cell r="L153">
            <v>602</v>
          </cell>
        </row>
        <row r="154">
          <cell r="A154">
            <v>2246</v>
          </cell>
          <cell r="B154" t="str">
            <v>경유관류형증기보일러</v>
          </cell>
          <cell r="C154" t="str">
            <v>1,500 kg/hr</v>
          </cell>
          <cell r="D154" t="str">
            <v>대</v>
          </cell>
          <cell r="E154">
            <v>25000000</v>
          </cell>
          <cell r="F154">
            <v>0</v>
          </cell>
          <cell r="H154">
            <v>602</v>
          </cell>
          <cell r="I154">
            <v>25000000</v>
          </cell>
          <cell r="J154">
            <v>602</v>
          </cell>
          <cell r="L154">
            <v>602</v>
          </cell>
        </row>
        <row r="155">
          <cell r="A155">
            <v>2247</v>
          </cell>
          <cell r="B155" t="str">
            <v>경유관류형증기보일러</v>
          </cell>
          <cell r="C155" t="str">
            <v>2,000 kg/hr</v>
          </cell>
          <cell r="D155" t="str">
            <v>대</v>
          </cell>
          <cell r="E155">
            <v>37500000</v>
          </cell>
          <cell r="F155">
            <v>0</v>
          </cell>
          <cell r="H155">
            <v>602</v>
          </cell>
          <cell r="I155">
            <v>37500000</v>
          </cell>
          <cell r="J155">
            <v>602</v>
          </cell>
          <cell r="L155">
            <v>602</v>
          </cell>
        </row>
        <row r="156">
          <cell r="A156">
            <v>2248</v>
          </cell>
          <cell r="B156" t="str">
            <v>경유관류형증기보일러</v>
          </cell>
          <cell r="C156" t="str">
            <v>2,500 kg/hr</v>
          </cell>
          <cell r="D156" t="str">
            <v>대</v>
          </cell>
          <cell r="E156">
            <v>40490000</v>
          </cell>
          <cell r="F156">
            <v>0</v>
          </cell>
          <cell r="H156">
            <v>602</v>
          </cell>
          <cell r="I156">
            <v>40490000</v>
          </cell>
          <cell r="J156">
            <v>602</v>
          </cell>
          <cell r="L156">
            <v>602</v>
          </cell>
        </row>
        <row r="157">
          <cell r="A157">
            <v>2249</v>
          </cell>
          <cell r="B157" t="str">
            <v>경유관류형증기보일러</v>
          </cell>
          <cell r="C157" t="str">
            <v>3,000 kg/hr</v>
          </cell>
          <cell r="D157" t="str">
            <v>대</v>
          </cell>
          <cell r="E157">
            <v>42890000</v>
          </cell>
          <cell r="F157">
            <v>0</v>
          </cell>
          <cell r="H157">
            <v>602</v>
          </cell>
          <cell r="I157">
            <v>42890000</v>
          </cell>
          <cell r="J157">
            <v>602</v>
          </cell>
          <cell r="L157">
            <v>602</v>
          </cell>
        </row>
        <row r="158">
          <cell r="A158">
            <v>2251</v>
          </cell>
          <cell r="B158" t="str">
            <v>가스관류형증기보일러</v>
          </cell>
          <cell r="C158" t="str">
            <v>100 kg/hr</v>
          </cell>
          <cell r="D158" t="str">
            <v>대</v>
          </cell>
          <cell r="E158">
            <v>7545000</v>
          </cell>
          <cell r="F158">
            <v>0</v>
          </cell>
          <cell r="H158">
            <v>602</v>
          </cell>
          <cell r="I158">
            <v>7545000</v>
          </cell>
          <cell r="J158">
            <v>602</v>
          </cell>
          <cell r="L158">
            <v>602</v>
          </cell>
        </row>
        <row r="159">
          <cell r="A159">
            <v>2252</v>
          </cell>
          <cell r="B159" t="str">
            <v>가스관류형증기보일러</v>
          </cell>
          <cell r="C159" t="str">
            <v>200 kg/hr</v>
          </cell>
          <cell r="D159" t="str">
            <v>대</v>
          </cell>
          <cell r="E159">
            <v>8900000</v>
          </cell>
          <cell r="F159">
            <v>0</v>
          </cell>
          <cell r="H159">
            <v>602</v>
          </cell>
          <cell r="I159">
            <v>8900000</v>
          </cell>
          <cell r="J159">
            <v>602</v>
          </cell>
          <cell r="L159">
            <v>602</v>
          </cell>
        </row>
        <row r="160">
          <cell r="A160">
            <v>2253</v>
          </cell>
          <cell r="B160" t="str">
            <v>가스관류형증기보일러</v>
          </cell>
          <cell r="C160" t="str">
            <v>300 kg/hr</v>
          </cell>
          <cell r="D160" t="str">
            <v>대</v>
          </cell>
          <cell r="E160">
            <v>9940000</v>
          </cell>
          <cell r="F160">
            <v>0</v>
          </cell>
          <cell r="H160">
            <v>602</v>
          </cell>
          <cell r="I160">
            <v>9940000</v>
          </cell>
          <cell r="J160">
            <v>602</v>
          </cell>
          <cell r="L160">
            <v>602</v>
          </cell>
        </row>
        <row r="161">
          <cell r="A161">
            <v>2254</v>
          </cell>
          <cell r="B161" t="str">
            <v>가스관류형증기보일러</v>
          </cell>
          <cell r="C161" t="str">
            <v>500 kg/hr</v>
          </cell>
          <cell r="D161" t="str">
            <v>대</v>
          </cell>
          <cell r="E161">
            <v>20900000</v>
          </cell>
          <cell r="F161">
            <v>0</v>
          </cell>
          <cell r="H161">
            <v>602</v>
          </cell>
          <cell r="I161">
            <v>20900000</v>
          </cell>
          <cell r="J161">
            <v>602</v>
          </cell>
          <cell r="L161">
            <v>602</v>
          </cell>
        </row>
        <row r="162">
          <cell r="A162">
            <v>2255</v>
          </cell>
          <cell r="B162" t="str">
            <v>가스관류형증기보일러</v>
          </cell>
          <cell r="C162" t="str">
            <v>1,000 kg/hr</v>
          </cell>
          <cell r="D162" t="str">
            <v>대</v>
          </cell>
          <cell r="E162">
            <v>26500000</v>
          </cell>
          <cell r="F162">
            <v>0</v>
          </cell>
          <cell r="H162">
            <v>602</v>
          </cell>
          <cell r="I162">
            <v>26500000</v>
          </cell>
          <cell r="J162">
            <v>602</v>
          </cell>
          <cell r="L162">
            <v>602</v>
          </cell>
        </row>
        <row r="163">
          <cell r="A163">
            <v>2256</v>
          </cell>
          <cell r="B163" t="str">
            <v>가스관류형증기보일러</v>
          </cell>
          <cell r="C163" t="str">
            <v>1,500 kg/hr</v>
          </cell>
          <cell r="D163" t="str">
            <v>대</v>
          </cell>
          <cell r="E163">
            <v>30500000</v>
          </cell>
          <cell r="F163">
            <v>0</v>
          </cell>
          <cell r="H163">
            <v>602</v>
          </cell>
          <cell r="I163">
            <v>30500000</v>
          </cell>
          <cell r="J163">
            <v>602</v>
          </cell>
          <cell r="L163">
            <v>602</v>
          </cell>
        </row>
        <row r="164">
          <cell r="A164">
            <v>2257</v>
          </cell>
          <cell r="B164" t="str">
            <v>가스관류형증기보일러</v>
          </cell>
          <cell r="C164" t="str">
            <v>2,000 kg/hr</v>
          </cell>
          <cell r="D164" t="str">
            <v>대</v>
          </cell>
          <cell r="E164">
            <v>44590000</v>
          </cell>
          <cell r="F164">
            <v>0</v>
          </cell>
          <cell r="H164">
            <v>602</v>
          </cell>
          <cell r="I164">
            <v>44590000</v>
          </cell>
          <cell r="J164">
            <v>602</v>
          </cell>
          <cell r="L164">
            <v>602</v>
          </cell>
        </row>
        <row r="165">
          <cell r="A165">
            <v>2258</v>
          </cell>
          <cell r="B165" t="str">
            <v>가스관류형증기보일러</v>
          </cell>
          <cell r="C165" t="str">
            <v>2,500 kg/hr</v>
          </cell>
          <cell r="D165" t="str">
            <v>대</v>
          </cell>
          <cell r="E165">
            <v>46300000</v>
          </cell>
          <cell r="F165">
            <v>0</v>
          </cell>
          <cell r="H165">
            <v>602</v>
          </cell>
          <cell r="I165">
            <v>46300000</v>
          </cell>
          <cell r="J165">
            <v>602</v>
          </cell>
          <cell r="L165">
            <v>602</v>
          </cell>
        </row>
        <row r="166">
          <cell r="A166">
            <v>2259</v>
          </cell>
          <cell r="B166" t="str">
            <v>가스관류형증기보일러</v>
          </cell>
          <cell r="C166" t="str">
            <v>3,000 kg/hr</v>
          </cell>
          <cell r="D166" t="str">
            <v>대</v>
          </cell>
          <cell r="E166">
            <v>47900000</v>
          </cell>
          <cell r="F166">
            <v>0</v>
          </cell>
          <cell r="H166">
            <v>602</v>
          </cell>
          <cell r="I166">
            <v>47900000</v>
          </cell>
          <cell r="J166">
            <v>602</v>
          </cell>
          <cell r="L166">
            <v>602</v>
          </cell>
        </row>
        <row r="167">
          <cell r="A167">
            <v>2261</v>
          </cell>
          <cell r="B167" t="str">
            <v>경유노통증기보일러</v>
          </cell>
          <cell r="C167" t="str">
            <v>100 kg/hr</v>
          </cell>
          <cell r="D167" t="str">
            <v>대</v>
          </cell>
          <cell r="E167">
            <v>0</v>
          </cell>
          <cell r="F167">
            <v>0</v>
          </cell>
          <cell r="H167">
            <v>602</v>
          </cell>
          <cell r="J167">
            <v>602</v>
          </cell>
          <cell r="L167">
            <v>602</v>
          </cell>
        </row>
        <row r="168">
          <cell r="A168">
            <v>2262</v>
          </cell>
          <cell r="B168" t="str">
            <v>경유노통증기보일러</v>
          </cell>
          <cell r="C168" t="str">
            <v>200 kg/hr</v>
          </cell>
          <cell r="D168" t="str">
            <v>대</v>
          </cell>
          <cell r="E168">
            <v>0</v>
          </cell>
          <cell r="F168">
            <v>0</v>
          </cell>
          <cell r="H168">
            <v>602</v>
          </cell>
          <cell r="J168">
            <v>602</v>
          </cell>
          <cell r="L168">
            <v>602</v>
          </cell>
        </row>
        <row r="169">
          <cell r="A169">
            <v>2263</v>
          </cell>
          <cell r="B169" t="str">
            <v>경유노통증기보일러</v>
          </cell>
          <cell r="C169" t="str">
            <v>300 kg/hr</v>
          </cell>
          <cell r="D169" t="str">
            <v>대</v>
          </cell>
          <cell r="E169">
            <v>0</v>
          </cell>
          <cell r="F169">
            <v>0</v>
          </cell>
          <cell r="H169">
            <v>602</v>
          </cell>
          <cell r="J169">
            <v>602</v>
          </cell>
          <cell r="L169">
            <v>602</v>
          </cell>
        </row>
        <row r="170">
          <cell r="A170">
            <v>2264</v>
          </cell>
          <cell r="B170" t="str">
            <v>경유노통증기보일러</v>
          </cell>
          <cell r="C170" t="str">
            <v>500 kg/hr</v>
          </cell>
          <cell r="D170" t="str">
            <v>대</v>
          </cell>
          <cell r="E170">
            <v>20400000</v>
          </cell>
          <cell r="F170">
            <v>0</v>
          </cell>
          <cell r="H170">
            <v>602</v>
          </cell>
          <cell r="I170">
            <v>20400000</v>
          </cell>
          <cell r="J170">
            <v>602</v>
          </cell>
          <cell r="L170">
            <v>602</v>
          </cell>
        </row>
        <row r="171">
          <cell r="A171">
            <v>2265</v>
          </cell>
          <cell r="B171" t="str">
            <v>경유노통증기보일러</v>
          </cell>
          <cell r="C171" t="str">
            <v>1,000 kg/hr</v>
          </cell>
          <cell r="D171" t="str">
            <v>대</v>
          </cell>
          <cell r="E171">
            <v>28000000</v>
          </cell>
          <cell r="F171">
            <v>0</v>
          </cell>
          <cell r="H171">
            <v>602</v>
          </cell>
          <cell r="I171">
            <v>28000000</v>
          </cell>
          <cell r="J171">
            <v>602</v>
          </cell>
          <cell r="L171">
            <v>602</v>
          </cell>
        </row>
        <row r="172">
          <cell r="A172">
            <v>2266</v>
          </cell>
          <cell r="B172" t="str">
            <v>경유노통증기보일러</v>
          </cell>
          <cell r="C172" t="str">
            <v>1,500 kg/hr</v>
          </cell>
          <cell r="D172" t="str">
            <v>대</v>
          </cell>
          <cell r="E172">
            <v>29000000</v>
          </cell>
          <cell r="F172">
            <v>0</v>
          </cell>
          <cell r="H172">
            <v>602</v>
          </cell>
          <cell r="I172">
            <v>29000000</v>
          </cell>
          <cell r="J172">
            <v>602</v>
          </cell>
          <cell r="L172">
            <v>602</v>
          </cell>
        </row>
        <row r="173">
          <cell r="A173">
            <v>2267</v>
          </cell>
          <cell r="B173" t="str">
            <v>경유노통증기보일러</v>
          </cell>
          <cell r="C173" t="str">
            <v>2,000 kg/hr</v>
          </cell>
          <cell r="D173" t="str">
            <v>대</v>
          </cell>
          <cell r="E173">
            <v>31100000</v>
          </cell>
          <cell r="F173">
            <v>0</v>
          </cell>
          <cell r="H173">
            <v>602</v>
          </cell>
          <cell r="I173">
            <v>31100000</v>
          </cell>
          <cell r="J173">
            <v>602</v>
          </cell>
          <cell r="L173">
            <v>602</v>
          </cell>
        </row>
        <row r="174">
          <cell r="A174">
            <v>2268</v>
          </cell>
          <cell r="B174" t="str">
            <v>경유노통증기보일러</v>
          </cell>
          <cell r="C174" t="str">
            <v>2,500 kg/hr</v>
          </cell>
          <cell r="D174" t="str">
            <v>대</v>
          </cell>
          <cell r="E174">
            <v>33670000</v>
          </cell>
          <cell r="F174">
            <v>0</v>
          </cell>
          <cell r="H174">
            <v>602</v>
          </cell>
          <cell r="I174">
            <v>33670000</v>
          </cell>
          <cell r="J174">
            <v>602</v>
          </cell>
          <cell r="L174">
            <v>602</v>
          </cell>
        </row>
        <row r="175">
          <cell r="A175">
            <v>2269</v>
          </cell>
          <cell r="B175" t="str">
            <v>경유노통증기보일러</v>
          </cell>
          <cell r="C175" t="str">
            <v>3,000 kg/hr</v>
          </cell>
          <cell r="D175" t="str">
            <v>대</v>
          </cell>
          <cell r="E175">
            <v>35810000</v>
          </cell>
          <cell r="F175">
            <v>0</v>
          </cell>
          <cell r="H175">
            <v>602</v>
          </cell>
          <cell r="I175">
            <v>35810000</v>
          </cell>
          <cell r="J175">
            <v>602</v>
          </cell>
          <cell r="L175">
            <v>602</v>
          </cell>
        </row>
        <row r="176">
          <cell r="A176">
            <v>2271</v>
          </cell>
          <cell r="B176" t="str">
            <v>가스노통증기보일러</v>
          </cell>
          <cell r="C176" t="str">
            <v>100 kg/hr</v>
          </cell>
          <cell r="D176" t="str">
            <v>대</v>
          </cell>
          <cell r="E176">
            <v>0</v>
          </cell>
          <cell r="F176">
            <v>0</v>
          </cell>
          <cell r="H176">
            <v>602</v>
          </cell>
          <cell r="J176">
            <v>602</v>
          </cell>
          <cell r="L176">
            <v>602</v>
          </cell>
        </row>
        <row r="177">
          <cell r="A177">
            <v>2272</v>
          </cell>
          <cell r="B177" t="str">
            <v>가스노통증기보일러</v>
          </cell>
          <cell r="C177" t="str">
            <v>200 kg/hr</v>
          </cell>
          <cell r="D177" t="str">
            <v>대</v>
          </cell>
          <cell r="E177">
            <v>0</v>
          </cell>
          <cell r="F177">
            <v>0</v>
          </cell>
          <cell r="H177">
            <v>602</v>
          </cell>
          <cell r="J177">
            <v>602</v>
          </cell>
          <cell r="L177">
            <v>602</v>
          </cell>
        </row>
        <row r="178">
          <cell r="A178">
            <v>2273</v>
          </cell>
          <cell r="B178" t="str">
            <v>가스노통증기보일러</v>
          </cell>
          <cell r="C178" t="str">
            <v>300 kg/hr</v>
          </cell>
          <cell r="D178" t="str">
            <v>대</v>
          </cell>
          <cell r="E178">
            <v>0</v>
          </cell>
          <cell r="F178">
            <v>0</v>
          </cell>
          <cell r="H178">
            <v>602</v>
          </cell>
          <cell r="J178">
            <v>602</v>
          </cell>
          <cell r="L178">
            <v>602</v>
          </cell>
        </row>
        <row r="179">
          <cell r="A179">
            <v>2274</v>
          </cell>
          <cell r="B179" t="str">
            <v>가스노통증기보일러</v>
          </cell>
          <cell r="C179" t="str">
            <v>500 kg/hr</v>
          </cell>
          <cell r="D179" t="str">
            <v>대</v>
          </cell>
          <cell r="E179">
            <v>25000000</v>
          </cell>
          <cell r="F179">
            <v>0</v>
          </cell>
          <cell r="H179">
            <v>602</v>
          </cell>
          <cell r="I179">
            <v>25000000</v>
          </cell>
          <cell r="J179">
            <v>602</v>
          </cell>
          <cell r="L179">
            <v>602</v>
          </cell>
        </row>
        <row r="180">
          <cell r="A180">
            <v>2275</v>
          </cell>
          <cell r="B180" t="str">
            <v>가스노통증기보일러</v>
          </cell>
          <cell r="C180" t="str">
            <v>1,000 kg/hr</v>
          </cell>
          <cell r="D180" t="str">
            <v>대</v>
          </cell>
          <cell r="E180">
            <v>30780000</v>
          </cell>
          <cell r="F180">
            <v>0</v>
          </cell>
          <cell r="H180">
            <v>602</v>
          </cell>
          <cell r="I180">
            <v>30780000</v>
          </cell>
          <cell r="J180">
            <v>602</v>
          </cell>
          <cell r="L180">
            <v>602</v>
          </cell>
        </row>
        <row r="181">
          <cell r="A181">
            <v>2276</v>
          </cell>
          <cell r="B181" t="str">
            <v>가스노통증기보일러</v>
          </cell>
          <cell r="C181" t="str">
            <v>1,500 kg/hr</v>
          </cell>
          <cell r="D181" t="str">
            <v>대</v>
          </cell>
          <cell r="E181">
            <v>32460000</v>
          </cell>
          <cell r="F181">
            <v>0</v>
          </cell>
          <cell r="H181">
            <v>602</v>
          </cell>
          <cell r="I181">
            <v>32460000</v>
          </cell>
          <cell r="J181">
            <v>602</v>
          </cell>
          <cell r="L181">
            <v>602</v>
          </cell>
        </row>
        <row r="182">
          <cell r="A182">
            <v>2277</v>
          </cell>
          <cell r="B182" t="str">
            <v>가스노통증기보일러</v>
          </cell>
          <cell r="C182" t="str">
            <v>2,000 kg/hr</v>
          </cell>
          <cell r="D182" t="str">
            <v>대</v>
          </cell>
          <cell r="E182">
            <v>34360000</v>
          </cell>
          <cell r="F182">
            <v>0</v>
          </cell>
          <cell r="H182">
            <v>602</v>
          </cell>
          <cell r="I182">
            <v>34360000</v>
          </cell>
          <cell r="J182">
            <v>602</v>
          </cell>
          <cell r="L182">
            <v>602</v>
          </cell>
        </row>
        <row r="183">
          <cell r="A183">
            <v>2278</v>
          </cell>
          <cell r="B183" t="str">
            <v>가스노통증기보일러</v>
          </cell>
          <cell r="C183" t="str">
            <v>2,500 kg/hr</v>
          </cell>
          <cell r="D183" t="str">
            <v>대</v>
          </cell>
          <cell r="E183">
            <v>37000000</v>
          </cell>
          <cell r="F183">
            <v>0</v>
          </cell>
          <cell r="H183">
            <v>602</v>
          </cell>
          <cell r="I183">
            <v>37000000</v>
          </cell>
          <cell r="J183">
            <v>602</v>
          </cell>
          <cell r="L183">
            <v>602</v>
          </cell>
        </row>
        <row r="184">
          <cell r="A184">
            <v>2279</v>
          </cell>
          <cell r="B184" t="str">
            <v>가스노통증기보일러</v>
          </cell>
          <cell r="C184" t="str">
            <v>3,000 kg/hr</v>
          </cell>
          <cell r="D184" t="str">
            <v>대</v>
          </cell>
          <cell r="E184">
            <v>40000000</v>
          </cell>
          <cell r="F184">
            <v>0</v>
          </cell>
          <cell r="H184">
            <v>602</v>
          </cell>
          <cell r="I184">
            <v>40000000</v>
          </cell>
          <cell r="J184">
            <v>602</v>
          </cell>
          <cell r="L184">
            <v>602</v>
          </cell>
        </row>
        <row r="185">
          <cell r="E185">
            <v>0</v>
          </cell>
        </row>
        <row r="186">
          <cell r="A186">
            <v>2311</v>
          </cell>
          <cell r="B186" t="str">
            <v>온수순환펌프</v>
          </cell>
          <cell r="C186" t="str">
            <v>40 W</v>
          </cell>
          <cell r="D186" t="str">
            <v>대</v>
          </cell>
          <cell r="E186">
            <v>33000</v>
          </cell>
          <cell r="F186">
            <v>0</v>
          </cell>
          <cell r="H186">
            <v>1011</v>
          </cell>
          <cell r="I186">
            <v>33000</v>
          </cell>
          <cell r="J186">
            <v>1011</v>
          </cell>
          <cell r="L186">
            <v>1011</v>
          </cell>
        </row>
        <row r="187">
          <cell r="A187">
            <v>2312</v>
          </cell>
          <cell r="B187" t="str">
            <v>온수순환펌프</v>
          </cell>
          <cell r="C187" t="str">
            <v>100 W</v>
          </cell>
          <cell r="D187" t="str">
            <v>대</v>
          </cell>
          <cell r="E187">
            <v>52000</v>
          </cell>
          <cell r="F187">
            <v>0</v>
          </cell>
          <cell r="H187">
            <v>1011</v>
          </cell>
          <cell r="I187">
            <v>52000</v>
          </cell>
          <cell r="J187">
            <v>1011</v>
          </cell>
          <cell r="L187">
            <v>1011</v>
          </cell>
        </row>
        <row r="188">
          <cell r="A188">
            <v>2313</v>
          </cell>
          <cell r="B188" t="str">
            <v>온수순환펌프</v>
          </cell>
          <cell r="C188" t="str">
            <v>200 W</v>
          </cell>
          <cell r="D188" t="str">
            <v>대</v>
          </cell>
          <cell r="E188">
            <v>67000</v>
          </cell>
          <cell r="F188">
            <v>0</v>
          </cell>
          <cell r="H188">
            <v>1011</v>
          </cell>
          <cell r="I188">
            <v>67000</v>
          </cell>
          <cell r="J188">
            <v>1011</v>
          </cell>
          <cell r="L188">
            <v>1011</v>
          </cell>
        </row>
        <row r="189">
          <cell r="A189">
            <v>2314</v>
          </cell>
          <cell r="B189" t="str">
            <v>온수순환펌프</v>
          </cell>
          <cell r="C189" t="str">
            <v>375 W</v>
          </cell>
          <cell r="D189" t="str">
            <v>대</v>
          </cell>
          <cell r="E189">
            <v>130000</v>
          </cell>
          <cell r="F189">
            <v>0</v>
          </cell>
          <cell r="H189">
            <v>1011</v>
          </cell>
          <cell r="I189">
            <v>130000</v>
          </cell>
          <cell r="J189">
            <v>1011</v>
          </cell>
          <cell r="L189">
            <v>1011</v>
          </cell>
        </row>
        <row r="190">
          <cell r="A190">
            <v>2315</v>
          </cell>
          <cell r="B190" t="str">
            <v>온수순환펌프</v>
          </cell>
          <cell r="C190" t="str">
            <v>0.75 kW</v>
          </cell>
          <cell r="D190" t="str">
            <v>대</v>
          </cell>
          <cell r="E190">
            <v>200000</v>
          </cell>
          <cell r="F190">
            <v>0</v>
          </cell>
          <cell r="H190">
            <v>0</v>
          </cell>
          <cell r="I190">
            <v>200000</v>
          </cell>
          <cell r="J190">
            <v>0</v>
          </cell>
          <cell r="L190">
            <v>0</v>
          </cell>
        </row>
        <row r="191">
          <cell r="A191">
            <v>2316</v>
          </cell>
          <cell r="B191" t="str">
            <v>수중자동배수펌프</v>
          </cell>
          <cell r="C191" t="str">
            <v>0.75 kW</v>
          </cell>
          <cell r="D191" t="str">
            <v>대</v>
          </cell>
          <cell r="E191">
            <v>374000</v>
          </cell>
          <cell r="F191">
            <v>0</v>
          </cell>
          <cell r="G191">
            <v>374000</v>
          </cell>
          <cell r="H191">
            <v>1069</v>
          </cell>
          <cell r="J191">
            <v>0</v>
          </cell>
          <cell r="L191">
            <v>449</v>
          </cell>
        </row>
        <row r="192">
          <cell r="A192">
            <v>2317</v>
          </cell>
          <cell r="B192" t="str">
            <v>급수가압펌프</v>
          </cell>
          <cell r="C192" t="str">
            <v>0.75 kW</v>
          </cell>
          <cell r="D192" t="str">
            <v>대</v>
          </cell>
          <cell r="E192">
            <v>380000</v>
          </cell>
          <cell r="F192">
            <v>0</v>
          </cell>
          <cell r="H192">
            <v>0</v>
          </cell>
          <cell r="I192">
            <v>380000</v>
          </cell>
          <cell r="J192">
            <v>0</v>
          </cell>
          <cell r="L192">
            <v>0</v>
          </cell>
        </row>
        <row r="193">
          <cell r="A193">
            <v>2318</v>
          </cell>
          <cell r="B193" t="str">
            <v>파워후레쉬펌프(PE)</v>
          </cell>
          <cell r="C193" t="str">
            <v>0.37 kW</v>
          </cell>
          <cell r="D193" t="str">
            <v>대</v>
          </cell>
          <cell r="E193">
            <v>1050000</v>
          </cell>
          <cell r="F193">
            <v>0</v>
          </cell>
          <cell r="H193">
            <v>1011</v>
          </cell>
          <cell r="I193">
            <v>1050000</v>
          </cell>
          <cell r="J193">
            <v>1011</v>
          </cell>
          <cell r="L193">
            <v>1011</v>
          </cell>
        </row>
        <row r="194">
          <cell r="A194">
            <v>2321</v>
          </cell>
          <cell r="B194" t="str">
            <v>보류트펌프(모터포함)</v>
          </cell>
          <cell r="C194" t="str">
            <v>1.5 kW</v>
          </cell>
          <cell r="D194" t="str">
            <v>대</v>
          </cell>
          <cell r="E194">
            <v>380000</v>
          </cell>
          <cell r="F194">
            <v>0</v>
          </cell>
          <cell r="H194">
            <v>992</v>
          </cell>
          <cell r="I194">
            <v>380000</v>
          </cell>
          <cell r="J194">
            <v>992</v>
          </cell>
          <cell r="L194">
            <v>992</v>
          </cell>
        </row>
        <row r="195">
          <cell r="A195">
            <v>2322</v>
          </cell>
          <cell r="B195" t="str">
            <v>보류트펌프(모터포함)</v>
          </cell>
          <cell r="C195" t="str">
            <v>2.2 kW</v>
          </cell>
          <cell r="D195" t="str">
            <v>대</v>
          </cell>
          <cell r="E195">
            <v>445000</v>
          </cell>
          <cell r="F195">
            <v>0</v>
          </cell>
          <cell r="H195">
            <v>992</v>
          </cell>
          <cell r="I195">
            <v>445000</v>
          </cell>
          <cell r="J195">
            <v>992</v>
          </cell>
          <cell r="L195">
            <v>992</v>
          </cell>
        </row>
        <row r="196">
          <cell r="A196">
            <v>2323</v>
          </cell>
          <cell r="B196" t="str">
            <v>보류트펌프(모터포함)</v>
          </cell>
          <cell r="C196" t="str">
            <v>3.75 kW</v>
          </cell>
          <cell r="D196" t="str">
            <v>대</v>
          </cell>
          <cell r="E196">
            <v>501000</v>
          </cell>
          <cell r="F196">
            <v>0</v>
          </cell>
          <cell r="H196">
            <v>992</v>
          </cell>
          <cell r="I196">
            <v>501000</v>
          </cell>
          <cell r="J196">
            <v>992</v>
          </cell>
          <cell r="L196">
            <v>992</v>
          </cell>
        </row>
        <row r="197">
          <cell r="A197">
            <v>2324</v>
          </cell>
          <cell r="B197" t="str">
            <v>보류트펌프(모터포함)</v>
          </cell>
          <cell r="C197" t="str">
            <v>5.62 kW</v>
          </cell>
          <cell r="D197" t="str">
            <v>대</v>
          </cell>
          <cell r="E197">
            <v>606000</v>
          </cell>
          <cell r="F197">
            <v>0</v>
          </cell>
          <cell r="H197">
            <v>992</v>
          </cell>
          <cell r="I197">
            <v>606000</v>
          </cell>
          <cell r="J197">
            <v>992</v>
          </cell>
          <cell r="L197">
            <v>992</v>
          </cell>
        </row>
        <row r="198">
          <cell r="A198">
            <v>2325</v>
          </cell>
          <cell r="B198" t="str">
            <v>보류트펌프(모터포함)</v>
          </cell>
          <cell r="C198" t="str">
            <v>7.5 kW</v>
          </cell>
          <cell r="D198" t="str">
            <v>대</v>
          </cell>
          <cell r="E198">
            <v>643000</v>
          </cell>
          <cell r="F198">
            <v>0</v>
          </cell>
          <cell r="H198">
            <v>992</v>
          </cell>
          <cell r="I198">
            <v>643000</v>
          </cell>
          <cell r="J198">
            <v>992</v>
          </cell>
          <cell r="L198">
            <v>992</v>
          </cell>
        </row>
        <row r="199">
          <cell r="A199">
            <v>2326</v>
          </cell>
          <cell r="B199" t="str">
            <v>보류트펌프(모터포함)</v>
          </cell>
          <cell r="C199" t="str">
            <v>11.25 kW</v>
          </cell>
          <cell r="D199" t="str">
            <v>대</v>
          </cell>
          <cell r="E199">
            <v>716000</v>
          </cell>
          <cell r="F199">
            <v>0</v>
          </cell>
          <cell r="H199">
            <v>992</v>
          </cell>
          <cell r="I199">
            <v>716000</v>
          </cell>
          <cell r="J199">
            <v>992</v>
          </cell>
          <cell r="L199">
            <v>992</v>
          </cell>
        </row>
        <row r="200">
          <cell r="A200">
            <v>2327</v>
          </cell>
          <cell r="B200" t="str">
            <v>보류트펌프(모터포함)</v>
          </cell>
          <cell r="C200" t="str">
            <v>15.0 kW</v>
          </cell>
          <cell r="D200" t="str">
            <v>대</v>
          </cell>
          <cell r="E200">
            <v>847000</v>
          </cell>
          <cell r="F200">
            <v>0</v>
          </cell>
          <cell r="H200">
            <v>992</v>
          </cell>
          <cell r="I200">
            <v>847000</v>
          </cell>
          <cell r="J200">
            <v>992</v>
          </cell>
          <cell r="L200">
            <v>992</v>
          </cell>
        </row>
        <row r="201">
          <cell r="A201">
            <v>2328</v>
          </cell>
          <cell r="B201" t="str">
            <v>보류트펌프(모터포함)</v>
          </cell>
          <cell r="C201" t="str">
            <v>22.5 kW</v>
          </cell>
          <cell r="D201" t="str">
            <v>대</v>
          </cell>
          <cell r="E201">
            <v>1081000</v>
          </cell>
          <cell r="F201">
            <v>0</v>
          </cell>
          <cell r="H201">
            <v>992</v>
          </cell>
          <cell r="I201">
            <v>1081000</v>
          </cell>
          <cell r="J201">
            <v>992</v>
          </cell>
          <cell r="L201">
            <v>992</v>
          </cell>
        </row>
        <row r="202">
          <cell r="A202">
            <v>2329</v>
          </cell>
          <cell r="B202" t="str">
            <v>보류트펌프(모터포함)</v>
          </cell>
          <cell r="C202" t="str">
            <v>30.0 kW</v>
          </cell>
          <cell r="D202" t="str">
            <v>대</v>
          </cell>
          <cell r="E202">
            <v>1140000</v>
          </cell>
          <cell r="F202">
            <v>0</v>
          </cell>
          <cell r="H202">
            <v>992</v>
          </cell>
          <cell r="I202">
            <v>1140000</v>
          </cell>
          <cell r="J202">
            <v>992</v>
          </cell>
          <cell r="L202">
            <v>992</v>
          </cell>
        </row>
        <row r="203">
          <cell r="A203">
            <v>2331</v>
          </cell>
          <cell r="B203" t="str">
            <v>웨스코펌프</v>
          </cell>
          <cell r="C203" t="str">
            <v>2.2 kW</v>
          </cell>
          <cell r="D203" t="str">
            <v>대</v>
          </cell>
          <cell r="E203">
            <v>501000</v>
          </cell>
          <cell r="F203">
            <v>0</v>
          </cell>
          <cell r="H203">
            <v>0</v>
          </cell>
          <cell r="I203">
            <v>501000</v>
          </cell>
          <cell r="J203">
            <v>0</v>
          </cell>
          <cell r="L203">
            <v>0</v>
          </cell>
        </row>
        <row r="204">
          <cell r="A204">
            <v>2332</v>
          </cell>
          <cell r="B204" t="str">
            <v>다단터어빈펌프</v>
          </cell>
          <cell r="C204" t="str">
            <v>3.75 kW</v>
          </cell>
          <cell r="D204" t="str">
            <v>대</v>
          </cell>
          <cell r="E204">
            <v>562000</v>
          </cell>
          <cell r="F204">
            <v>0</v>
          </cell>
          <cell r="H204">
            <v>992</v>
          </cell>
          <cell r="I204">
            <v>562000</v>
          </cell>
          <cell r="J204">
            <v>992</v>
          </cell>
          <cell r="L204">
            <v>992</v>
          </cell>
        </row>
        <row r="205">
          <cell r="A205">
            <v>2333</v>
          </cell>
          <cell r="B205" t="str">
            <v>다단터어빈펌프</v>
          </cell>
          <cell r="C205" t="str">
            <v>5.62 kW</v>
          </cell>
          <cell r="D205" t="str">
            <v>대</v>
          </cell>
          <cell r="E205">
            <v>700000</v>
          </cell>
          <cell r="F205">
            <v>0</v>
          </cell>
          <cell r="H205">
            <v>992</v>
          </cell>
          <cell r="I205">
            <v>700000</v>
          </cell>
          <cell r="J205">
            <v>992</v>
          </cell>
          <cell r="L205">
            <v>992</v>
          </cell>
        </row>
        <row r="206">
          <cell r="A206">
            <v>2334</v>
          </cell>
          <cell r="B206" t="str">
            <v>다단터어빈펌프</v>
          </cell>
          <cell r="C206" t="str">
            <v>7.5 kW</v>
          </cell>
          <cell r="D206" t="str">
            <v>대</v>
          </cell>
          <cell r="E206">
            <v>816000</v>
          </cell>
          <cell r="F206">
            <v>0</v>
          </cell>
          <cell r="H206">
            <v>992</v>
          </cell>
          <cell r="I206">
            <v>816000</v>
          </cell>
          <cell r="J206">
            <v>992</v>
          </cell>
          <cell r="L206">
            <v>992</v>
          </cell>
        </row>
        <row r="207">
          <cell r="A207">
            <v>2335</v>
          </cell>
          <cell r="B207" t="str">
            <v>다단터어빈펌프</v>
          </cell>
          <cell r="C207" t="str">
            <v>11.25 kW</v>
          </cell>
          <cell r="D207" t="str">
            <v>대</v>
          </cell>
          <cell r="E207">
            <v>902000</v>
          </cell>
          <cell r="F207">
            <v>0</v>
          </cell>
          <cell r="H207">
            <v>992</v>
          </cell>
          <cell r="I207">
            <v>902000</v>
          </cell>
          <cell r="J207">
            <v>992</v>
          </cell>
          <cell r="L207">
            <v>992</v>
          </cell>
        </row>
        <row r="208">
          <cell r="A208">
            <v>2336</v>
          </cell>
          <cell r="B208" t="str">
            <v>다단터어빈펌프</v>
          </cell>
          <cell r="C208" t="str">
            <v>15.0 kW</v>
          </cell>
          <cell r="D208" t="str">
            <v>대</v>
          </cell>
          <cell r="E208">
            <v>956000</v>
          </cell>
          <cell r="F208">
            <v>0</v>
          </cell>
          <cell r="H208">
            <v>992</v>
          </cell>
          <cell r="I208">
            <v>956000</v>
          </cell>
          <cell r="J208">
            <v>992</v>
          </cell>
          <cell r="L208">
            <v>992</v>
          </cell>
        </row>
        <row r="209">
          <cell r="A209">
            <v>2337</v>
          </cell>
          <cell r="B209" t="str">
            <v>다단터어빈펌프</v>
          </cell>
          <cell r="C209" t="str">
            <v>22.5 kW</v>
          </cell>
          <cell r="D209" t="str">
            <v>대</v>
          </cell>
          <cell r="E209">
            <v>1100000</v>
          </cell>
          <cell r="F209">
            <v>0</v>
          </cell>
          <cell r="H209">
            <v>992</v>
          </cell>
          <cell r="I209">
            <v>1100000</v>
          </cell>
          <cell r="J209">
            <v>992</v>
          </cell>
          <cell r="L209">
            <v>992</v>
          </cell>
        </row>
        <row r="210">
          <cell r="A210">
            <v>2338</v>
          </cell>
          <cell r="B210" t="str">
            <v>다단터어빈펌프</v>
          </cell>
          <cell r="C210" t="str">
            <v>30.0 kW</v>
          </cell>
          <cell r="D210" t="str">
            <v>대</v>
          </cell>
          <cell r="E210">
            <v>1160000</v>
          </cell>
          <cell r="F210">
            <v>0</v>
          </cell>
          <cell r="H210">
            <v>992</v>
          </cell>
          <cell r="I210">
            <v>1160000</v>
          </cell>
          <cell r="J210">
            <v>992</v>
          </cell>
          <cell r="L210">
            <v>992</v>
          </cell>
        </row>
        <row r="212">
          <cell r="A212">
            <v>2341</v>
          </cell>
          <cell r="B212" t="str">
            <v>전동기</v>
          </cell>
          <cell r="C212" t="str">
            <v>1.5 kW</v>
          </cell>
          <cell r="D212" t="str">
            <v>대</v>
          </cell>
          <cell r="E212">
            <v>107000</v>
          </cell>
          <cell r="F212">
            <v>0</v>
          </cell>
          <cell r="H212">
            <v>805</v>
          </cell>
          <cell r="I212">
            <v>107000</v>
          </cell>
          <cell r="J212">
            <v>805</v>
          </cell>
          <cell r="L212">
            <v>805</v>
          </cell>
        </row>
        <row r="213">
          <cell r="A213">
            <v>2342</v>
          </cell>
          <cell r="B213" t="str">
            <v>전동기</v>
          </cell>
          <cell r="C213" t="str">
            <v>2.2 kW</v>
          </cell>
          <cell r="D213" t="str">
            <v>대</v>
          </cell>
          <cell r="E213">
            <v>140000</v>
          </cell>
          <cell r="F213">
            <v>0</v>
          </cell>
          <cell r="H213">
            <v>805</v>
          </cell>
          <cell r="I213">
            <v>140000</v>
          </cell>
          <cell r="J213">
            <v>805</v>
          </cell>
          <cell r="L213">
            <v>805</v>
          </cell>
        </row>
        <row r="214">
          <cell r="A214">
            <v>2343</v>
          </cell>
          <cell r="B214" t="str">
            <v>전동기</v>
          </cell>
          <cell r="C214" t="str">
            <v>3.75 kW</v>
          </cell>
          <cell r="D214" t="str">
            <v>대</v>
          </cell>
          <cell r="E214">
            <v>162000</v>
          </cell>
          <cell r="F214">
            <v>0</v>
          </cell>
          <cell r="H214">
            <v>805</v>
          </cell>
          <cell r="I214">
            <v>162000</v>
          </cell>
          <cell r="J214">
            <v>805</v>
          </cell>
          <cell r="L214">
            <v>805</v>
          </cell>
        </row>
        <row r="215">
          <cell r="A215">
            <v>2344</v>
          </cell>
          <cell r="B215" t="str">
            <v>전동기</v>
          </cell>
          <cell r="C215" t="str">
            <v>5.62 kW</v>
          </cell>
          <cell r="D215" t="str">
            <v>대</v>
          </cell>
          <cell r="E215">
            <v>255000</v>
          </cell>
          <cell r="F215">
            <v>0</v>
          </cell>
          <cell r="H215">
            <v>805</v>
          </cell>
          <cell r="I215">
            <v>255000</v>
          </cell>
          <cell r="J215">
            <v>805</v>
          </cell>
          <cell r="L215">
            <v>805</v>
          </cell>
        </row>
        <row r="216">
          <cell r="A216">
            <v>2345</v>
          </cell>
          <cell r="B216" t="str">
            <v>전동기</v>
          </cell>
          <cell r="C216" t="str">
            <v>7.5 kW</v>
          </cell>
          <cell r="D216" t="str">
            <v>대</v>
          </cell>
          <cell r="E216">
            <v>299000</v>
          </cell>
          <cell r="F216">
            <v>0</v>
          </cell>
          <cell r="H216">
            <v>805</v>
          </cell>
          <cell r="I216">
            <v>299000</v>
          </cell>
          <cell r="J216">
            <v>805</v>
          </cell>
          <cell r="L216">
            <v>805</v>
          </cell>
        </row>
        <row r="217">
          <cell r="A217">
            <v>2346</v>
          </cell>
          <cell r="B217" t="str">
            <v>전동기</v>
          </cell>
          <cell r="C217" t="str">
            <v>11.25 kW</v>
          </cell>
          <cell r="D217" t="str">
            <v>대</v>
          </cell>
          <cell r="E217">
            <v>407000</v>
          </cell>
          <cell r="F217">
            <v>0</v>
          </cell>
          <cell r="H217">
            <v>805</v>
          </cell>
          <cell r="I217">
            <v>407000</v>
          </cell>
          <cell r="J217">
            <v>805</v>
          </cell>
          <cell r="L217">
            <v>805</v>
          </cell>
        </row>
        <row r="218">
          <cell r="A218">
            <v>2347</v>
          </cell>
          <cell r="B218" t="str">
            <v>전동기</v>
          </cell>
          <cell r="C218" t="str">
            <v>15.0 kW</v>
          </cell>
          <cell r="D218" t="str">
            <v>대</v>
          </cell>
          <cell r="E218">
            <v>540000</v>
          </cell>
          <cell r="F218">
            <v>0</v>
          </cell>
          <cell r="H218">
            <v>805</v>
          </cell>
          <cell r="I218">
            <v>540000</v>
          </cell>
          <cell r="J218">
            <v>805</v>
          </cell>
          <cell r="L218">
            <v>805</v>
          </cell>
        </row>
        <row r="219">
          <cell r="A219">
            <v>2348</v>
          </cell>
          <cell r="B219" t="str">
            <v>전동기</v>
          </cell>
          <cell r="C219" t="str">
            <v>22.5 kW</v>
          </cell>
          <cell r="D219" t="str">
            <v>대</v>
          </cell>
          <cell r="E219">
            <v>897000</v>
          </cell>
          <cell r="F219">
            <v>0</v>
          </cell>
          <cell r="H219">
            <v>805</v>
          </cell>
          <cell r="I219">
            <v>897000</v>
          </cell>
          <cell r="J219">
            <v>805</v>
          </cell>
          <cell r="L219">
            <v>805</v>
          </cell>
        </row>
        <row r="220">
          <cell r="A220">
            <v>2349</v>
          </cell>
          <cell r="B220" t="str">
            <v>전동기</v>
          </cell>
          <cell r="C220" t="str">
            <v>30.0 kW</v>
          </cell>
          <cell r="D220" t="str">
            <v>대</v>
          </cell>
          <cell r="E220">
            <v>1367000</v>
          </cell>
          <cell r="F220">
            <v>0</v>
          </cell>
          <cell r="H220">
            <v>805</v>
          </cell>
          <cell r="I220">
            <v>1367000</v>
          </cell>
          <cell r="J220">
            <v>805</v>
          </cell>
          <cell r="L220">
            <v>805</v>
          </cell>
        </row>
        <row r="221">
          <cell r="A221">
            <v>2351</v>
          </cell>
          <cell r="B221" t="str">
            <v>방진가대(스프링방진)</v>
          </cell>
          <cell r="C221" t="str">
            <v>3.75 kW이하</v>
          </cell>
          <cell r="D221" t="str">
            <v>조</v>
          </cell>
          <cell r="E221">
            <v>343000</v>
          </cell>
          <cell r="F221">
            <v>0</v>
          </cell>
          <cell r="H221">
            <v>756</v>
          </cell>
          <cell r="I221">
            <v>343000</v>
          </cell>
          <cell r="J221">
            <v>756</v>
          </cell>
          <cell r="L221">
            <v>756</v>
          </cell>
        </row>
        <row r="222">
          <cell r="A222">
            <v>2352</v>
          </cell>
          <cell r="B222" t="str">
            <v>방진가대(스프링방진)</v>
          </cell>
          <cell r="C222" t="str">
            <v>5.62 kW이하</v>
          </cell>
          <cell r="D222" t="str">
            <v>조</v>
          </cell>
          <cell r="E222">
            <v>378000</v>
          </cell>
          <cell r="F222">
            <v>0</v>
          </cell>
          <cell r="H222">
            <v>756</v>
          </cell>
          <cell r="I222">
            <v>378000</v>
          </cell>
          <cell r="J222">
            <v>756</v>
          </cell>
          <cell r="L222">
            <v>756</v>
          </cell>
        </row>
        <row r="223">
          <cell r="A223">
            <v>2353</v>
          </cell>
          <cell r="B223" t="str">
            <v>방진가대(스프링방진)</v>
          </cell>
          <cell r="C223" t="str">
            <v>7.50 kW이하</v>
          </cell>
          <cell r="D223" t="str">
            <v>조</v>
          </cell>
          <cell r="E223">
            <v>412000</v>
          </cell>
          <cell r="F223">
            <v>0</v>
          </cell>
          <cell r="H223">
            <v>756</v>
          </cell>
          <cell r="I223">
            <v>412000</v>
          </cell>
          <cell r="J223">
            <v>756</v>
          </cell>
          <cell r="L223">
            <v>756</v>
          </cell>
        </row>
        <row r="224">
          <cell r="A224">
            <v>2354</v>
          </cell>
          <cell r="B224" t="str">
            <v>방진가대(스프링방진)</v>
          </cell>
          <cell r="C224" t="str">
            <v>10.0 kW이하</v>
          </cell>
          <cell r="D224" t="str">
            <v>조</v>
          </cell>
          <cell r="E224">
            <v>446000</v>
          </cell>
          <cell r="F224">
            <v>0</v>
          </cell>
          <cell r="H224">
            <v>756</v>
          </cell>
          <cell r="I224">
            <v>446000</v>
          </cell>
          <cell r="J224">
            <v>756</v>
          </cell>
          <cell r="L224">
            <v>756</v>
          </cell>
        </row>
        <row r="225">
          <cell r="A225">
            <v>2355</v>
          </cell>
          <cell r="B225" t="str">
            <v>방진가대(스프링방진)</v>
          </cell>
          <cell r="C225" t="str">
            <v>15.0 kW이하</v>
          </cell>
          <cell r="D225" t="str">
            <v>조</v>
          </cell>
          <cell r="E225">
            <v>480000</v>
          </cell>
          <cell r="F225">
            <v>0</v>
          </cell>
          <cell r="H225">
            <v>756</v>
          </cell>
          <cell r="I225">
            <v>480000</v>
          </cell>
          <cell r="J225">
            <v>756</v>
          </cell>
          <cell r="L225">
            <v>756</v>
          </cell>
        </row>
        <row r="226">
          <cell r="A226">
            <v>2356</v>
          </cell>
          <cell r="B226" t="str">
            <v>방진가대(스프링방진)</v>
          </cell>
          <cell r="C226" t="str">
            <v>20.0 kW이하</v>
          </cell>
          <cell r="D226" t="str">
            <v>조</v>
          </cell>
          <cell r="E226">
            <v>549000</v>
          </cell>
          <cell r="F226">
            <v>0</v>
          </cell>
          <cell r="H226">
            <v>756</v>
          </cell>
          <cell r="I226">
            <v>549000</v>
          </cell>
          <cell r="J226">
            <v>756</v>
          </cell>
          <cell r="L226">
            <v>756</v>
          </cell>
        </row>
        <row r="227">
          <cell r="A227">
            <v>2357</v>
          </cell>
          <cell r="B227" t="str">
            <v>방진가대(스프링방진)</v>
          </cell>
          <cell r="C227" t="str">
            <v>30.0 kW이하</v>
          </cell>
          <cell r="D227" t="str">
            <v>조</v>
          </cell>
          <cell r="E227">
            <v>583000</v>
          </cell>
          <cell r="F227">
            <v>0</v>
          </cell>
          <cell r="H227">
            <v>756</v>
          </cell>
          <cell r="I227">
            <v>583000</v>
          </cell>
          <cell r="J227">
            <v>756</v>
          </cell>
          <cell r="L227">
            <v>756</v>
          </cell>
        </row>
        <row r="229">
          <cell r="A229">
            <v>2384</v>
          </cell>
          <cell r="B229" t="str">
            <v>냉,난방기</v>
          </cell>
          <cell r="C229" t="str">
            <v>CH-402F</v>
          </cell>
          <cell r="D229" t="str">
            <v>대</v>
          </cell>
          <cell r="E229">
            <v>4050000</v>
          </cell>
          <cell r="F229">
            <v>0</v>
          </cell>
          <cell r="G229">
            <v>4050000</v>
          </cell>
          <cell r="H229">
            <v>696</v>
          </cell>
          <cell r="I229">
            <v>4170000</v>
          </cell>
          <cell r="J229">
            <v>651</v>
          </cell>
          <cell r="L229">
            <v>479</v>
          </cell>
        </row>
        <row r="230">
          <cell r="A230">
            <v>2391</v>
          </cell>
          <cell r="B230" t="str">
            <v>팬코일유닛(노출형)</v>
          </cell>
          <cell r="C230" t="str">
            <v>VL-102</v>
          </cell>
          <cell r="D230" t="str">
            <v>대</v>
          </cell>
          <cell r="E230">
            <v>255000</v>
          </cell>
          <cell r="F230">
            <v>0</v>
          </cell>
          <cell r="H230">
            <v>625</v>
          </cell>
          <cell r="I230">
            <v>255000</v>
          </cell>
          <cell r="J230">
            <v>625</v>
          </cell>
          <cell r="L230">
            <v>625</v>
          </cell>
        </row>
        <row r="231">
          <cell r="A231">
            <v>2392</v>
          </cell>
          <cell r="B231" t="str">
            <v>팬코일유닛(노출형)</v>
          </cell>
          <cell r="C231" t="str">
            <v>VL-103</v>
          </cell>
          <cell r="D231" t="str">
            <v>대</v>
          </cell>
          <cell r="E231">
            <v>265000</v>
          </cell>
          <cell r="F231">
            <v>0</v>
          </cell>
          <cell r="H231">
            <v>625</v>
          </cell>
          <cell r="I231">
            <v>265000</v>
          </cell>
          <cell r="J231">
            <v>625</v>
          </cell>
          <cell r="L231">
            <v>625</v>
          </cell>
        </row>
        <row r="232">
          <cell r="A232">
            <v>2393</v>
          </cell>
          <cell r="B232" t="str">
            <v>팬코일유닛(노출형)</v>
          </cell>
          <cell r="C232" t="str">
            <v>VL-104</v>
          </cell>
          <cell r="D232" t="str">
            <v>대</v>
          </cell>
          <cell r="E232">
            <v>315000</v>
          </cell>
          <cell r="F232">
            <v>0</v>
          </cell>
          <cell r="H232">
            <v>625</v>
          </cell>
          <cell r="I232">
            <v>315000</v>
          </cell>
          <cell r="J232">
            <v>625</v>
          </cell>
          <cell r="L232">
            <v>625</v>
          </cell>
        </row>
        <row r="233">
          <cell r="A233">
            <v>2394</v>
          </cell>
          <cell r="B233" t="str">
            <v>팬코일유닛(노출형)</v>
          </cell>
          <cell r="C233" t="str">
            <v>VL-106</v>
          </cell>
          <cell r="D233" t="str">
            <v>대</v>
          </cell>
          <cell r="E233">
            <v>350000</v>
          </cell>
          <cell r="F233">
            <v>0</v>
          </cell>
          <cell r="H233">
            <v>625</v>
          </cell>
          <cell r="I233">
            <v>350000</v>
          </cell>
          <cell r="J233">
            <v>625</v>
          </cell>
          <cell r="L233">
            <v>625</v>
          </cell>
        </row>
        <row r="234">
          <cell r="A234">
            <v>2395</v>
          </cell>
          <cell r="B234" t="str">
            <v>팬코일유닛(매입형)</v>
          </cell>
          <cell r="C234" t="str">
            <v>VM-102</v>
          </cell>
          <cell r="D234" t="str">
            <v>대</v>
          </cell>
          <cell r="E234">
            <v>224000</v>
          </cell>
          <cell r="F234">
            <v>0</v>
          </cell>
          <cell r="H234">
            <v>625</v>
          </cell>
          <cell r="I234">
            <v>224000</v>
          </cell>
          <cell r="J234">
            <v>625</v>
          </cell>
          <cell r="L234">
            <v>625</v>
          </cell>
        </row>
        <row r="235">
          <cell r="A235">
            <v>2396</v>
          </cell>
          <cell r="B235" t="str">
            <v>팬코일유닛(매입형)</v>
          </cell>
          <cell r="C235" t="str">
            <v>VM-103</v>
          </cell>
          <cell r="D235" t="str">
            <v>대</v>
          </cell>
          <cell r="E235">
            <v>267000</v>
          </cell>
          <cell r="F235">
            <v>0</v>
          </cell>
          <cell r="H235">
            <v>625</v>
          </cell>
          <cell r="I235">
            <v>267000</v>
          </cell>
          <cell r="J235">
            <v>625</v>
          </cell>
          <cell r="L235">
            <v>625</v>
          </cell>
        </row>
        <row r="236">
          <cell r="A236">
            <v>2397</v>
          </cell>
          <cell r="B236" t="str">
            <v>팬코일유닛(매입형)</v>
          </cell>
          <cell r="C236" t="str">
            <v>VM-104</v>
          </cell>
          <cell r="D236" t="str">
            <v>대</v>
          </cell>
          <cell r="E236">
            <v>295000</v>
          </cell>
          <cell r="F236">
            <v>0</v>
          </cell>
          <cell r="H236">
            <v>625</v>
          </cell>
          <cell r="I236">
            <v>295000</v>
          </cell>
          <cell r="J236">
            <v>625</v>
          </cell>
          <cell r="L236">
            <v>625</v>
          </cell>
        </row>
        <row r="237">
          <cell r="A237">
            <v>2398</v>
          </cell>
          <cell r="B237" t="str">
            <v>팬코일유닛(매입형)</v>
          </cell>
          <cell r="C237" t="str">
            <v>VM-106</v>
          </cell>
          <cell r="D237" t="str">
            <v>대</v>
          </cell>
          <cell r="E237">
            <v>330000</v>
          </cell>
          <cell r="F237">
            <v>0</v>
          </cell>
          <cell r="H237">
            <v>625</v>
          </cell>
          <cell r="I237">
            <v>330000</v>
          </cell>
          <cell r="J237">
            <v>625</v>
          </cell>
          <cell r="L237">
            <v>625</v>
          </cell>
        </row>
        <row r="238">
          <cell r="E238">
            <v>0</v>
          </cell>
        </row>
        <row r="239">
          <cell r="A239">
            <v>2411</v>
          </cell>
          <cell r="B239" t="str">
            <v>오수분뇨합병정화조</v>
          </cell>
          <cell r="C239" t="str">
            <v>5 인용</v>
          </cell>
          <cell r="D239" t="str">
            <v>조</v>
          </cell>
          <cell r="E239">
            <v>2641000</v>
          </cell>
          <cell r="F239">
            <v>0</v>
          </cell>
          <cell r="H239">
            <v>578</v>
          </cell>
          <cell r="I239">
            <v>2641000</v>
          </cell>
          <cell r="J239">
            <v>578</v>
          </cell>
          <cell r="L239">
            <v>578</v>
          </cell>
        </row>
        <row r="240">
          <cell r="A240">
            <v>2412</v>
          </cell>
          <cell r="B240" t="str">
            <v>오수분뇨합병정화조</v>
          </cell>
          <cell r="C240" t="str">
            <v>10 인용</v>
          </cell>
          <cell r="D240" t="str">
            <v>조</v>
          </cell>
          <cell r="E240">
            <v>3586000</v>
          </cell>
          <cell r="F240">
            <v>0</v>
          </cell>
          <cell r="H240">
            <v>578</v>
          </cell>
          <cell r="I240">
            <v>3586000</v>
          </cell>
          <cell r="J240">
            <v>578</v>
          </cell>
          <cell r="L240">
            <v>578</v>
          </cell>
        </row>
        <row r="241">
          <cell r="A241">
            <v>2413</v>
          </cell>
          <cell r="B241" t="str">
            <v>오수분뇨합병정화조</v>
          </cell>
          <cell r="C241" t="str">
            <v>20 인용</v>
          </cell>
          <cell r="D241" t="str">
            <v>조</v>
          </cell>
          <cell r="E241">
            <v>6643000</v>
          </cell>
          <cell r="F241">
            <v>0</v>
          </cell>
          <cell r="H241">
            <v>578</v>
          </cell>
          <cell r="I241">
            <v>6643000</v>
          </cell>
          <cell r="J241">
            <v>578</v>
          </cell>
          <cell r="L241">
            <v>578</v>
          </cell>
        </row>
        <row r="242">
          <cell r="A242">
            <v>2414</v>
          </cell>
          <cell r="B242" t="str">
            <v>오수분뇨합병정화조</v>
          </cell>
          <cell r="C242" t="str">
            <v>30 인용</v>
          </cell>
          <cell r="D242" t="str">
            <v>조</v>
          </cell>
          <cell r="E242">
            <v>10673000</v>
          </cell>
          <cell r="F242">
            <v>0</v>
          </cell>
          <cell r="H242">
            <v>578</v>
          </cell>
          <cell r="I242">
            <v>10673000</v>
          </cell>
          <cell r="J242">
            <v>578</v>
          </cell>
          <cell r="L242">
            <v>578</v>
          </cell>
        </row>
        <row r="243">
          <cell r="E243">
            <v>0</v>
          </cell>
        </row>
        <row r="244">
          <cell r="E244">
            <v>0</v>
          </cell>
        </row>
        <row r="245">
          <cell r="E245">
            <v>0</v>
          </cell>
        </row>
        <row r="246">
          <cell r="E246">
            <v>0</v>
          </cell>
        </row>
        <row r="247">
          <cell r="E247">
            <v>0</v>
          </cell>
        </row>
        <row r="248">
          <cell r="A248">
            <v>3101</v>
          </cell>
          <cell r="B248" t="str">
            <v>동관 (L형)</v>
          </cell>
          <cell r="C248" t="str">
            <v>100Ø</v>
          </cell>
          <cell r="D248" t="str">
            <v>M</v>
          </cell>
          <cell r="E248">
            <v>30840</v>
          </cell>
          <cell r="F248">
            <v>0</v>
          </cell>
          <cell r="G248">
            <v>30840</v>
          </cell>
          <cell r="H248">
            <v>534</v>
          </cell>
          <cell r="I248">
            <v>32190</v>
          </cell>
          <cell r="J248">
            <v>488</v>
          </cell>
          <cell r="L248">
            <v>488</v>
          </cell>
        </row>
        <row r="249">
          <cell r="A249">
            <v>3102</v>
          </cell>
          <cell r="B249" t="str">
            <v>동관 (L형)</v>
          </cell>
          <cell r="C249" t="str">
            <v>80Ø</v>
          </cell>
          <cell r="D249" t="str">
            <v>M</v>
          </cell>
          <cell r="E249">
            <v>19040</v>
          </cell>
          <cell r="F249">
            <v>0</v>
          </cell>
          <cell r="G249">
            <v>19040</v>
          </cell>
          <cell r="H249">
            <v>534</v>
          </cell>
          <cell r="I249">
            <v>19870</v>
          </cell>
          <cell r="J249">
            <v>488</v>
          </cell>
          <cell r="L249">
            <v>488</v>
          </cell>
        </row>
        <row r="250">
          <cell r="A250">
            <v>3103</v>
          </cell>
          <cell r="B250" t="str">
            <v>동관 (L형)</v>
          </cell>
          <cell r="C250" t="str">
            <v>65Ø</v>
          </cell>
          <cell r="D250" t="str">
            <v>M</v>
          </cell>
          <cell r="E250">
            <v>14050</v>
          </cell>
          <cell r="F250">
            <v>0</v>
          </cell>
          <cell r="G250">
            <v>14050</v>
          </cell>
          <cell r="H250">
            <v>534</v>
          </cell>
          <cell r="I250">
            <v>14630</v>
          </cell>
          <cell r="J250">
            <v>488</v>
          </cell>
          <cell r="L250">
            <v>488</v>
          </cell>
        </row>
        <row r="251">
          <cell r="A251">
            <v>3104</v>
          </cell>
          <cell r="B251" t="str">
            <v>동관 (L형)</v>
          </cell>
          <cell r="C251" t="str">
            <v>50Ø</v>
          </cell>
          <cell r="D251" t="str">
            <v>M</v>
          </cell>
          <cell r="E251">
            <v>9850</v>
          </cell>
          <cell r="F251">
            <v>0</v>
          </cell>
          <cell r="G251">
            <v>9850</v>
          </cell>
          <cell r="H251">
            <v>534</v>
          </cell>
          <cell r="I251">
            <v>10270</v>
          </cell>
          <cell r="J251">
            <v>488</v>
          </cell>
          <cell r="L251">
            <v>488</v>
          </cell>
        </row>
        <row r="252">
          <cell r="A252">
            <v>3105</v>
          </cell>
          <cell r="B252" t="str">
            <v>동관 (L형)</v>
          </cell>
          <cell r="C252" t="str">
            <v>40Ø</v>
          </cell>
          <cell r="D252" t="str">
            <v>M</v>
          </cell>
          <cell r="E252">
            <v>6410</v>
          </cell>
          <cell r="F252">
            <v>0</v>
          </cell>
          <cell r="G252">
            <v>6410</v>
          </cell>
          <cell r="H252">
            <v>534</v>
          </cell>
          <cell r="I252">
            <v>6690</v>
          </cell>
          <cell r="J252">
            <v>476</v>
          </cell>
          <cell r="L252">
            <v>376</v>
          </cell>
        </row>
        <row r="253">
          <cell r="A253">
            <v>3106</v>
          </cell>
          <cell r="B253" t="str">
            <v>동관 (L형)</v>
          </cell>
          <cell r="C253" t="str">
            <v>32Ø</v>
          </cell>
          <cell r="D253" t="str">
            <v>M</v>
          </cell>
          <cell r="E253">
            <v>4980</v>
          </cell>
          <cell r="F253">
            <v>0</v>
          </cell>
          <cell r="G253">
            <v>4980</v>
          </cell>
          <cell r="H253">
            <v>534</v>
          </cell>
          <cell r="I253">
            <v>5200</v>
          </cell>
          <cell r="J253">
            <v>476</v>
          </cell>
          <cell r="L253">
            <v>376</v>
          </cell>
        </row>
        <row r="254">
          <cell r="A254">
            <v>3107</v>
          </cell>
          <cell r="B254" t="str">
            <v>동관 (L형)</v>
          </cell>
          <cell r="C254" t="str">
            <v>25Ø</v>
          </cell>
          <cell r="D254" t="str">
            <v>M</v>
          </cell>
          <cell r="E254">
            <v>3700</v>
          </cell>
          <cell r="F254">
            <v>0</v>
          </cell>
          <cell r="G254">
            <v>3700</v>
          </cell>
          <cell r="H254">
            <v>534</v>
          </cell>
          <cell r="I254">
            <v>3850</v>
          </cell>
          <cell r="J254">
            <v>476</v>
          </cell>
          <cell r="L254">
            <v>376</v>
          </cell>
        </row>
        <row r="255">
          <cell r="A255">
            <v>3108</v>
          </cell>
          <cell r="B255" t="str">
            <v>동관 (L형)</v>
          </cell>
          <cell r="C255" t="str">
            <v>20Ø</v>
          </cell>
          <cell r="D255" t="str">
            <v>M</v>
          </cell>
          <cell r="E255">
            <v>2570</v>
          </cell>
          <cell r="F255">
            <v>0</v>
          </cell>
          <cell r="G255">
            <v>2570</v>
          </cell>
          <cell r="H255">
            <v>534</v>
          </cell>
          <cell r="I255">
            <v>2690</v>
          </cell>
          <cell r="J255">
            <v>476</v>
          </cell>
          <cell r="L255">
            <v>376</v>
          </cell>
        </row>
        <row r="256">
          <cell r="A256">
            <v>3109</v>
          </cell>
          <cell r="B256" t="str">
            <v>동관 (L형)</v>
          </cell>
          <cell r="C256" t="str">
            <v>15Ø</v>
          </cell>
          <cell r="D256" t="str">
            <v>M</v>
          </cell>
          <cell r="E256">
            <v>1650</v>
          </cell>
          <cell r="F256">
            <v>0</v>
          </cell>
          <cell r="G256">
            <v>1650</v>
          </cell>
          <cell r="H256">
            <v>534</v>
          </cell>
          <cell r="I256">
            <v>1710</v>
          </cell>
          <cell r="J256">
            <v>476</v>
          </cell>
          <cell r="L256">
            <v>376</v>
          </cell>
        </row>
        <row r="257">
          <cell r="A257">
            <v>3111</v>
          </cell>
          <cell r="B257" t="str">
            <v>동엘보</v>
          </cell>
          <cell r="C257" t="str">
            <v>100Ø</v>
          </cell>
          <cell r="D257" t="str">
            <v>개</v>
          </cell>
          <cell r="E257">
            <v>18044</v>
          </cell>
          <cell r="F257">
            <v>0</v>
          </cell>
          <cell r="G257">
            <v>18044</v>
          </cell>
          <cell r="H257">
            <v>535</v>
          </cell>
          <cell r="I257">
            <v>20621</v>
          </cell>
          <cell r="J257">
            <v>489</v>
          </cell>
          <cell r="L257">
            <v>489</v>
          </cell>
        </row>
        <row r="258">
          <cell r="A258">
            <v>3112</v>
          </cell>
          <cell r="B258" t="str">
            <v>동엘보</v>
          </cell>
          <cell r="C258" t="str">
            <v>80Ø</v>
          </cell>
          <cell r="D258" t="str">
            <v>개</v>
          </cell>
          <cell r="E258">
            <v>8056</v>
          </cell>
          <cell r="F258">
            <v>0</v>
          </cell>
          <cell r="G258">
            <v>8056</v>
          </cell>
          <cell r="H258">
            <v>535</v>
          </cell>
          <cell r="I258">
            <v>9206</v>
          </cell>
          <cell r="J258">
            <v>489</v>
          </cell>
          <cell r="L258">
            <v>489</v>
          </cell>
        </row>
        <row r="259">
          <cell r="A259">
            <v>3113</v>
          </cell>
          <cell r="B259" t="str">
            <v>동엘보</v>
          </cell>
          <cell r="C259" t="str">
            <v>65Ø</v>
          </cell>
          <cell r="D259" t="str">
            <v>개</v>
          </cell>
          <cell r="E259">
            <v>5062</v>
          </cell>
          <cell r="F259">
            <v>0</v>
          </cell>
          <cell r="G259">
            <v>5062</v>
          </cell>
          <cell r="H259">
            <v>535</v>
          </cell>
          <cell r="I259">
            <v>5785</v>
          </cell>
          <cell r="J259">
            <v>489</v>
          </cell>
          <cell r="L259">
            <v>489</v>
          </cell>
        </row>
        <row r="260">
          <cell r="A260">
            <v>3114</v>
          </cell>
          <cell r="B260" t="str">
            <v>동엘보</v>
          </cell>
          <cell r="C260" t="str">
            <v>50Ø</v>
          </cell>
          <cell r="D260" t="str">
            <v>개</v>
          </cell>
          <cell r="E260">
            <v>2806</v>
          </cell>
          <cell r="F260">
            <v>0</v>
          </cell>
          <cell r="G260">
            <v>2806</v>
          </cell>
          <cell r="H260">
            <v>535</v>
          </cell>
          <cell r="I260">
            <v>3206</v>
          </cell>
          <cell r="J260">
            <v>489</v>
          </cell>
          <cell r="L260">
            <v>489</v>
          </cell>
        </row>
        <row r="261">
          <cell r="A261">
            <v>3115</v>
          </cell>
          <cell r="B261" t="str">
            <v>동엘보</v>
          </cell>
          <cell r="C261" t="str">
            <v>40Ø</v>
          </cell>
          <cell r="D261" t="str">
            <v>개</v>
          </cell>
          <cell r="E261">
            <v>1255</v>
          </cell>
          <cell r="F261">
            <v>0</v>
          </cell>
          <cell r="G261">
            <v>1255</v>
          </cell>
          <cell r="H261">
            <v>535</v>
          </cell>
          <cell r="I261">
            <v>1434</v>
          </cell>
          <cell r="J261">
            <v>477</v>
          </cell>
          <cell r="L261">
            <v>377</v>
          </cell>
        </row>
        <row r="262">
          <cell r="A262">
            <v>3116</v>
          </cell>
          <cell r="B262" t="str">
            <v>동엘보</v>
          </cell>
          <cell r="C262" t="str">
            <v>32Ø</v>
          </cell>
          <cell r="D262" t="str">
            <v>개</v>
          </cell>
          <cell r="E262">
            <v>828</v>
          </cell>
          <cell r="F262">
            <v>0</v>
          </cell>
          <cell r="G262">
            <v>828</v>
          </cell>
          <cell r="H262">
            <v>535</v>
          </cell>
          <cell r="I262">
            <v>946</v>
          </cell>
          <cell r="J262">
            <v>477</v>
          </cell>
          <cell r="L262">
            <v>377</v>
          </cell>
        </row>
        <row r="263">
          <cell r="A263">
            <v>3117</v>
          </cell>
          <cell r="B263" t="str">
            <v>동엘보</v>
          </cell>
          <cell r="C263" t="str">
            <v>25Ø</v>
          </cell>
          <cell r="D263" t="str">
            <v>개</v>
          </cell>
          <cell r="E263">
            <v>539</v>
          </cell>
          <cell r="F263">
            <v>0</v>
          </cell>
          <cell r="G263">
            <v>539</v>
          </cell>
          <cell r="H263">
            <v>535</v>
          </cell>
          <cell r="I263">
            <v>616</v>
          </cell>
          <cell r="J263">
            <v>477</v>
          </cell>
          <cell r="L263">
            <v>377</v>
          </cell>
        </row>
        <row r="264">
          <cell r="A264">
            <v>3118</v>
          </cell>
          <cell r="B264" t="str">
            <v>동엘보</v>
          </cell>
          <cell r="C264" t="str">
            <v>20Ø</v>
          </cell>
          <cell r="D264" t="str">
            <v>개</v>
          </cell>
          <cell r="E264">
            <v>312</v>
          </cell>
          <cell r="F264">
            <v>0</v>
          </cell>
          <cell r="G264">
            <v>312</v>
          </cell>
          <cell r="H264">
            <v>535</v>
          </cell>
          <cell r="I264">
            <v>356</v>
          </cell>
          <cell r="J264">
            <v>477</v>
          </cell>
          <cell r="L264">
            <v>377</v>
          </cell>
        </row>
        <row r="265">
          <cell r="A265">
            <v>3119</v>
          </cell>
          <cell r="B265" t="str">
            <v>동엘보</v>
          </cell>
          <cell r="C265" t="str">
            <v>15Ø</v>
          </cell>
          <cell r="D265" t="str">
            <v>개</v>
          </cell>
          <cell r="E265">
            <v>153</v>
          </cell>
          <cell r="F265">
            <v>0</v>
          </cell>
          <cell r="G265">
            <v>153</v>
          </cell>
          <cell r="H265">
            <v>535</v>
          </cell>
          <cell r="I265">
            <v>174</v>
          </cell>
          <cell r="J265">
            <v>477</v>
          </cell>
          <cell r="L265">
            <v>377</v>
          </cell>
        </row>
        <row r="266">
          <cell r="A266">
            <v>3121</v>
          </cell>
          <cell r="B266" t="str">
            <v>동티</v>
          </cell>
          <cell r="C266" t="str">
            <v>100Ø</v>
          </cell>
          <cell r="D266" t="str">
            <v>개</v>
          </cell>
          <cell r="E266">
            <v>19893</v>
          </cell>
          <cell r="F266">
            <v>0</v>
          </cell>
          <cell r="G266">
            <v>19893</v>
          </cell>
          <cell r="H266">
            <v>535</v>
          </cell>
          <cell r="I266">
            <v>22734</v>
          </cell>
          <cell r="J266">
            <v>489</v>
          </cell>
          <cell r="L266">
            <v>489</v>
          </cell>
        </row>
        <row r="267">
          <cell r="A267">
            <v>3122</v>
          </cell>
          <cell r="B267" t="str">
            <v>동티</v>
          </cell>
          <cell r="C267" t="str">
            <v>80Ø</v>
          </cell>
          <cell r="D267" t="str">
            <v>개</v>
          </cell>
          <cell r="E267">
            <v>10919</v>
          </cell>
          <cell r="F267">
            <v>0</v>
          </cell>
          <cell r="G267">
            <v>10919</v>
          </cell>
          <cell r="H267">
            <v>535</v>
          </cell>
          <cell r="I267">
            <v>12478</v>
          </cell>
          <cell r="J267">
            <v>489</v>
          </cell>
          <cell r="L267">
            <v>489</v>
          </cell>
        </row>
        <row r="268">
          <cell r="A268">
            <v>3123</v>
          </cell>
          <cell r="B268" t="str">
            <v>동티</v>
          </cell>
          <cell r="C268" t="str">
            <v>65Ø</v>
          </cell>
          <cell r="D268" t="str">
            <v>개</v>
          </cell>
          <cell r="E268">
            <v>5700</v>
          </cell>
          <cell r="F268">
            <v>0</v>
          </cell>
          <cell r="G268">
            <v>5700</v>
          </cell>
          <cell r="H268">
            <v>535</v>
          </cell>
          <cell r="I268">
            <v>6512</v>
          </cell>
          <cell r="J268">
            <v>489</v>
          </cell>
          <cell r="L268">
            <v>489</v>
          </cell>
        </row>
        <row r="269">
          <cell r="A269">
            <v>3124</v>
          </cell>
          <cell r="B269" t="str">
            <v>동티</v>
          </cell>
          <cell r="C269" t="str">
            <v>50Ø</v>
          </cell>
          <cell r="D269" t="str">
            <v>개</v>
          </cell>
          <cell r="E269">
            <v>3484</v>
          </cell>
          <cell r="F269">
            <v>0</v>
          </cell>
          <cell r="G269">
            <v>3484</v>
          </cell>
          <cell r="H269">
            <v>535</v>
          </cell>
          <cell r="I269">
            <v>3981</v>
          </cell>
          <cell r="J269">
            <v>489</v>
          </cell>
          <cell r="L269">
            <v>489</v>
          </cell>
        </row>
        <row r="270">
          <cell r="A270">
            <v>3125</v>
          </cell>
          <cell r="B270" t="str">
            <v>동티</v>
          </cell>
          <cell r="C270" t="str">
            <v>40Ø</v>
          </cell>
          <cell r="D270" t="str">
            <v>개</v>
          </cell>
          <cell r="E270">
            <v>1912</v>
          </cell>
          <cell r="F270">
            <v>0</v>
          </cell>
          <cell r="G270">
            <v>1912</v>
          </cell>
          <cell r="H270">
            <v>535</v>
          </cell>
          <cell r="I270">
            <v>2185</v>
          </cell>
          <cell r="J270">
            <v>477</v>
          </cell>
          <cell r="L270">
            <v>377</v>
          </cell>
        </row>
        <row r="271">
          <cell r="A271">
            <v>3126</v>
          </cell>
          <cell r="B271" t="str">
            <v>동티</v>
          </cell>
          <cell r="C271" t="str">
            <v>32Ø</v>
          </cell>
          <cell r="D271" t="str">
            <v>개</v>
          </cell>
          <cell r="E271">
            <v>1283</v>
          </cell>
          <cell r="F271">
            <v>0</v>
          </cell>
          <cell r="G271">
            <v>1283</v>
          </cell>
          <cell r="H271">
            <v>535</v>
          </cell>
          <cell r="I271">
            <v>1466</v>
          </cell>
          <cell r="J271">
            <v>477</v>
          </cell>
          <cell r="L271">
            <v>377</v>
          </cell>
        </row>
        <row r="272">
          <cell r="A272">
            <v>3127</v>
          </cell>
          <cell r="B272" t="str">
            <v>동티</v>
          </cell>
          <cell r="C272" t="str">
            <v>25Ø</v>
          </cell>
          <cell r="D272" t="str">
            <v>개</v>
          </cell>
          <cell r="E272">
            <v>755</v>
          </cell>
          <cell r="F272">
            <v>0</v>
          </cell>
          <cell r="G272">
            <v>755</v>
          </cell>
          <cell r="H272">
            <v>535</v>
          </cell>
          <cell r="I272">
            <v>862</v>
          </cell>
          <cell r="J272">
            <v>477</v>
          </cell>
          <cell r="L272">
            <v>377</v>
          </cell>
        </row>
        <row r="273">
          <cell r="A273">
            <v>3128</v>
          </cell>
          <cell r="B273" t="str">
            <v>동티</v>
          </cell>
          <cell r="C273" t="str">
            <v>20Ø</v>
          </cell>
          <cell r="D273" t="str">
            <v>개</v>
          </cell>
          <cell r="E273">
            <v>490</v>
          </cell>
          <cell r="F273">
            <v>0</v>
          </cell>
          <cell r="G273">
            <v>490</v>
          </cell>
          <cell r="H273">
            <v>535</v>
          </cell>
          <cell r="I273">
            <v>560</v>
          </cell>
          <cell r="J273">
            <v>477</v>
          </cell>
          <cell r="L273">
            <v>377</v>
          </cell>
        </row>
        <row r="274">
          <cell r="A274">
            <v>3129</v>
          </cell>
          <cell r="B274" t="str">
            <v>동티</v>
          </cell>
          <cell r="C274" t="str">
            <v>15Ø</v>
          </cell>
          <cell r="D274" t="str">
            <v>개</v>
          </cell>
          <cell r="E274">
            <v>333</v>
          </cell>
          <cell r="F274">
            <v>0</v>
          </cell>
          <cell r="G274">
            <v>333</v>
          </cell>
          <cell r="H274">
            <v>535</v>
          </cell>
          <cell r="I274">
            <v>380</v>
          </cell>
          <cell r="J274">
            <v>477</v>
          </cell>
          <cell r="L274">
            <v>377</v>
          </cell>
        </row>
        <row r="275">
          <cell r="A275">
            <v>3131</v>
          </cell>
          <cell r="B275" t="str">
            <v>동레듀샤</v>
          </cell>
          <cell r="C275" t="str">
            <v>100Ø</v>
          </cell>
          <cell r="D275" t="str">
            <v>개</v>
          </cell>
          <cell r="E275">
            <v>7113</v>
          </cell>
          <cell r="F275">
            <v>0</v>
          </cell>
          <cell r="G275">
            <v>7113</v>
          </cell>
          <cell r="H275">
            <v>535</v>
          </cell>
          <cell r="I275">
            <v>8129</v>
          </cell>
          <cell r="J275">
            <v>489</v>
          </cell>
          <cell r="L275">
            <v>489</v>
          </cell>
        </row>
        <row r="276">
          <cell r="A276">
            <v>3132</v>
          </cell>
          <cell r="B276" t="str">
            <v>동레듀샤</v>
          </cell>
          <cell r="C276" t="str">
            <v>80Ø</v>
          </cell>
          <cell r="D276" t="str">
            <v>개</v>
          </cell>
          <cell r="E276">
            <v>3133</v>
          </cell>
          <cell r="F276">
            <v>0</v>
          </cell>
          <cell r="G276">
            <v>3133</v>
          </cell>
          <cell r="H276">
            <v>535</v>
          </cell>
          <cell r="I276">
            <v>3580</v>
          </cell>
          <cell r="J276">
            <v>489</v>
          </cell>
          <cell r="L276">
            <v>489</v>
          </cell>
        </row>
        <row r="277">
          <cell r="A277">
            <v>3133</v>
          </cell>
          <cell r="B277" t="str">
            <v>동레듀샤</v>
          </cell>
          <cell r="C277" t="str">
            <v>65Ø</v>
          </cell>
          <cell r="D277" t="str">
            <v>개</v>
          </cell>
          <cell r="E277">
            <v>2220</v>
          </cell>
          <cell r="F277">
            <v>0</v>
          </cell>
          <cell r="G277">
            <v>2220</v>
          </cell>
          <cell r="H277">
            <v>535</v>
          </cell>
          <cell r="I277">
            <v>2536</v>
          </cell>
          <cell r="J277">
            <v>489</v>
          </cell>
          <cell r="L277">
            <v>489</v>
          </cell>
        </row>
        <row r="278">
          <cell r="A278">
            <v>3134</v>
          </cell>
          <cell r="B278" t="str">
            <v>동레듀샤</v>
          </cell>
          <cell r="C278" t="str">
            <v>50Ø</v>
          </cell>
          <cell r="D278" t="str">
            <v>개</v>
          </cell>
          <cell r="E278">
            <v>1629</v>
          </cell>
          <cell r="F278">
            <v>0</v>
          </cell>
          <cell r="G278">
            <v>1629</v>
          </cell>
          <cell r="H278">
            <v>535</v>
          </cell>
          <cell r="I278">
            <v>1861</v>
          </cell>
          <cell r="J278">
            <v>489</v>
          </cell>
          <cell r="L278">
            <v>489</v>
          </cell>
        </row>
        <row r="279">
          <cell r="A279">
            <v>3135</v>
          </cell>
          <cell r="B279" t="str">
            <v>동레듀샤</v>
          </cell>
          <cell r="C279" t="str">
            <v>40Ø</v>
          </cell>
          <cell r="D279" t="str">
            <v>개</v>
          </cell>
          <cell r="E279">
            <v>679</v>
          </cell>
          <cell r="F279">
            <v>0</v>
          </cell>
          <cell r="G279">
            <v>679</v>
          </cell>
          <cell r="H279">
            <v>535</v>
          </cell>
          <cell r="I279">
            <v>776</v>
          </cell>
          <cell r="J279">
            <v>489</v>
          </cell>
          <cell r="L279">
            <v>489</v>
          </cell>
        </row>
        <row r="280">
          <cell r="A280">
            <v>3136</v>
          </cell>
          <cell r="B280" t="str">
            <v>동레듀샤</v>
          </cell>
          <cell r="C280" t="str">
            <v>32Ø</v>
          </cell>
          <cell r="D280" t="str">
            <v>개</v>
          </cell>
          <cell r="E280">
            <v>396</v>
          </cell>
          <cell r="F280">
            <v>0</v>
          </cell>
          <cell r="G280">
            <v>396</v>
          </cell>
          <cell r="H280">
            <v>535</v>
          </cell>
          <cell r="I280">
            <v>452</v>
          </cell>
          <cell r="J280">
            <v>489</v>
          </cell>
          <cell r="L280">
            <v>489</v>
          </cell>
        </row>
        <row r="281">
          <cell r="A281">
            <v>3137</v>
          </cell>
          <cell r="B281" t="str">
            <v>동레듀샤</v>
          </cell>
          <cell r="C281" t="str">
            <v>25Ø</v>
          </cell>
          <cell r="D281" t="str">
            <v>개</v>
          </cell>
          <cell r="E281">
            <v>290</v>
          </cell>
          <cell r="F281">
            <v>0</v>
          </cell>
          <cell r="G281">
            <v>290</v>
          </cell>
          <cell r="H281">
            <v>535</v>
          </cell>
          <cell r="I281">
            <v>331</v>
          </cell>
          <cell r="J281">
            <v>489</v>
          </cell>
          <cell r="L281">
            <v>489</v>
          </cell>
        </row>
        <row r="282">
          <cell r="A282">
            <v>3138</v>
          </cell>
          <cell r="B282" t="str">
            <v>동레듀샤</v>
          </cell>
          <cell r="C282" t="str">
            <v>20Ø</v>
          </cell>
          <cell r="D282" t="str">
            <v>개</v>
          </cell>
          <cell r="E282">
            <v>195</v>
          </cell>
          <cell r="F282">
            <v>0</v>
          </cell>
          <cell r="G282">
            <v>195</v>
          </cell>
          <cell r="H282">
            <v>535</v>
          </cell>
          <cell r="I282">
            <v>223</v>
          </cell>
          <cell r="J282">
            <v>489</v>
          </cell>
          <cell r="L282">
            <v>489</v>
          </cell>
        </row>
        <row r="283">
          <cell r="A283">
            <v>3141</v>
          </cell>
          <cell r="B283" t="str">
            <v>동소켓</v>
          </cell>
          <cell r="C283" t="str">
            <v>100Ø</v>
          </cell>
          <cell r="D283" t="str">
            <v>개</v>
          </cell>
          <cell r="E283">
            <v>5622</v>
          </cell>
          <cell r="F283">
            <v>0</v>
          </cell>
          <cell r="G283">
            <v>5622</v>
          </cell>
          <cell r="H283">
            <v>535</v>
          </cell>
          <cell r="I283">
            <v>6425</v>
          </cell>
          <cell r="J283">
            <v>489</v>
          </cell>
          <cell r="L283">
            <v>489</v>
          </cell>
        </row>
        <row r="284">
          <cell r="A284">
            <v>3142</v>
          </cell>
          <cell r="B284" t="str">
            <v>동소켓</v>
          </cell>
          <cell r="C284" t="str">
            <v>80Ø</v>
          </cell>
          <cell r="D284" t="str">
            <v>개</v>
          </cell>
          <cell r="E284">
            <v>2433</v>
          </cell>
          <cell r="F284">
            <v>0</v>
          </cell>
          <cell r="G284">
            <v>2433</v>
          </cell>
          <cell r="H284">
            <v>535</v>
          </cell>
          <cell r="I284">
            <v>2780</v>
          </cell>
          <cell r="J284">
            <v>489</v>
          </cell>
          <cell r="L284">
            <v>489</v>
          </cell>
        </row>
        <row r="285">
          <cell r="A285">
            <v>3143</v>
          </cell>
          <cell r="B285" t="str">
            <v>동소켓</v>
          </cell>
          <cell r="C285" t="str">
            <v>65Ø</v>
          </cell>
          <cell r="D285" t="str">
            <v>개</v>
          </cell>
          <cell r="E285">
            <v>1490</v>
          </cell>
          <cell r="F285">
            <v>0</v>
          </cell>
          <cell r="G285">
            <v>1490</v>
          </cell>
          <cell r="H285">
            <v>535</v>
          </cell>
          <cell r="I285">
            <v>1702</v>
          </cell>
          <cell r="J285">
            <v>489</v>
          </cell>
          <cell r="L285">
            <v>489</v>
          </cell>
        </row>
        <row r="286">
          <cell r="A286">
            <v>3144</v>
          </cell>
          <cell r="B286" t="str">
            <v>동소켓</v>
          </cell>
          <cell r="C286" t="str">
            <v>50Ø</v>
          </cell>
          <cell r="D286" t="str">
            <v>개</v>
          </cell>
          <cell r="E286">
            <v>743</v>
          </cell>
          <cell r="F286">
            <v>0</v>
          </cell>
          <cell r="G286">
            <v>743</v>
          </cell>
          <cell r="H286">
            <v>535</v>
          </cell>
          <cell r="I286">
            <v>848</v>
          </cell>
          <cell r="J286">
            <v>489</v>
          </cell>
          <cell r="L286">
            <v>489</v>
          </cell>
        </row>
        <row r="287">
          <cell r="A287">
            <v>3145</v>
          </cell>
          <cell r="B287" t="str">
            <v>동소켓</v>
          </cell>
          <cell r="C287" t="str">
            <v>40Ø</v>
          </cell>
          <cell r="D287" t="str">
            <v>개</v>
          </cell>
          <cell r="E287">
            <v>416</v>
          </cell>
          <cell r="F287">
            <v>0</v>
          </cell>
          <cell r="G287">
            <v>416</v>
          </cell>
          <cell r="H287">
            <v>535</v>
          </cell>
          <cell r="I287">
            <v>475</v>
          </cell>
          <cell r="J287">
            <v>477</v>
          </cell>
          <cell r="L287">
            <v>377</v>
          </cell>
        </row>
        <row r="288">
          <cell r="A288">
            <v>3146</v>
          </cell>
          <cell r="B288" t="str">
            <v>동소켓</v>
          </cell>
          <cell r="C288" t="str">
            <v>32Ø</v>
          </cell>
          <cell r="D288" t="str">
            <v>개</v>
          </cell>
          <cell r="E288">
            <v>290</v>
          </cell>
          <cell r="F288">
            <v>0</v>
          </cell>
          <cell r="G288">
            <v>290</v>
          </cell>
          <cell r="H288">
            <v>535</v>
          </cell>
          <cell r="I288">
            <v>331</v>
          </cell>
          <cell r="J288">
            <v>477</v>
          </cell>
          <cell r="L288">
            <v>377</v>
          </cell>
        </row>
        <row r="289">
          <cell r="A289">
            <v>3147</v>
          </cell>
          <cell r="B289" t="str">
            <v>동소켓</v>
          </cell>
          <cell r="C289" t="str">
            <v>25Ø</v>
          </cell>
          <cell r="D289" t="str">
            <v>개</v>
          </cell>
          <cell r="E289">
            <v>226</v>
          </cell>
          <cell r="F289">
            <v>0</v>
          </cell>
          <cell r="G289">
            <v>226</v>
          </cell>
          <cell r="H289">
            <v>535</v>
          </cell>
          <cell r="I289">
            <v>258</v>
          </cell>
          <cell r="J289">
            <v>477</v>
          </cell>
          <cell r="L289">
            <v>377</v>
          </cell>
        </row>
        <row r="290">
          <cell r="A290">
            <v>3148</v>
          </cell>
          <cell r="B290" t="str">
            <v>동소켓</v>
          </cell>
          <cell r="C290" t="str">
            <v>20Ø</v>
          </cell>
          <cell r="D290" t="str">
            <v>개</v>
          </cell>
          <cell r="E290">
            <v>151</v>
          </cell>
          <cell r="F290">
            <v>0</v>
          </cell>
          <cell r="G290">
            <v>151</v>
          </cell>
          <cell r="H290">
            <v>535</v>
          </cell>
          <cell r="I290">
            <v>172</v>
          </cell>
          <cell r="J290">
            <v>477</v>
          </cell>
          <cell r="L290">
            <v>377</v>
          </cell>
        </row>
        <row r="291">
          <cell r="A291">
            <v>3149</v>
          </cell>
          <cell r="B291" t="str">
            <v>동소켓</v>
          </cell>
          <cell r="C291" t="str">
            <v>15Ø</v>
          </cell>
          <cell r="D291" t="str">
            <v>개</v>
          </cell>
          <cell r="E291">
            <v>100</v>
          </cell>
          <cell r="F291">
            <v>0</v>
          </cell>
          <cell r="G291">
            <v>100</v>
          </cell>
          <cell r="H291">
            <v>535</v>
          </cell>
          <cell r="I291">
            <v>114</v>
          </cell>
          <cell r="J291">
            <v>477</v>
          </cell>
          <cell r="L291">
            <v>377</v>
          </cell>
        </row>
        <row r="292">
          <cell r="A292">
            <v>3151</v>
          </cell>
          <cell r="B292" t="str">
            <v>동캡</v>
          </cell>
          <cell r="C292" t="str">
            <v>100Ø</v>
          </cell>
          <cell r="D292" t="str">
            <v>개</v>
          </cell>
          <cell r="E292">
            <v>5082</v>
          </cell>
          <cell r="F292">
            <v>0</v>
          </cell>
          <cell r="G292">
            <v>5082</v>
          </cell>
          <cell r="H292">
            <v>535</v>
          </cell>
          <cell r="I292">
            <v>5808</v>
          </cell>
          <cell r="J292">
            <v>489</v>
          </cell>
          <cell r="L292">
            <v>489</v>
          </cell>
        </row>
        <row r="293">
          <cell r="A293">
            <v>3152</v>
          </cell>
          <cell r="B293" t="str">
            <v>동캡</v>
          </cell>
          <cell r="C293" t="str">
            <v>80Ø</v>
          </cell>
          <cell r="D293" t="str">
            <v>개</v>
          </cell>
          <cell r="E293">
            <v>2629</v>
          </cell>
          <cell r="F293">
            <v>0</v>
          </cell>
          <cell r="G293">
            <v>2629</v>
          </cell>
          <cell r="H293">
            <v>535</v>
          </cell>
          <cell r="I293">
            <v>3004</v>
          </cell>
          <cell r="J293">
            <v>489</v>
          </cell>
          <cell r="L293">
            <v>489</v>
          </cell>
        </row>
        <row r="294">
          <cell r="A294">
            <v>3153</v>
          </cell>
          <cell r="B294" t="str">
            <v>동캡</v>
          </cell>
          <cell r="C294" t="str">
            <v>65Ø</v>
          </cell>
          <cell r="D294" t="str">
            <v>개</v>
          </cell>
          <cell r="E294">
            <v>1768</v>
          </cell>
          <cell r="F294">
            <v>0</v>
          </cell>
          <cell r="G294">
            <v>1768</v>
          </cell>
          <cell r="H294">
            <v>535</v>
          </cell>
          <cell r="I294">
            <v>2020</v>
          </cell>
          <cell r="J294">
            <v>489</v>
          </cell>
          <cell r="L294">
            <v>489</v>
          </cell>
        </row>
        <row r="295">
          <cell r="A295">
            <v>3154</v>
          </cell>
          <cell r="B295" t="str">
            <v>동캡</v>
          </cell>
          <cell r="C295" t="str">
            <v>50Ø</v>
          </cell>
          <cell r="D295" t="str">
            <v>개</v>
          </cell>
          <cell r="E295">
            <v>1044</v>
          </cell>
          <cell r="F295">
            <v>0</v>
          </cell>
          <cell r="G295">
            <v>1044</v>
          </cell>
          <cell r="H295">
            <v>535</v>
          </cell>
          <cell r="I295">
            <v>1192</v>
          </cell>
          <cell r="J295">
            <v>489</v>
          </cell>
          <cell r="L295">
            <v>489</v>
          </cell>
        </row>
        <row r="296">
          <cell r="A296">
            <v>3155</v>
          </cell>
          <cell r="B296" t="str">
            <v>동캡</v>
          </cell>
          <cell r="C296" t="str">
            <v>40Ø</v>
          </cell>
          <cell r="D296" t="str">
            <v>개</v>
          </cell>
          <cell r="E296">
            <v>603</v>
          </cell>
          <cell r="F296">
            <v>0</v>
          </cell>
          <cell r="G296">
            <v>603</v>
          </cell>
          <cell r="H296">
            <v>535</v>
          </cell>
          <cell r="I296">
            <v>689</v>
          </cell>
          <cell r="J296">
            <v>477</v>
          </cell>
          <cell r="L296">
            <v>377</v>
          </cell>
        </row>
        <row r="297">
          <cell r="A297">
            <v>3156</v>
          </cell>
          <cell r="B297" t="str">
            <v>동캡</v>
          </cell>
          <cell r="C297" t="str">
            <v>32Ø</v>
          </cell>
          <cell r="D297" t="str">
            <v>개</v>
          </cell>
          <cell r="E297">
            <v>371</v>
          </cell>
          <cell r="F297">
            <v>0</v>
          </cell>
          <cell r="G297">
            <v>371</v>
          </cell>
          <cell r="H297">
            <v>535</v>
          </cell>
          <cell r="I297">
            <v>424</v>
          </cell>
          <cell r="J297">
            <v>477</v>
          </cell>
          <cell r="L297">
            <v>377</v>
          </cell>
        </row>
        <row r="298">
          <cell r="A298">
            <v>3157</v>
          </cell>
          <cell r="B298" t="str">
            <v>동캡</v>
          </cell>
          <cell r="C298" t="str">
            <v>25Ø</v>
          </cell>
          <cell r="D298" t="str">
            <v>개</v>
          </cell>
          <cell r="E298">
            <v>270</v>
          </cell>
          <cell r="F298">
            <v>0</v>
          </cell>
          <cell r="G298">
            <v>270</v>
          </cell>
          <cell r="H298">
            <v>535</v>
          </cell>
          <cell r="I298">
            <v>308</v>
          </cell>
          <cell r="J298">
            <v>477</v>
          </cell>
          <cell r="L298">
            <v>377</v>
          </cell>
        </row>
        <row r="299">
          <cell r="A299">
            <v>3158</v>
          </cell>
          <cell r="B299" t="str">
            <v>동캡</v>
          </cell>
          <cell r="C299" t="str">
            <v>20Ø</v>
          </cell>
          <cell r="D299" t="str">
            <v>개</v>
          </cell>
          <cell r="E299">
            <v>182</v>
          </cell>
          <cell r="F299">
            <v>0</v>
          </cell>
          <cell r="G299">
            <v>182</v>
          </cell>
          <cell r="H299">
            <v>535</v>
          </cell>
          <cell r="I299">
            <v>208</v>
          </cell>
          <cell r="J299">
            <v>477</v>
          </cell>
          <cell r="L299">
            <v>377</v>
          </cell>
        </row>
        <row r="300">
          <cell r="A300">
            <v>3159</v>
          </cell>
          <cell r="B300" t="str">
            <v>동캡</v>
          </cell>
          <cell r="C300" t="str">
            <v>15Ø</v>
          </cell>
          <cell r="D300" t="str">
            <v>개</v>
          </cell>
          <cell r="E300">
            <v>139</v>
          </cell>
          <cell r="F300">
            <v>0</v>
          </cell>
          <cell r="G300">
            <v>139</v>
          </cell>
          <cell r="H300">
            <v>535</v>
          </cell>
          <cell r="I300">
            <v>158</v>
          </cell>
          <cell r="J300">
            <v>477</v>
          </cell>
          <cell r="L300">
            <v>377</v>
          </cell>
        </row>
        <row r="301">
          <cell r="A301">
            <v>3161</v>
          </cell>
          <cell r="B301" t="str">
            <v>동절연 합 후렌지</v>
          </cell>
          <cell r="C301" t="str">
            <v>100Ø</v>
          </cell>
          <cell r="D301" t="str">
            <v>개</v>
          </cell>
          <cell r="E301">
            <v>25637</v>
          </cell>
          <cell r="F301">
            <v>12436</v>
          </cell>
          <cell r="H301">
            <v>0</v>
          </cell>
          <cell r="I301">
            <v>25637</v>
          </cell>
          <cell r="J301">
            <v>0</v>
          </cell>
          <cell r="L301">
            <v>0</v>
          </cell>
        </row>
        <row r="302">
          <cell r="A302">
            <v>3162</v>
          </cell>
          <cell r="B302" t="str">
            <v>동절연 합 후렌지</v>
          </cell>
          <cell r="C302" t="str">
            <v>80Ø</v>
          </cell>
          <cell r="D302" t="str">
            <v>개</v>
          </cell>
          <cell r="E302">
            <v>19335</v>
          </cell>
          <cell r="F302">
            <v>8814</v>
          </cell>
          <cell r="H302">
            <v>0</v>
          </cell>
          <cell r="I302">
            <v>19335</v>
          </cell>
          <cell r="J302">
            <v>0</v>
          </cell>
          <cell r="L302">
            <v>0</v>
          </cell>
        </row>
        <row r="303">
          <cell r="A303">
            <v>3163</v>
          </cell>
          <cell r="B303" t="str">
            <v>동절연 합 후렌지</v>
          </cell>
          <cell r="C303" t="str">
            <v>65Ø</v>
          </cell>
          <cell r="D303" t="str">
            <v>개</v>
          </cell>
          <cell r="E303">
            <v>13265</v>
          </cell>
          <cell r="F303">
            <v>7606</v>
          </cell>
          <cell r="H303">
            <v>0</v>
          </cell>
          <cell r="I303">
            <v>13265</v>
          </cell>
          <cell r="J303">
            <v>0</v>
          </cell>
          <cell r="L303">
            <v>0</v>
          </cell>
        </row>
        <row r="304">
          <cell r="A304">
            <v>3164</v>
          </cell>
          <cell r="B304" t="str">
            <v>동유니온 (C x M)</v>
          </cell>
          <cell r="C304" t="str">
            <v>50Ø</v>
          </cell>
          <cell r="D304" t="str">
            <v>개</v>
          </cell>
          <cell r="E304">
            <v>8972</v>
          </cell>
          <cell r="F304">
            <v>0</v>
          </cell>
          <cell r="G304">
            <v>8972</v>
          </cell>
          <cell r="H304">
            <v>535</v>
          </cell>
          <cell r="I304">
            <v>8972</v>
          </cell>
          <cell r="J304">
            <v>489</v>
          </cell>
          <cell r="L304">
            <v>489</v>
          </cell>
        </row>
        <row r="305">
          <cell r="A305">
            <v>3165</v>
          </cell>
          <cell r="B305" t="str">
            <v>동유니온 (C x M)</v>
          </cell>
          <cell r="C305" t="str">
            <v>40Ø</v>
          </cell>
          <cell r="D305" t="str">
            <v>개</v>
          </cell>
          <cell r="E305">
            <v>6850</v>
          </cell>
          <cell r="F305">
            <v>0</v>
          </cell>
          <cell r="G305">
            <v>6850</v>
          </cell>
          <cell r="H305">
            <v>535</v>
          </cell>
          <cell r="I305">
            <v>6850</v>
          </cell>
          <cell r="J305">
            <v>477</v>
          </cell>
          <cell r="L305">
            <v>377</v>
          </cell>
        </row>
        <row r="306">
          <cell r="A306">
            <v>3166</v>
          </cell>
          <cell r="B306" t="str">
            <v>동유니온 (C x M)</v>
          </cell>
          <cell r="C306" t="str">
            <v>32Ø</v>
          </cell>
          <cell r="D306" t="str">
            <v>개</v>
          </cell>
          <cell r="E306">
            <v>4604</v>
          </cell>
          <cell r="F306">
            <v>0</v>
          </cell>
          <cell r="G306">
            <v>4604</v>
          </cell>
          <cell r="H306">
            <v>535</v>
          </cell>
          <cell r="I306">
            <v>4604</v>
          </cell>
          <cell r="J306">
            <v>477</v>
          </cell>
          <cell r="L306">
            <v>377</v>
          </cell>
        </row>
        <row r="307">
          <cell r="A307">
            <v>3167</v>
          </cell>
          <cell r="B307" t="str">
            <v>동유니온 (C x M)</v>
          </cell>
          <cell r="C307" t="str">
            <v>25Ø</v>
          </cell>
          <cell r="D307" t="str">
            <v>개</v>
          </cell>
          <cell r="E307">
            <v>3096</v>
          </cell>
          <cell r="F307">
            <v>0</v>
          </cell>
          <cell r="G307">
            <v>3096</v>
          </cell>
          <cell r="H307">
            <v>535</v>
          </cell>
          <cell r="I307">
            <v>3097</v>
          </cell>
          <cell r="J307">
            <v>477</v>
          </cell>
          <cell r="L307">
            <v>377</v>
          </cell>
        </row>
        <row r="308">
          <cell r="A308">
            <v>3168</v>
          </cell>
          <cell r="B308" t="str">
            <v>동유니온 (C x M)</v>
          </cell>
          <cell r="C308" t="str">
            <v>20Ø</v>
          </cell>
          <cell r="D308" t="str">
            <v>개</v>
          </cell>
          <cell r="E308">
            <v>1980</v>
          </cell>
          <cell r="F308">
            <v>0</v>
          </cell>
          <cell r="G308">
            <v>1980</v>
          </cell>
          <cell r="H308">
            <v>535</v>
          </cell>
          <cell r="I308">
            <v>1980</v>
          </cell>
          <cell r="J308">
            <v>477</v>
          </cell>
          <cell r="L308">
            <v>377</v>
          </cell>
        </row>
        <row r="309">
          <cell r="A309">
            <v>3169</v>
          </cell>
          <cell r="B309" t="str">
            <v>동유니온 (C x M)</v>
          </cell>
          <cell r="C309" t="str">
            <v>15Ø</v>
          </cell>
          <cell r="D309" t="str">
            <v>개</v>
          </cell>
          <cell r="E309">
            <v>1130</v>
          </cell>
          <cell r="F309">
            <v>0</v>
          </cell>
          <cell r="G309">
            <v>1130</v>
          </cell>
          <cell r="H309">
            <v>535</v>
          </cell>
          <cell r="I309">
            <v>1130</v>
          </cell>
          <cell r="J309">
            <v>477</v>
          </cell>
          <cell r="L309">
            <v>377</v>
          </cell>
        </row>
        <row r="310">
          <cell r="A310">
            <v>3171</v>
          </cell>
          <cell r="B310" t="str">
            <v>CM 아답타</v>
          </cell>
          <cell r="C310" t="str">
            <v>100Ø</v>
          </cell>
          <cell r="D310" t="str">
            <v>개</v>
          </cell>
          <cell r="E310">
            <v>26090</v>
          </cell>
          <cell r="F310">
            <v>0</v>
          </cell>
          <cell r="G310">
            <v>26090</v>
          </cell>
          <cell r="H310">
            <v>535</v>
          </cell>
          <cell r="I310">
            <v>26091</v>
          </cell>
          <cell r="J310">
            <v>489</v>
          </cell>
          <cell r="L310">
            <v>489</v>
          </cell>
        </row>
        <row r="311">
          <cell r="A311">
            <v>3172</v>
          </cell>
          <cell r="B311" t="str">
            <v>CM 아답타</v>
          </cell>
          <cell r="C311" t="str">
            <v>80Ø</v>
          </cell>
          <cell r="D311" t="str">
            <v>개</v>
          </cell>
          <cell r="E311">
            <v>12488</v>
          </cell>
          <cell r="F311">
            <v>0</v>
          </cell>
          <cell r="G311">
            <v>12490</v>
          </cell>
          <cell r="H311">
            <v>535</v>
          </cell>
          <cell r="I311">
            <v>12488</v>
          </cell>
          <cell r="J311">
            <v>489</v>
          </cell>
          <cell r="L311">
            <v>489</v>
          </cell>
        </row>
        <row r="312">
          <cell r="A312">
            <v>3173</v>
          </cell>
          <cell r="B312" t="str">
            <v>CM 아답타</v>
          </cell>
          <cell r="C312" t="str">
            <v>65Ø</v>
          </cell>
          <cell r="D312" t="str">
            <v>개</v>
          </cell>
          <cell r="E312">
            <v>6906</v>
          </cell>
          <cell r="F312">
            <v>0</v>
          </cell>
          <cell r="G312">
            <v>6906</v>
          </cell>
          <cell r="H312">
            <v>535</v>
          </cell>
          <cell r="I312">
            <v>6906</v>
          </cell>
          <cell r="J312">
            <v>489</v>
          </cell>
          <cell r="L312">
            <v>489</v>
          </cell>
        </row>
        <row r="313">
          <cell r="A313">
            <v>3174</v>
          </cell>
          <cell r="B313" t="str">
            <v>CM 아답타</v>
          </cell>
          <cell r="C313" t="str">
            <v>50Ø</v>
          </cell>
          <cell r="D313" t="str">
            <v>개</v>
          </cell>
          <cell r="E313">
            <v>3223</v>
          </cell>
          <cell r="F313">
            <v>0</v>
          </cell>
          <cell r="G313">
            <v>3223</v>
          </cell>
          <cell r="H313">
            <v>535</v>
          </cell>
          <cell r="I313">
            <v>3223</v>
          </cell>
          <cell r="J313">
            <v>489</v>
          </cell>
          <cell r="L313">
            <v>489</v>
          </cell>
        </row>
        <row r="314">
          <cell r="A314">
            <v>3175</v>
          </cell>
          <cell r="B314" t="str">
            <v>CM 아답타</v>
          </cell>
          <cell r="C314" t="str">
            <v>40Ø</v>
          </cell>
          <cell r="D314" t="str">
            <v>개</v>
          </cell>
          <cell r="E314">
            <v>2300</v>
          </cell>
          <cell r="F314">
            <v>0</v>
          </cell>
          <cell r="G314">
            <v>2300</v>
          </cell>
          <cell r="H314">
            <v>535</v>
          </cell>
          <cell r="I314">
            <v>2302</v>
          </cell>
          <cell r="J314">
            <v>477</v>
          </cell>
          <cell r="L314">
            <v>377</v>
          </cell>
        </row>
        <row r="315">
          <cell r="A315">
            <v>3176</v>
          </cell>
          <cell r="B315" t="str">
            <v>CM 아답타</v>
          </cell>
          <cell r="C315" t="str">
            <v>32Ø</v>
          </cell>
          <cell r="D315" t="str">
            <v>개</v>
          </cell>
          <cell r="E315">
            <v>1565</v>
          </cell>
          <cell r="F315">
            <v>0</v>
          </cell>
          <cell r="G315">
            <v>1565</v>
          </cell>
          <cell r="H315">
            <v>535</v>
          </cell>
          <cell r="I315">
            <v>1566</v>
          </cell>
          <cell r="J315">
            <v>477</v>
          </cell>
          <cell r="L315">
            <v>377</v>
          </cell>
        </row>
        <row r="316">
          <cell r="A316">
            <v>3177</v>
          </cell>
          <cell r="B316" t="str">
            <v>CM 아답타</v>
          </cell>
          <cell r="C316" t="str">
            <v>25Ø</v>
          </cell>
          <cell r="D316" t="str">
            <v>개</v>
          </cell>
          <cell r="E316">
            <v>888</v>
          </cell>
          <cell r="F316">
            <v>0</v>
          </cell>
          <cell r="G316">
            <v>888</v>
          </cell>
          <cell r="H316">
            <v>535</v>
          </cell>
          <cell r="I316">
            <v>888</v>
          </cell>
          <cell r="J316">
            <v>477</v>
          </cell>
          <cell r="L316">
            <v>377</v>
          </cell>
        </row>
        <row r="317">
          <cell r="A317">
            <v>3178</v>
          </cell>
          <cell r="B317" t="str">
            <v>CM 아답타</v>
          </cell>
          <cell r="C317" t="str">
            <v>20Ø</v>
          </cell>
          <cell r="D317" t="str">
            <v>개</v>
          </cell>
          <cell r="E317">
            <v>556</v>
          </cell>
          <cell r="F317">
            <v>0</v>
          </cell>
          <cell r="G317">
            <v>556</v>
          </cell>
          <cell r="H317">
            <v>535</v>
          </cell>
          <cell r="I317">
            <v>556</v>
          </cell>
          <cell r="J317">
            <v>477</v>
          </cell>
          <cell r="L317">
            <v>377</v>
          </cell>
        </row>
        <row r="318">
          <cell r="A318">
            <v>3179</v>
          </cell>
          <cell r="B318" t="str">
            <v>CM 아답타</v>
          </cell>
          <cell r="C318" t="str">
            <v>15Ø</v>
          </cell>
          <cell r="D318" t="str">
            <v>개</v>
          </cell>
          <cell r="E318">
            <v>278</v>
          </cell>
          <cell r="F318">
            <v>0</v>
          </cell>
          <cell r="G318">
            <v>278</v>
          </cell>
          <cell r="H318">
            <v>535</v>
          </cell>
          <cell r="I318">
            <v>278</v>
          </cell>
          <cell r="J318">
            <v>477</v>
          </cell>
          <cell r="L318">
            <v>377</v>
          </cell>
        </row>
        <row r="319">
          <cell r="A319">
            <v>3181</v>
          </cell>
          <cell r="B319" t="str">
            <v>CF 아답타</v>
          </cell>
          <cell r="C319" t="str">
            <v>50Ø</v>
          </cell>
          <cell r="D319" t="str">
            <v>개</v>
          </cell>
          <cell r="E319">
            <v>5469</v>
          </cell>
          <cell r="F319">
            <v>0</v>
          </cell>
          <cell r="G319">
            <v>5469</v>
          </cell>
          <cell r="H319">
            <v>535</v>
          </cell>
          <cell r="I319">
            <v>5469</v>
          </cell>
          <cell r="J319">
            <v>489</v>
          </cell>
          <cell r="L319">
            <v>489</v>
          </cell>
        </row>
        <row r="320">
          <cell r="A320">
            <v>3182</v>
          </cell>
          <cell r="B320" t="str">
            <v>CF 아답타</v>
          </cell>
          <cell r="C320" t="str">
            <v>40Ø</v>
          </cell>
          <cell r="D320" t="str">
            <v>개</v>
          </cell>
          <cell r="E320">
            <v>3322</v>
          </cell>
          <cell r="F320">
            <v>0</v>
          </cell>
          <cell r="G320">
            <v>3322</v>
          </cell>
          <cell r="H320">
            <v>535</v>
          </cell>
          <cell r="I320">
            <v>3322</v>
          </cell>
          <cell r="J320">
            <v>477</v>
          </cell>
          <cell r="L320">
            <v>377</v>
          </cell>
        </row>
        <row r="321">
          <cell r="A321">
            <v>3183</v>
          </cell>
          <cell r="B321" t="str">
            <v>CF 아답타</v>
          </cell>
          <cell r="C321" t="str">
            <v>32Ø</v>
          </cell>
          <cell r="D321" t="str">
            <v>개</v>
          </cell>
          <cell r="E321">
            <v>2566</v>
          </cell>
          <cell r="F321">
            <v>0</v>
          </cell>
          <cell r="G321">
            <v>2566</v>
          </cell>
          <cell r="H321">
            <v>535</v>
          </cell>
          <cell r="I321">
            <v>2566</v>
          </cell>
          <cell r="J321">
            <v>477</v>
          </cell>
          <cell r="L321">
            <v>377</v>
          </cell>
        </row>
        <row r="322">
          <cell r="A322">
            <v>3184</v>
          </cell>
          <cell r="B322" t="str">
            <v>CF 아답타</v>
          </cell>
          <cell r="C322" t="str">
            <v>25Ø</v>
          </cell>
          <cell r="D322" t="str">
            <v>개</v>
          </cell>
          <cell r="E322">
            <v>1535</v>
          </cell>
          <cell r="F322">
            <v>0</v>
          </cell>
          <cell r="G322">
            <v>1535</v>
          </cell>
          <cell r="H322">
            <v>535</v>
          </cell>
          <cell r="I322">
            <v>1535</v>
          </cell>
          <cell r="J322">
            <v>477</v>
          </cell>
          <cell r="L322">
            <v>377</v>
          </cell>
        </row>
        <row r="323">
          <cell r="A323">
            <v>3185</v>
          </cell>
          <cell r="B323" t="str">
            <v>CF 아답타</v>
          </cell>
          <cell r="C323" t="str">
            <v>20Ø</v>
          </cell>
          <cell r="D323" t="str">
            <v>개</v>
          </cell>
          <cell r="E323">
            <v>681</v>
          </cell>
          <cell r="F323">
            <v>0</v>
          </cell>
          <cell r="G323">
            <v>681</v>
          </cell>
          <cell r="H323">
            <v>535</v>
          </cell>
          <cell r="I323">
            <v>682</v>
          </cell>
          <cell r="J323">
            <v>477</v>
          </cell>
          <cell r="L323">
            <v>377</v>
          </cell>
        </row>
        <row r="324">
          <cell r="A324">
            <v>3186</v>
          </cell>
          <cell r="B324" t="str">
            <v>CF 아답타</v>
          </cell>
          <cell r="C324" t="str">
            <v>15Ø</v>
          </cell>
          <cell r="D324" t="str">
            <v>개</v>
          </cell>
          <cell r="E324">
            <v>390</v>
          </cell>
          <cell r="F324">
            <v>0</v>
          </cell>
          <cell r="G324">
            <v>390</v>
          </cell>
          <cell r="H324">
            <v>535</v>
          </cell>
          <cell r="I324">
            <v>390</v>
          </cell>
          <cell r="J324">
            <v>477</v>
          </cell>
          <cell r="L324">
            <v>377</v>
          </cell>
        </row>
        <row r="325">
          <cell r="A325">
            <v>3191</v>
          </cell>
          <cell r="B325" t="str">
            <v>CF 엘보</v>
          </cell>
          <cell r="C325" t="str">
            <v>32Ø</v>
          </cell>
          <cell r="D325" t="str">
            <v>개</v>
          </cell>
          <cell r="E325">
            <v>4911</v>
          </cell>
          <cell r="F325">
            <v>0</v>
          </cell>
          <cell r="G325">
            <v>4911</v>
          </cell>
          <cell r="H325">
            <v>535</v>
          </cell>
          <cell r="I325">
            <v>4911</v>
          </cell>
          <cell r="J325">
            <v>477</v>
          </cell>
          <cell r="L325">
            <v>377</v>
          </cell>
        </row>
        <row r="326">
          <cell r="A326">
            <v>3192</v>
          </cell>
          <cell r="B326" t="str">
            <v>CF 엘보</v>
          </cell>
          <cell r="C326" t="str">
            <v>25Ø</v>
          </cell>
          <cell r="D326" t="str">
            <v>개</v>
          </cell>
          <cell r="E326">
            <v>2766</v>
          </cell>
          <cell r="F326">
            <v>0</v>
          </cell>
          <cell r="G326">
            <v>2766</v>
          </cell>
          <cell r="H326">
            <v>535</v>
          </cell>
          <cell r="I326">
            <v>2766</v>
          </cell>
          <cell r="J326">
            <v>477</v>
          </cell>
          <cell r="L326">
            <v>377</v>
          </cell>
        </row>
        <row r="327">
          <cell r="A327">
            <v>3193</v>
          </cell>
          <cell r="B327" t="str">
            <v>CF 엘보</v>
          </cell>
          <cell r="C327" t="str">
            <v>20Ø</v>
          </cell>
          <cell r="D327" t="str">
            <v>개</v>
          </cell>
          <cell r="E327">
            <v>1316</v>
          </cell>
          <cell r="F327">
            <v>0</v>
          </cell>
          <cell r="G327">
            <v>1316</v>
          </cell>
          <cell r="H327">
            <v>535</v>
          </cell>
          <cell r="I327">
            <v>1316</v>
          </cell>
          <cell r="J327">
            <v>477</v>
          </cell>
          <cell r="L327">
            <v>377</v>
          </cell>
        </row>
        <row r="328">
          <cell r="A328">
            <v>3194</v>
          </cell>
          <cell r="B328" t="str">
            <v>CF 엘보</v>
          </cell>
          <cell r="C328" t="str">
            <v>15Ø</v>
          </cell>
          <cell r="D328" t="str">
            <v>개</v>
          </cell>
          <cell r="E328">
            <v>772</v>
          </cell>
          <cell r="F328">
            <v>0</v>
          </cell>
          <cell r="G328">
            <v>772</v>
          </cell>
          <cell r="H328">
            <v>535</v>
          </cell>
          <cell r="I328">
            <v>773</v>
          </cell>
          <cell r="J328">
            <v>477</v>
          </cell>
          <cell r="L328">
            <v>377</v>
          </cell>
        </row>
        <row r="329">
          <cell r="A329">
            <v>3195</v>
          </cell>
          <cell r="B329" t="str">
            <v>동에어챔버</v>
          </cell>
          <cell r="C329" t="str">
            <v>25Ø</v>
          </cell>
          <cell r="D329" t="str">
            <v>개</v>
          </cell>
          <cell r="E329">
            <v>2187</v>
          </cell>
          <cell r="F329">
            <v>0</v>
          </cell>
          <cell r="G329">
            <v>2187</v>
          </cell>
          <cell r="H329">
            <v>535</v>
          </cell>
          <cell r="I329">
            <v>2499</v>
          </cell>
          <cell r="J329">
            <v>477</v>
          </cell>
          <cell r="L329">
            <v>377</v>
          </cell>
        </row>
        <row r="330">
          <cell r="A330">
            <v>3196</v>
          </cell>
          <cell r="B330" t="str">
            <v>동에어챔버</v>
          </cell>
          <cell r="C330" t="str">
            <v>20Ø</v>
          </cell>
          <cell r="D330" t="str">
            <v>개</v>
          </cell>
          <cell r="E330">
            <v>1770</v>
          </cell>
          <cell r="F330">
            <v>0</v>
          </cell>
          <cell r="G330">
            <v>1770</v>
          </cell>
          <cell r="H330">
            <v>535</v>
          </cell>
          <cell r="I330">
            <v>2024</v>
          </cell>
          <cell r="J330">
            <v>477</v>
          </cell>
          <cell r="L330">
            <v>377</v>
          </cell>
        </row>
        <row r="331">
          <cell r="A331">
            <v>3197</v>
          </cell>
          <cell r="B331" t="str">
            <v>동에어챔버</v>
          </cell>
          <cell r="C331" t="str">
            <v>15Ø</v>
          </cell>
          <cell r="D331" t="str">
            <v>개</v>
          </cell>
          <cell r="E331">
            <v>1770</v>
          </cell>
          <cell r="F331">
            <v>0</v>
          </cell>
          <cell r="G331">
            <v>1770</v>
          </cell>
          <cell r="H331">
            <v>535</v>
          </cell>
          <cell r="I331">
            <v>2024</v>
          </cell>
          <cell r="J331">
            <v>477</v>
          </cell>
          <cell r="L331">
            <v>377</v>
          </cell>
        </row>
        <row r="332">
          <cell r="E332">
            <v>0</v>
          </cell>
        </row>
        <row r="333">
          <cell r="E333">
            <v>0</v>
          </cell>
        </row>
        <row r="334">
          <cell r="E334">
            <v>0</v>
          </cell>
        </row>
        <row r="335">
          <cell r="E335">
            <v>0</v>
          </cell>
        </row>
        <row r="336">
          <cell r="E336">
            <v>0</v>
          </cell>
        </row>
        <row r="337">
          <cell r="E337">
            <v>0</v>
          </cell>
        </row>
        <row r="338">
          <cell r="E338">
            <v>0</v>
          </cell>
        </row>
        <row r="339">
          <cell r="E339">
            <v>0</v>
          </cell>
        </row>
        <row r="346">
          <cell r="A346">
            <v>3201</v>
          </cell>
          <cell r="B346" t="str">
            <v>스테인레스관 (3.0t)</v>
          </cell>
          <cell r="C346" t="str">
            <v>100Ø</v>
          </cell>
          <cell r="D346" t="str">
            <v>M</v>
          </cell>
          <cell r="E346">
            <v>22873</v>
          </cell>
          <cell r="F346">
            <v>0</v>
          </cell>
          <cell r="H346">
            <v>480</v>
          </cell>
          <cell r="I346">
            <v>22873</v>
          </cell>
          <cell r="J346">
            <v>480</v>
          </cell>
          <cell r="L346">
            <v>480</v>
          </cell>
        </row>
        <row r="347">
          <cell r="A347">
            <v>3202</v>
          </cell>
          <cell r="B347" t="str">
            <v>스테인레스관 (3.0t)</v>
          </cell>
          <cell r="C347" t="str">
            <v>80Ø</v>
          </cell>
          <cell r="D347" t="str">
            <v>M</v>
          </cell>
          <cell r="E347">
            <v>17695</v>
          </cell>
          <cell r="F347">
            <v>0</v>
          </cell>
          <cell r="H347">
            <v>480</v>
          </cell>
          <cell r="I347">
            <v>17695</v>
          </cell>
          <cell r="J347">
            <v>480</v>
          </cell>
          <cell r="L347">
            <v>480</v>
          </cell>
        </row>
        <row r="348">
          <cell r="A348">
            <v>3203</v>
          </cell>
          <cell r="B348" t="str">
            <v>스테인레스관 (K형)</v>
          </cell>
          <cell r="C348" t="str">
            <v>60Ø</v>
          </cell>
          <cell r="D348" t="str">
            <v>M</v>
          </cell>
          <cell r="E348">
            <v>7160</v>
          </cell>
          <cell r="F348">
            <v>0</v>
          </cell>
          <cell r="H348">
            <v>479</v>
          </cell>
          <cell r="I348">
            <v>7160</v>
          </cell>
          <cell r="J348">
            <v>479</v>
          </cell>
          <cell r="L348">
            <v>479</v>
          </cell>
        </row>
        <row r="349">
          <cell r="A349">
            <v>3204</v>
          </cell>
          <cell r="B349" t="str">
            <v>스테인레스관 (K형)</v>
          </cell>
          <cell r="C349" t="str">
            <v>50Ø</v>
          </cell>
          <cell r="D349" t="str">
            <v>M</v>
          </cell>
          <cell r="E349">
            <v>4730</v>
          </cell>
          <cell r="F349">
            <v>0</v>
          </cell>
          <cell r="H349">
            <v>479</v>
          </cell>
          <cell r="I349">
            <v>4730</v>
          </cell>
          <cell r="J349">
            <v>479</v>
          </cell>
          <cell r="L349">
            <v>479</v>
          </cell>
        </row>
        <row r="350">
          <cell r="A350">
            <v>3205</v>
          </cell>
          <cell r="B350" t="str">
            <v>스테인레스관 (K형)</v>
          </cell>
          <cell r="C350" t="str">
            <v>40Ø</v>
          </cell>
          <cell r="D350" t="str">
            <v>M</v>
          </cell>
          <cell r="E350">
            <v>4220</v>
          </cell>
          <cell r="F350">
            <v>0</v>
          </cell>
          <cell r="H350">
            <v>479</v>
          </cell>
          <cell r="I350">
            <v>4220</v>
          </cell>
          <cell r="J350">
            <v>479</v>
          </cell>
          <cell r="L350">
            <v>479</v>
          </cell>
        </row>
        <row r="351">
          <cell r="A351">
            <v>3206</v>
          </cell>
          <cell r="B351" t="str">
            <v>스테인레스관 (K형)</v>
          </cell>
          <cell r="C351" t="str">
            <v>30Ø</v>
          </cell>
          <cell r="D351" t="str">
            <v>M</v>
          </cell>
          <cell r="E351">
            <v>3470</v>
          </cell>
          <cell r="F351">
            <v>0</v>
          </cell>
          <cell r="H351">
            <v>479</v>
          </cell>
          <cell r="I351">
            <v>3470</v>
          </cell>
          <cell r="J351">
            <v>479</v>
          </cell>
          <cell r="L351">
            <v>479</v>
          </cell>
        </row>
        <row r="352">
          <cell r="A352">
            <v>3207</v>
          </cell>
          <cell r="B352" t="str">
            <v>스테인레스관 (K형)</v>
          </cell>
          <cell r="C352" t="str">
            <v>25Ø</v>
          </cell>
          <cell r="D352" t="str">
            <v>M</v>
          </cell>
          <cell r="E352">
            <v>2500</v>
          </cell>
          <cell r="F352">
            <v>0</v>
          </cell>
          <cell r="H352">
            <v>479</v>
          </cell>
          <cell r="I352">
            <v>2500</v>
          </cell>
          <cell r="J352">
            <v>479</v>
          </cell>
          <cell r="L352">
            <v>479</v>
          </cell>
        </row>
        <row r="353">
          <cell r="A353">
            <v>3208</v>
          </cell>
          <cell r="B353" t="str">
            <v>스테인레스관 (K형)</v>
          </cell>
          <cell r="C353" t="str">
            <v>20Ø</v>
          </cell>
          <cell r="D353" t="str">
            <v>M</v>
          </cell>
          <cell r="E353">
            <v>2000</v>
          </cell>
          <cell r="F353">
            <v>0</v>
          </cell>
          <cell r="H353">
            <v>479</v>
          </cell>
          <cell r="I353">
            <v>2000</v>
          </cell>
          <cell r="J353">
            <v>479</v>
          </cell>
          <cell r="L353">
            <v>479</v>
          </cell>
        </row>
        <row r="354">
          <cell r="A354">
            <v>3209</v>
          </cell>
          <cell r="B354" t="str">
            <v>스테인레스관 (K형)</v>
          </cell>
          <cell r="C354" t="str">
            <v>13Ø</v>
          </cell>
          <cell r="D354" t="str">
            <v>M</v>
          </cell>
          <cell r="E354">
            <v>1280</v>
          </cell>
          <cell r="F354">
            <v>0</v>
          </cell>
          <cell r="H354">
            <v>479</v>
          </cell>
          <cell r="I354">
            <v>1280</v>
          </cell>
          <cell r="J354">
            <v>479</v>
          </cell>
          <cell r="L354">
            <v>479</v>
          </cell>
        </row>
        <row r="355">
          <cell r="A355">
            <v>3211</v>
          </cell>
          <cell r="B355" t="str">
            <v>엘보 (용접식 S20S)</v>
          </cell>
          <cell r="C355" t="str">
            <v>100Ø</v>
          </cell>
          <cell r="D355" t="str">
            <v>개</v>
          </cell>
          <cell r="E355">
            <v>18400</v>
          </cell>
          <cell r="F355">
            <v>0</v>
          </cell>
          <cell r="H355">
            <v>482</v>
          </cell>
          <cell r="I355">
            <v>18400</v>
          </cell>
          <cell r="J355">
            <v>482</v>
          </cell>
          <cell r="L355">
            <v>482</v>
          </cell>
        </row>
        <row r="356">
          <cell r="A356">
            <v>3212</v>
          </cell>
          <cell r="B356" t="str">
            <v>엘보 (용접식 S20S)</v>
          </cell>
          <cell r="C356" t="str">
            <v>80Ø</v>
          </cell>
          <cell r="D356" t="str">
            <v>개</v>
          </cell>
          <cell r="E356">
            <v>11200</v>
          </cell>
          <cell r="F356">
            <v>0</v>
          </cell>
          <cell r="H356">
            <v>482</v>
          </cell>
          <cell r="I356">
            <v>11200</v>
          </cell>
          <cell r="J356">
            <v>482</v>
          </cell>
          <cell r="L356">
            <v>482</v>
          </cell>
        </row>
        <row r="357">
          <cell r="A357">
            <v>3213</v>
          </cell>
          <cell r="B357" t="str">
            <v>엘보 (SR죠인트)</v>
          </cell>
          <cell r="C357" t="str">
            <v>60Ø</v>
          </cell>
          <cell r="D357" t="str">
            <v>개</v>
          </cell>
          <cell r="E357">
            <v>11510</v>
          </cell>
          <cell r="F357">
            <v>0</v>
          </cell>
          <cell r="H357">
            <v>486</v>
          </cell>
          <cell r="I357">
            <v>11510</v>
          </cell>
          <cell r="J357">
            <v>486</v>
          </cell>
          <cell r="L357">
            <v>486</v>
          </cell>
        </row>
        <row r="358">
          <cell r="A358">
            <v>3214</v>
          </cell>
          <cell r="B358" t="str">
            <v>엘보 (SR죠인트)</v>
          </cell>
          <cell r="C358" t="str">
            <v>50Ø</v>
          </cell>
          <cell r="D358" t="str">
            <v>개</v>
          </cell>
          <cell r="E358">
            <v>9030</v>
          </cell>
          <cell r="F358">
            <v>0</v>
          </cell>
          <cell r="H358">
            <v>486</v>
          </cell>
          <cell r="I358">
            <v>9030</v>
          </cell>
          <cell r="J358">
            <v>486</v>
          </cell>
          <cell r="L358">
            <v>486</v>
          </cell>
        </row>
        <row r="359">
          <cell r="A359">
            <v>3215</v>
          </cell>
          <cell r="B359" t="str">
            <v>엘보 (SR죠인트)</v>
          </cell>
          <cell r="C359" t="str">
            <v>40Ø</v>
          </cell>
          <cell r="D359" t="str">
            <v>개</v>
          </cell>
          <cell r="E359">
            <v>6810</v>
          </cell>
          <cell r="F359">
            <v>0</v>
          </cell>
          <cell r="H359">
            <v>486</v>
          </cell>
          <cell r="I359">
            <v>6810</v>
          </cell>
          <cell r="J359">
            <v>486</v>
          </cell>
          <cell r="L359">
            <v>486</v>
          </cell>
        </row>
        <row r="360">
          <cell r="A360">
            <v>3216</v>
          </cell>
          <cell r="B360" t="str">
            <v>엘보 (SR죠인트)</v>
          </cell>
          <cell r="C360" t="str">
            <v>30Ø</v>
          </cell>
          <cell r="D360" t="str">
            <v>개</v>
          </cell>
          <cell r="E360">
            <v>5510</v>
          </cell>
          <cell r="F360">
            <v>0</v>
          </cell>
          <cell r="H360">
            <v>486</v>
          </cell>
          <cell r="I360">
            <v>5510</v>
          </cell>
          <cell r="J360">
            <v>486</v>
          </cell>
          <cell r="L360">
            <v>486</v>
          </cell>
        </row>
        <row r="361">
          <cell r="A361">
            <v>3217</v>
          </cell>
          <cell r="B361" t="str">
            <v>엘보 (SR죠인트)</v>
          </cell>
          <cell r="C361" t="str">
            <v>25Ø</v>
          </cell>
          <cell r="D361" t="str">
            <v>개</v>
          </cell>
          <cell r="E361">
            <v>2580</v>
          </cell>
          <cell r="F361">
            <v>0</v>
          </cell>
          <cell r="H361">
            <v>486</v>
          </cell>
          <cell r="I361">
            <v>2580</v>
          </cell>
          <cell r="J361">
            <v>486</v>
          </cell>
          <cell r="L361">
            <v>486</v>
          </cell>
        </row>
        <row r="362">
          <cell r="A362">
            <v>3218</v>
          </cell>
          <cell r="B362" t="str">
            <v>엘보 (SR죠인트)</v>
          </cell>
          <cell r="C362" t="str">
            <v>20Ø</v>
          </cell>
          <cell r="D362" t="str">
            <v>개</v>
          </cell>
          <cell r="E362">
            <v>1980</v>
          </cell>
          <cell r="F362">
            <v>0</v>
          </cell>
          <cell r="H362">
            <v>486</v>
          </cell>
          <cell r="I362">
            <v>1980</v>
          </cell>
          <cell r="J362">
            <v>486</v>
          </cell>
          <cell r="L362">
            <v>486</v>
          </cell>
        </row>
        <row r="363">
          <cell r="A363">
            <v>3219</v>
          </cell>
          <cell r="B363" t="str">
            <v>엘보 (SR죠인트)</v>
          </cell>
          <cell r="C363" t="str">
            <v>13Ø</v>
          </cell>
          <cell r="D363" t="str">
            <v>개</v>
          </cell>
          <cell r="E363">
            <v>1370</v>
          </cell>
          <cell r="F363">
            <v>0</v>
          </cell>
          <cell r="H363">
            <v>486</v>
          </cell>
          <cell r="I363">
            <v>1370</v>
          </cell>
          <cell r="J363">
            <v>486</v>
          </cell>
          <cell r="L363">
            <v>486</v>
          </cell>
        </row>
        <row r="364">
          <cell r="A364">
            <v>3221</v>
          </cell>
          <cell r="B364" t="str">
            <v>티 (용접식 S20S)</v>
          </cell>
          <cell r="C364" t="str">
            <v>100Ø</v>
          </cell>
          <cell r="D364" t="str">
            <v>개</v>
          </cell>
          <cell r="E364">
            <v>26720</v>
          </cell>
          <cell r="F364">
            <v>0</v>
          </cell>
          <cell r="H364">
            <v>482</v>
          </cell>
          <cell r="I364">
            <v>26720</v>
          </cell>
          <cell r="J364">
            <v>482</v>
          </cell>
          <cell r="L364">
            <v>482</v>
          </cell>
        </row>
        <row r="365">
          <cell r="A365">
            <v>3222</v>
          </cell>
          <cell r="B365" t="str">
            <v>티 (용접식 S20S)</v>
          </cell>
          <cell r="C365" t="str">
            <v>80Ø</v>
          </cell>
          <cell r="D365" t="str">
            <v>개</v>
          </cell>
          <cell r="E365">
            <v>17760</v>
          </cell>
          <cell r="F365">
            <v>0</v>
          </cell>
          <cell r="H365">
            <v>482</v>
          </cell>
          <cell r="I365">
            <v>17760</v>
          </cell>
          <cell r="J365">
            <v>482</v>
          </cell>
          <cell r="L365">
            <v>482</v>
          </cell>
        </row>
        <row r="366">
          <cell r="A366">
            <v>3223</v>
          </cell>
          <cell r="B366" t="str">
            <v>티 (SR죠인트)</v>
          </cell>
          <cell r="C366" t="str">
            <v>60Ø</v>
          </cell>
          <cell r="D366" t="str">
            <v>개</v>
          </cell>
          <cell r="E366">
            <v>23310</v>
          </cell>
          <cell r="F366">
            <v>0</v>
          </cell>
          <cell r="H366">
            <v>486</v>
          </cell>
          <cell r="I366">
            <v>23310</v>
          </cell>
          <cell r="J366">
            <v>486</v>
          </cell>
          <cell r="L366">
            <v>486</v>
          </cell>
        </row>
        <row r="367">
          <cell r="A367">
            <v>3224</v>
          </cell>
          <cell r="B367" t="str">
            <v>티 (SR죠인트)</v>
          </cell>
          <cell r="C367" t="str">
            <v>50Ø</v>
          </cell>
          <cell r="D367" t="str">
            <v>개</v>
          </cell>
          <cell r="E367">
            <v>20850</v>
          </cell>
          <cell r="F367">
            <v>0</v>
          </cell>
          <cell r="H367">
            <v>486</v>
          </cell>
          <cell r="I367">
            <v>20850</v>
          </cell>
          <cell r="J367">
            <v>486</v>
          </cell>
          <cell r="L367">
            <v>486</v>
          </cell>
        </row>
        <row r="368">
          <cell r="A368">
            <v>3225</v>
          </cell>
          <cell r="B368" t="str">
            <v>티 (SR죠인트)</v>
          </cell>
          <cell r="C368" t="str">
            <v>40Ø</v>
          </cell>
          <cell r="D368" t="str">
            <v>개</v>
          </cell>
          <cell r="E368">
            <v>15610</v>
          </cell>
          <cell r="F368">
            <v>0</v>
          </cell>
          <cell r="H368">
            <v>486</v>
          </cell>
          <cell r="I368">
            <v>15610</v>
          </cell>
          <cell r="J368">
            <v>486</v>
          </cell>
          <cell r="L368">
            <v>486</v>
          </cell>
        </row>
        <row r="369">
          <cell r="A369">
            <v>3226</v>
          </cell>
          <cell r="B369" t="str">
            <v>티 (SR죠인트)</v>
          </cell>
          <cell r="C369" t="str">
            <v>30Ø</v>
          </cell>
          <cell r="D369" t="str">
            <v>개</v>
          </cell>
          <cell r="E369">
            <v>12120</v>
          </cell>
          <cell r="F369">
            <v>0</v>
          </cell>
          <cell r="H369">
            <v>486</v>
          </cell>
          <cell r="I369">
            <v>12120</v>
          </cell>
          <cell r="J369">
            <v>486</v>
          </cell>
          <cell r="L369">
            <v>486</v>
          </cell>
        </row>
        <row r="370">
          <cell r="A370">
            <v>3227</v>
          </cell>
          <cell r="B370" t="str">
            <v>티 (SR죠인트)</v>
          </cell>
          <cell r="C370" t="str">
            <v>25Ø</v>
          </cell>
          <cell r="D370" t="str">
            <v>개</v>
          </cell>
          <cell r="E370">
            <v>7620</v>
          </cell>
          <cell r="F370">
            <v>0</v>
          </cell>
          <cell r="H370">
            <v>486</v>
          </cell>
          <cell r="I370">
            <v>7620</v>
          </cell>
          <cell r="J370">
            <v>486</v>
          </cell>
          <cell r="L370">
            <v>486</v>
          </cell>
        </row>
        <row r="371">
          <cell r="A371">
            <v>3228</v>
          </cell>
          <cell r="B371" t="str">
            <v>티 (SR죠인트)</v>
          </cell>
          <cell r="C371" t="str">
            <v>20Ø</v>
          </cell>
          <cell r="D371" t="str">
            <v>개</v>
          </cell>
          <cell r="E371">
            <v>5070</v>
          </cell>
          <cell r="F371">
            <v>0</v>
          </cell>
          <cell r="H371">
            <v>486</v>
          </cell>
          <cell r="I371">
            <v>5070</v>
          </cell>
          <cell r="J371">
            <v>486</v>
          </cell>
          <cell r="L371">
            <v>486</v>
          </cell>
        </row>
        <row r="372">
          <cell r="A372">
            <v>3229</v>
          </cell>
          <cell r="B372" t="str">
            <v>티 (SR죠인트)</v>
          </cell>
          <cell r="C372" t="str">
            <v>13Ø</v>
          </cell>
          <cell r="D372" t="str">
            <v>개</v>
          </cell>
          <cell r="E372">
            <v>3470</v>
          </cell>
          <cell r="F372">
            <v>0</v>
          </cell>
          <cell r="H372">
            <v>486</v>
          </cell>
          <cell r="I372">
            <v>3470</v>
          </cell>
          <cell r="J372">
            <v>486</v>
          </cell>
          <cell r="L372">
            <v>486</v>
          </cell>
        </row>
        <row r="373">
          <cell r="A373">
            <v>3232</v>
          </cell>
          <cell r="B373" t="str">
            <v>레듀샤 (용접식 S20S)</v>
          </cell>
          <cell r="C373" t="str">
            <v>100Ø</v>
          </cell>
          <cell r="D373" t="str">
            <v>개</v>
          </cell>
          <cell r="E373">
            <v>15200</v>
          </cell>
          <cell r="F373">
            <v>0</v>
          </cell>
          <cell r="H373">
            <v>482</v>
          </cell>
          <cell r="I373">
            <v>15200</v>
          </cell>
          <cell r="J373">
            <v>482</v>
          </cell>
          <cell r="L373">
            <v>482</v>
          </cell>
        </row>
        <row r="374">
          <cell r="A374">
            <v>3232</v>
          </cell>
          <cell r="B374" t="str">
            <v>레듀샤 (용접식 S20S)</v>
          </cell>
          <cell r="C374" t="str">
            <v>80Ø</v>
          </cell>
          <cell r="D374" t="str">
            <v>개</v>
          </cell>
          <cell r="E374">
            <v>10640</v>
          </cell>
          <cell r="F374">
            <v>0</v>
          </cell>
          <cell r="H374">
            <v>482</v>
          </cell>
          <cell r="I374">
            <v>10640</v>
          </cell>
          <cell r="J374">
            <v>482</v>
          </cell>
          <cell r="L374">
            <v>482</v>
          </cell>
        </row>
        <row r="375">
          <cell r="A375">
            <v>3233</v>
          </cell>
          <cell r="B375" t="str">
            <v>레듀샤 (SR죠인트)</v>
          </cell>
          <cell r="C375" t="str">
            <v>60Ø</v>
          </cell>
          <cell r="D375" t="str">
            <v>개</v>
          </cell>
          <cell r="E375">
            <v>13000</v>
          </cell>
          <cell r="F375">
            <v>0</v>
          </cell>
          <cell r="H375">
            <v>486</v>
          </cell>
          <cell r="I375">
            <v>13000</v>
          </cell>
          <cell r="J375">
            <v>486</v>
          </cell>
          <cell r="L375">
            <v>486</v>
          </cell>
        </row>
        <row r="376">
          <cell r="A376">
            <v>3234</v>
          </cell>
          <cell r="B376" t="str">
            <v>레듀샤 (SR죠인트)</v>
          </cell>
          <cell r="C376" t="str">
            <v>50Ø</v>
          </cell>
          <cell r="D376" t="str">
            <v>개</v>
          </cell>
          <cell r="E376">
            <v>11150</v>
          </cell>
          <cell r="F376">
            <v>0</v>
          </cell>
          <cell r="H376">
            <v>486</v>
          </cell>
          <cell r="I376">
            <v>11150</v>
          </cell>
          <cell r="J376">
            <v>486</v>
          </cell>
          <cell r="L376">
            <v>486</v>
          </cell>
        </row>
        <row r="377">
          <cell r="A377">
            <v>3235</v>
          </cell>
          <cell r="B377" t="str">
            <v>레듀샤 (SR죠인트)</v>
          </cell>
          <cell r="C377" t="str">
            <v>40Ø</v>
          </cell>
          <cell r="D377" t="str">
            <v>개</v>
          </cell>
          <cell r="E377">
            <v>9170</v>
          </cell>
          <cell r="F377">
            <v>0</v>
          </cell>
          <cell r="H377">
            <v>486</v>
          </cell>
          <cell r="I377">
            <v>9170</v>
          </cell>
          <cell r="J377">
            <v>486</v>
          </cell>
          <cell r="L377">
            <v>486</v>
          </cell>
        </row>
        <row r="378">
          <cell r="A378">
            <v>3236</v>
          </cell>
          <cell r="B378" t="str">
            <v>레듀샤 (SR죠인트)</v>
          </cell>
          <cell r="C378" t="str">
            <v>30Ø</v>
          </cell>
          <cell r="D378" t="str">
            <v>개</v>
          </cell>
          <cell r="E378">
            <v>7080</v>
          </cell>
          <cell r="F378">
            <v>0</v>
          </cell>
          <cell r="H378">
            <v>486</v>
          </cell>
          <cell r="I378">
            <v>7080</v>
          </cell>
          <cell r="J378">
            <v>486</v>
          </cell>
          <cell r="L378">
            <v>486</v>
          </cell>
        </row>
        <row r="379">
          <cell r="A379">
            <v>3237</v>
          </cell>
          <cell r="B379" t="str">
            <v>레듀샤 (SR죠인트)</v>
          </cell>
          <cell r="C379" t="str">
            <v>25Ø</v>
          </cell>
          <cell r="D379" t="str">
            <v>개</v>
          </cell>
          <cell r="E379">
            <v>3830</v>
          </cell>
          <cell r="F379">
            <v>0</v>
          </cell>
          <cell r="H379">
            <v>486</v>
          </cell>
          <cell r="I379">
            <v>3830</v>
          </cell>
          <cell r="J379">
            <v>486</v>
          </cell>
          <cell r="L379">
            <v>486</v>
          </cell>
        </row>
        <row r="380">
          <cell r="A380">
            <v>3238</v>
          </cell>
          <cell r="B380" t="str">
            <v>레듀샤 (SR죠인트)</v>
          </cell>
          <cell r="C380" t="str">
            <v>20Ø</v>
          </cell>
          <cell r="D380" t="str">
            <v>개</v>
          </cell>
          <cell r="E380">
            <v>2210</v>
          </cell>
          <cell r="F380">
            <v>0</v>
          </cell>
          <cell r="H380">
            <v>486</v>
          </cell>
          <cell r="I380">
            <v>2210</v>
          </cell>
          <cell r="J380">
            <v>486</v>
          </cell>
          <cell r="L380">
            <v>486</v>
          </cell>
        </row>
        <row r="381">
          <cell r="A381">
            <v>3241</v>
          </cell>
          <cell r="B381" t="str">
            <v>소켓 (SR죠인트)</v>
          </cell>
          <cell r="C381" t="str">
            <v>60Ø</v>
          </cell>
          <cell r="D381" t="str">
            <v>개</v>
          </cell>
          <cell r="E381">
            <v>8820</v>
          </cell>
          <cell r="F381">
            <v>0</v>
          </cell>
          <cell r="H381">
            <v>486</v>
          </cell>
          <cell r="I381">
            <v>8820</v>
          </cell>
          <cell r="J381">
            <v>486</v>
          </cell>
          <cell r="L381">
            <v>486</v>
          </cell>
        </row>
        <row r="382">
          <cell r="A382">
            <v>3242</v>
          </cell>
          <cell r="B382" t="str">
            <v>소켓 (SR죠인트)</v>
          </cell>
          <cell r="C382" t="str">
            <v>50Ø</v>
          </cell>
          <cell r="D382" t="str">
            <v>개</v>
          </cell>
          <cell r="E382">
            <v>7660</v>
          </cell>
          <cell r="F382">
            <v>0</v>
          </cell>
          <cell r="H382">
            <v>486</v>
          </cell>
          <cell r="I382">
            <v>7660</v>
          </cell>
          <cell r="J382">
            <v>486</v>
          </cell>
          <cell r="L382">
            <v>486</v>
          </cell>
        </row>
        <row r="383">
          <cell r="A383">
            <v>3243</v>
          </cell>
          <cell r="B383" t="str">
            <v>소켓 (SR죠인트)</v>
          </cell>
          <cell r="C383" t="str">
            <v>40Ø</v>
          </cell>
          <cell r="D383" t="str">
            <v>개</v>
          </cell>
          <cell r="E383">
            <v>5140</v>
          </cell>
          <cell r="F383">
            <v>0</v>
          </cell>
          <cell r="H383">
            <v>486</v>
          </cell>
          <cell r="I383">
            <v>5140</v>
          </cell>
          <cell r="J383">
            <v>486</v>
          </cell>
          <cell r="L383">
            <v>486</v>
          </cell>
        </row>
        <row r="384">
          <cell r="A384">
            <v>3244</v>
          </cell>
          <cell r="B384" t="str">
            <v>소켓 (SR죠인트)</v>
          </cell>
          <cell r="C384" t="str">
            <v>30Ø</v>
          </cell>
          <cell r="D384" t="str">
            <v>개</v>
          </cell>
          <cell r="E384">
            <v>3960</v>
          </cell>
          <cell r="F384">
            <v>0</v>
          </cell>
          <cell r="H384">
            <v>486</v>
          </cell>
          <cell r="I384">
            <v>3960</v>
          </cell>
          <cell r="J384">
            <v>486</v>
          </cell>
          <cell r="L384">
            <v>486</v>
          </cell>
        </row>
        <row r="385">
          <cell r="A385">
            <v>3245</v>
          </cell>
          <cell r="B385" t="str">
            <v>소켓 (SR죠인트)</v>
          </cell>
          <cell r="C385" t="str">
            <v>25Ø</v>
          </cell>
          <cell r="D385" t="str">
            <v>개</v>
          </cell>
          <cell r="E385">
            <v>2130</v>
          </cell>
          <cell r="F385">
            <v>0</v>
          </cell>
          <cell r="H385">
            <v>486</v>
          </cell>
          <cell r="I385">
            <v>2130</v>
          </cell>
          <cell r="J385">
            <v>486</v>
          </cell>
          <cell r="L385">
            <v>486</v>
          </cell>
        </row>
        <row r="386">
          <cell r="A386">
            <v>3246</v>
          </cell>
          <cell r="B386" t="str">
            <v>소켓 (SR죠인트)</v>
          </cell>
          <cell r="C386" t="str">
            <v>20Ø</v>
          </cell>
          <cell r="D386" t="str">
            <v>개</v>
          </cell>
          <cell r="E386">
            <v>1570</v>
          </cell>
          <cell r="F386">
            <v>0</v>
          </cell>
          <cell r="H386">
            <v>486</v>
          </cell>
          <cell r="I386">
            <v>1570</v>
          </cell>
          <cell r="J386">
            <v>486</v>
          </cell>
          <cell r="L386">
            <v>486</v>
          </cell>
        </row>
        <row r="387">
          <cell r="A387">
            <v>3247</v>
          </cell>
          <cell r="B387" t="str">
            <v>소켓 (SR죠인트)</v>
          </cell>
          <cell r="C387" t="str">
            <v>13Ø</v>
          </cell>
          <cell r="D387" t="str">
            <v>개</v>
          </cell>
          <cell r="E387">
            <v>1250</v>
          </cell>
          <cell r="F387">
            <v>0</v>
          </cell>
          <cell r="H387">
            <v>486</v>
          </cell>
          <cell r="I387">
            <v>1250</v>
          </cell>
          <cell r="J387">
            <v>486</v>
          </cell>
          <cell r="L387">
            <v>486</v>
          </cell>
        </row>
        <row r="388">
          <cell r="A388">
            <v>3251</v>
          </cell>
          <cell r="B388" t="str">
            <v>캡 (용접식 S20S)</v>
          </cell>
          <cell r="C388" t="str">
            <v>100Ø</v>
          </cell>
          <cell r="D388" t="str">
            <v>개</v>
          </cell>
          <cell r="E388">
            <v>8960</v>
          </cell>
          <cell r="F388">
            <v>0</v>
          </cell>
          <cell r="H388">
            <v>482</v>
          </cell>
          <cell r="I388">
            <v>8960</v>
          </cell>
          <cell r="J388">
            <v>482</v>
          </cell>
          <cell r="L388">
            <v>482</v>
          </cell>
        </row>
        <row r="389">
          <cell r="A389">
            <v>3252</v>
          </cell>
          <cell r="B389" t="str">
            <v>캡 (용접식 S20S)</v>
          </cell>
          <cell r="C389" t="str">
            <v>80Ø</v>
          </cell>
          <cell r="D389" t="str">
            <v>개</v>
          </cell>
          <cell r="E389">
            <v>6110</v>
          </cell>
          <cell r="F389">
            <v>0</v>
          </cell>
          <cell r="H389">
            <v>482</v>
          </cell>
          <cell r="I389">
            <v>6110</v>
          </cell>
          <cell r="J389">
            <v>482</v>
          </cell>
          <cell r="L389">
            <v>482</v>
          </cell>
        </row>
        <row r="390">
          <cell r="A390">
            <v>3253</v>
          </cell>
          <cell r="B390" t="str">
            <v>캡 (SR죠인트)</v>
          </cell>
          <cell r="C390" t="str">
            <v>60Ø</v>
          </cell>
          <cell r="D390" t="str">
            <v>개</v>
          </cell>
          <cell r="E390">
            <v>10600</v>
          </cell>
          <cell r="F390">
            <v>0</v>
          </cell>
          <cell r="H390">
            <v>486</v>
          </cell>
          <cell r="I390">
            <v>10600</v>
          </cell>
          <cell r="J390">
            <v>486</v>
          </cell>
          <cell r="L390">
            <v>486</v>
          </cell>
        </row>
        <row r="391">
          <cell r="A391">
            <v>3254</v>
          </cell>
          <cell r="B391" t="str">
            <v>캡 (SR죠인트)</v>
          </cell>
          <cell r="C391" t="str">
            <v>50Ø</v>
          </cell>
          <cell r="D391" t="str">
            <v>개</v>
          </cell>
          <cell r="E391">
            <v>8430</v>
          </cell>
          <cell r="F391">
            <v>0</v>
          </cell>
          <cell r="H391">
            <v>486</v>
          </cell>
          <cell r="I391">
            <v>8430</v>
          </cell>
          <cell r="J391">
            <v>486</v>
          </cell>
          <cell r="L391">
            <v>486</v>
          </cell>
        </row>
        <row r="392">
          <cell r="A392">
            <v>3255</v>
          </cell>
          <cell r="B392" t="str">
            <v>캡 (SR죠인트)</v>
          </cell>
          <cell r="C392" t="str">
            <v>40Ø</v>
          </cell>
          <cell r="D392" t="str">
            <v>개</v>
          </cell>
          <cell r="E392">
            <v>7610</v>
          </cell>
          <cell r="F392">
            <v>0</v>
          </cell>
          <cell r="H392">
            <v>486</v>
          </cell>
          <cell r="I392">
            <v>7610</v>
          </cell>
          <cell r="J392">
            <v>486</v>
          </cell>
          <cell r="L392">
            <v>486</v>
          </cell>
        </row>
        <row r="393">
          <cell r="A393">
            <v>3256</v>
          </cell>
          <cell r="B393" t="str">
            <v>캡 (SR죠인트)</v>
          </cell>
          <cell r="C393" t="str">
            <v>30Ø</v>
          </cell>
          <cell r="D393" t="str">
            <v>개</v>
          </cell>
          <cell r="E393">
            <v>5430</v>
          </cell>
          <cell r="F393">
            <v>0</v>
          </cell>
          <cell r="H393">
            <v>486</v>
          </cell>
          <cell r="I393">
            <v>5430</v>
          </cell>
          <cell r="J393">
            <v>486</v>
          </cell>
          <cell r="L393">
            <v>486</v>
          </cell>
        </row>
        <row r="394">
          <cell r="A394">
            <v>3257</v>
          </cell>
          <cell r="B394" t="str">
            <v>캡 (SR죠인트)</v>
          </cell>
          <cell r="C394" t="str">
            <v>25Ø</v>
          </cell>
          <cell r="D394" t="str">
            <v>개</v>
          </cell>
          <cell r="E394">
            <v>3050</v>
          </cell>
          <cell r="F394">
            <v>0</v>
          </cell>
          <cell r="H394">
            <v>486</v>
          </cell>
          <cell r="I394">
            <v>3050</v>
          </cell>
          <cell r="J394">
            <v>486</v>
          </cell>
          <cell r="L394">
            <v>486</v>
          </cell>
        </row>
        <row r="395">
          <cell r="A395">
            <v>3258</v>
          </cell>
          <cell r="B395" t="str">
            <v>캡 (SR죠인트)</v>
          </cell>
          <cell r="C395" t="str">
            <v>20Ø</v>
          </cell>
          <cell r="D395" t="str">
            <v>개</v>
          </cell>
          <cell r="E395">
            <v>2340</v>
          </cell>
          <cell r="F395">
            <v>0</v>
          </cell>
          <cell r="H395">
            <v>486</v>
          </cell>
          <cell r="I395">
            <v>2340</v>
          </cell>
          <cell r="J395">
            <v>486</v>
          </cell>
          <cell r="L395">
            <v>486</v>
          </cell>
        </row>
        <row r="396">
          <cell r="A396">
            <v>3259</v>
          </cell>
          <cell r="B396" t="str">
            <v>캡 (SR죠인트)</v>
          </cell>
          <cell r="C396" t="str">
            <v>13Ø</v>
          </cell>
          <cell r="D396" t="str">
            <v>개</v>
          </cell>
          <cell r="E396">
            <v>1920</v>
          </cell>
          <cell r="F396">
            <v>0</v>
          </cell>
          <cell r="H396">
            <v>486</v>
          </cell>
          <cell r="I396">
            <v>1920</v>
          </cell>
          <cell r="J396">
            <v>486</v>
          </cell>
          <cell r="L396">
            <v>486</v>
          </cell>
        </row>
        <row r="397">
          <cell r="A397">
            <v>3261</v>
          </cell>
          <cell r="B397" t="str">
            <v>SUS용접 합 후렌지</v>
          </cell>
          <cell r="C397" t="str">
            <v>100Ø</v>
          </cell>
          <cell r="D397" t="str">
            <v>개</v>
          </cell>
          <cell r="E397">
            <v>12300</v>
          </cell>
          <cell r="F397">
            <v>0</v>
          </cell>
          <cell r="H397">
            <v>0</v>
          </cell>
          <cell r="I397">
            <v>12300</v>
          </cell>
          <cell r="J397">
            <v>0</v>
          </cell>
          <cell r="L397">
            <v>0</v>
          </cell>
        </row>
        <row r="398">
          <cell r="A398">
            <v>3262</v>
          </cell>
          <cell r="B398" t="str">
            <v>SUS용접 합 후렌지</v>
          </cell>
          <cell r="C398" t="str">
            <v>80Ø</v>
          </cell>
          <cell r="D398" t="str">
            <v>개</v>
          </cell>
          <cell r="E398">
            <v>10300</v>
          </cell>
          <cell r="F398">
            <v>0</v>
          </cell>
          <cell r="H398">
            <v>0</v>
          </cell>
          <cell r="I398">
            <v>10300</v>
          </cell>
          <cell r="J398">
            <v>0</v>
          </cell>
          <cell r="L398">
            <v>0</v>
          </cell>
        </row>
        <row r="399">
          <cell r="A399">
            <v>3263</v>
          </cell>
          <cell r="B399" t="str">
            <v>유니온 (SR죠인트)</v>
          </cell>
          <cell r="C399" t="str">
            <v>60Ø</v>
          </cell>
          <cell r="D399" t="str">
            <v>개</v>
          </cell>
          <cell r="E399">
            <v>17460</v>
          </cell>
          <cell r="F399">
            <v>0</v>
          </cell>
          <cell r="H399">
            <v>486</v>
          </cell>
          <cell r="I399">
            <v>17460</v>
          </cell>
          <cell r="J399">
            <v>486</v>
          </cell>
          <cell r="L399">
            <v>486</v>
          </cell>
        </row>
        <row r="400">
          <cell r="A400">
            <v>3264</v>
          </cell>
          <cell r="B400" t="str">
            <v>유니온 (SR죠인트)</v>
          </cell>
          <cell r="C400" t="str">
            <v>50Ø</v>
          </cell>
          <cell r="D400" t="str">
            <v>개</v>
          </cell>
          <cell r="E400">
            <v>14000</v>
          </cell>
          <cell r="F400">
            <v>0</v>
          </cell>
          <cell r="H400">
            <v>486</v>
          </cell>
          <cell r="I400">
            <v>14000</v>
          </cell>
          <cell r="J400">
            <v>486</v>
          </cell>
          <cell r="L400">
            <v>486</v>
          </cell>
        </row>
        <row r="401">
          <cell r="A401">
            <v>3265</v>
          </cell>
          <cell r="B401" t="str">
            <v>유니온 (SR죠인트)</v>
          </cell>
          <cell r="C401" t="str">
            <v>40Ø</v>
          </cell>
          <cell r="D401" t="str">
            <v>개</v>
          </cell>
          <cell r="E401">
            <v>10470</v>
          </cell>
          <cell r="F401">
            <v>0</v>
          </cell>
          <cell r="H401">
            <v>486</v>
          </cell>
          <cell r="I401">
            <v>10470</v>
          </cell>
          <cell r="J401">
            <v>486</v>
          </cell>
          <cell r="L401">
            <v>486</v>
          </cell>
        </row>
        <row r="402">
          <cell r="A402">
            <v>3266</v>
          </cell>
          <cell r="B402" t="str">
            <v>유니온 (SR죠인트)</v>
          </cell>
          <cell r="C402" t="str">
            <v>30Ø</v>
          </cell>
          <cell r="D402" t="str">
            <v>개</v>
          </cell>
          <cell r="E402">
            <v>6980</v>
          </cell>
          <cell r="F402">
            <v>0</v>
          </cell>
          <cell r="H402">
            <v>486</v>
          </cell>
          <cell r="I402">
            <v>6980</v>
          </cell>
          <cell r="J402">
            <v>486</v>
          </cell>
          <cell r="L402">
            <v>486</v>
          </cell>
        </row>
        <row r="403">
          <cell r="A403">
            <v>3267</v>
          </cell>
          <cell r="B403" t="str">
            <v>유니온 (SR죠인트)</v>
          </cell>
          <cell r="C403" t="str">
            <v>25Ø</v>
          </cell>
          <cell r="D403" t="str">
            <v>개</v>
          </cell>
          <cell r="E403">
            <v>4660</v>
          </cell>
          <cell r="F403">
            <v>0</v>
          </cell>
          <cell r="H403">
            <v>486</v>
          </cell>
          <cell r="I403">
            <v>4660</v>
          </cell>
          <cell r="J403">
            <v>486</v>
          </cell>
          <cell r="L403">
            <v>486</v>
          </cell>
        </row>
        <row r="404">
          <cell r="A404">
            <v>3268</v>
          </cell>
          <cell r="B404" t="str">
            <v>유니온 (SR죠인트)</v>
          </cell>
          <cell r="C404" t="str">
            <v>20Ø</v>
          </cell>
          <cell r="D404" t="str">
            <v>개</v>
          </cell>
          <cell r="E404">
            <v>3490</v>
          </cell>
          <cell r="F404">
            <v>0</v>
          </cell>
          <cell r="H404">
            <v>486</v>
          </cell>
          <cell r="I404">
            <v>3490</v>
          </cell>
          <cell r="J404">
            <v>486</v>
          </cell>
          <cell r="L404">
            <v>486</v>
          </cell>
        </row>
        <row r="405">
          <cell r="A405">
            <v>3269</v>
          </cell>
          <cell r="B405" t="str">
            <v>유니온 (SR죠인트)</v>
          </cell>
          <cell r="C405" t="str">
            <v>13Ø</v>
          </cell>
          <cell r="D405" t="str">
            <v>개</v>
          </cell>
          <cell r="E405">
            <v>2330</v>
          </cell>
          <cell r="F405">
            <v>0</v>
          </cell>
          <cell r="H405">
            <v>486</v>
          </cell>
          <cell r="I405">
            <v>2330</v>
          </cell>
          <cell r="J405">
            <v>486</v>
          </cell>
          <cell r="L405">
            <v>486</v>
          </cell>
        </row>
        <row r="406">
          <cell r="A406">
            <v>3271</v>
          </cell>
          <cell r="B406" t="str">
            <v>밸브소켓 (SR죠인트)</v>
          </cell>
          <cell r="C406" t="str">
            <v>60Ø</v>
          </cell>
          <cell r="D406" t="str">
            <v>개</v>
          </cell>
          <cell r="E406">
            <v>9200</v>
          </cell>
          <cell r="F406">
            <v>0</v>
          </cell>
          <cell r="H406">
            <v>486</v>
          </cell>
          <cell r="I406">
            <v>9200</v>
          </cell>
          <cell r="J406">
            <v>486</v>
          </cell>
          <cell r="L406">
            <v>486</v>
          </cell>
        </row>
        <row r="407">
          <cell r="A407">
            <v>3272</v>
          </cell>
          <cell r="B407" t="str">
            <v>밸브소켓 (SR죠인트)</v>
          </cell>
          <cell r="C407" t="str">
            <v>50Ø</v>
          </cell>
          <cell r="D407" t="str">
            <v>개</v>
          </cell>
          <cell r="E407">
            <v>7850</v>
          </cell>
          <cell r="F407">
            <v>0</v>
          </cell>
          <cell r="H407">
            <v>486</v>
          </cell>
          <cell r="I407">
            <v>7850</v>
          </cell>
          <cell r="J407">
            <v>486</v>
          </cell>
          <cell r="L407">
            <v>486</v>
          </cell>
        </row>
        <row r="408">
          <cell r="A408">
            <v>3273</v>
          </cell>
          <cell r="B408" t="str">
            <v>밸브소켓 (SR죠인트)</v>
          </cell>
          <cell r="C408" t="str">
            <v>40Ø</v>
          </cell>
          <cell r="D408" t="str">
            <v>개</v>
          </cell>
          <cell r="E408">
            <v>6770</v>
          </cell>
          <cell r="F408">
            <v>0</v>
          </cell>
          <cell r="H408">
            <v>486</v>
          </cell>
          <cell r="I408">
            <v>6770</v>
          </cell>
          <cell r="J408">
            <v>486</v>
          </cell>
          <cell r="L408">
            <v>486</v>
          </cell>
        </row>
        <row r="409">
          <cell r="A409">
            <v>3274</v>
          </cell>
          <cell r="B409" t="str">
            <v>밸브소켓 (SR죠인트)</v>
          </cell>
          <cell r="C409" t="str">
            <v>30Ø</v>
          </cell>
          <cell r="D409" t="str">
            <v>개</v>
          </cell>
          <cell r="E409">
            <v>4630</v>
          </cell>
          <cell r="F409">
            <v>0</v>
          </cell>
          <cell r="H409">
            <v>486</v>
          </cell>
          <cell r="I409">
            <v>4630</v>
          </cell>
          <cell r="J409">
            <v>486</v>
          </cell>
          <cell r="L409">
            <v>486</v>
          </cell>
        </row>
        <row r="410">
          <cell r="A410">
            <v>3275</v>
          </cell>
          <cell r="B410" t="str">
            <v>밸브소켓 (SR죠인트)</v>
          </cell>
          <cell r="C410" t="str">
            <v>25Ø</v>
          </cell>
          <cell r="D410" t="str">
            <v>개</v>
          </cell>
          <cell r="E410">
            <v>2860</v>
          </cell>
          <cell r="F410">
            <v>0</v>
          </cell>
          <cell r="H410">
            <v>486</v>
          </cell>
          <cell r="I410">
            <v>2860</v>
          </cell>
          <cell r="J410">
            <v>486</v>
          </cell>
          <cell r="L410">
            <v>486</v>
          </cell>
        </row>
        <row r="411">
          <cell r="A411">
            <v>3276</v>
          </cell>
          <cell r="B411" t="str">
            <v>밸브소켓 (SR죠인트)</v>
          </cell>
          <cell r="C411" t="str">
            <v>20Ø</v>
          </cell>
          <cell r="D411" t="str">
            <v>개</v>
          </cell>
          <cell r="E411">
            <v>1980</v>
          </cell>
          <cell r="F411">
            <v>0</v>
          </cell>
          <cell r="H411">
            <v>486</v>
          </cell>
          <cell r="I411">
            <v>1980</v>
          </cell>
          <cell r="J411">
            <v>486</v>
          </cell>
          <cell r="L411">
            <v>486</v>
          </cell>
        </row>
        <row r="412">
          <cell r="A412">
            <v>3277</v>
          </cell>
          <cell r="B412" t="str">
            <v>밸브소켓 (SR죠인트)</v>
          </cell>
          <cell r="C412" t="str">
            <v>13Ø</v>
          </cell>
          <cell r="D412" t="str">
            <v>개</v>
          </cell>
          <cell r="E412">
            <v>1260</v>
          </cell>
          <cell r="F412">
            <v>0</v>
          </cell>
          <cell r="H412">
            <v>486</v>
          </cell>
          <cell r="I412">
            <v>1260</v>
          </cell>
          <cell r="J412">
            <v>486</v>
          </cell>
          <cell r="L412">
            <v>486</v>
          </cell>
        </row>
        <row r="413">
          <cell r="A413">
            <v>3281</v>
          </cell>
          <cell r="B413" t="str">
            <v>수전소켓 (SR죠인트)</v>
          </cell>
          <cell r="C413" t="str">
            <v>25Ø</v>
          </cell>
          <cell r="D413" t="str">
            <v>개</v>
          </cell>
          <cell r="E413">
            <v>4220</v>
          </cell>
          <cell r="F413">
            <v>0</v>
          </cell>
          <cell r="H413">
            <v>486</v>
          </cell>
          <cell r="I413">
            <v>4220</v>
          </cell>
          <cell r="J413">
            <v>486</v>
          </cell>
          <cell r="L413">
            <v>486</v>
          </cell>
        </row>
        <row r="414">
          <cell r="A414">
            <v>3282</v>
          </cell>
          <cell r="B414" t="str">
            <v>수전소켓 (SR죠인트)</v>
          </cell>
          <cell r="C414" t="str">
            <v>20Ø</v>
          </cell>
          <cell r="D414" t="str">
            <v>개</v>
          </cell>
          <cell r="E414">
            <v>3390</v>
          </cell>
          <cell r="F414">
            <v>0</v>
          </cell>
          <cell r="H414">
            <v>486</v>
          </cell>
          <cell r="I414">
            <v>3390</v>
          </cell>
          <cell r="J414">
            <v>486</v>
          </cell>
          <cell r="L414">
            <v>486</v>
          </cell>
        </row>
        <row r="415">
          <cell r="A415">
            <v>3283</v>
          </cell>
          <cell r="B415" t="str">
            <v>수전소켓 (SR죠인트)</v>
          </cell>
          <cell r="C415" t="str">
            <v>13Ø</v>
          </cell>
          <cell r="D415" t="str">
            <v>개</v>
          </cell>
          <cell r="E415">
            <v>2860</v>
          </cell>
          <cell r="F415">
            <v>0</v>
          </cell>
          <cell r="H415">
            <v>486</v>
          </cell>
          <cell r="I415">
            <v>2860</v>
          </cell>
          <cell r="J415">
            <v>486</v>
          </cell>
          <cell r="L415">
            <v>486</v>
          </cell>
        </row>
        <row r="416">
          <cell r="A416">
            <v>3291</v>
          </cell>
          <cell r="B416" t="str">
            <v>아답타엘보(SR죠인트)</v>
          </cell>
          <cell r="C416" t="str">
            <v>25Ø</v>
          </cell>
          <cell r="D416" t="str">
            <v>개</v>
          </cell>
          <cell r="E416">
            <v>5710</v>
          </cell>
          <cell r="F416">
            <v>0</v>
          </cell>
          <cell r="H416">
            <v>486</v>
          </cell>
          <cell r="I416">
            <v>5710</v>
          </cell>
          <cell r="J416">
            <v>486</v>
          </cell>
          <cell r="L416">
            <v>486</v>
          </cell>
        </row>
        <row r="417">
          <cell r="A417">
            <v>3292</v>
          </cell>
          <cell r="B417" t="str">
            <v>아답타엘보(SR죠인트)</v>
          </cell>
          <cell r="C417" t="str">
            <v>20Ø</v>
          </cell>
          <cell r="D417" t="str">
            <v>개</v>
          </cell>
          <cell r="E417">
            <v>4010</v>
          </cell>
          <cell r="F417">
            <v>0</v>
          </cell>
          <cell r="H417">
            <v>486</v>
          </cell>
          <cell r="I417">
            <v>4010</v>
          </cell>
          <cell r="J417">
            <v>486</v>
          </cell>
          <cell r="L417">
            <v>486</v>
          </cell>
        </row>
        <row r="418">
          <cell r="A418">
            <v>3293</v>
          </cell>
          <cell r="B418" t="str">
            <v>아답타엘보(SR죠인트)</v>
          </cell>
          <cell r="C418" t="str">
            <v>13Ø</v>
          </cell>
          <cell r="D418" t="str">
            <v>개</v>
          </cell>
          <cell r="E418">
            <v>3440</v>
          </cell>
          <cell r="F418">
            <v>0</v>
          </cell>
          <cell r="H418">
            <v>486</v>
          </cell>
          <cell r="I418">
            <v>3440</v>
          </cell>
          <cell r="J418">
            <v>486</v>
          </cell>
          <cell r="L418">
            <v>486</v>
          </cell>
        </row>
        <row r="419">
          <cell r="E419">
            <v>0</v>
          </cell>
        </row>
        <row r="420">
          <cell r="E420">
            <v>0</v>
          </cell>
        </row>
        <row r="421">
          <cell r="E421">
            <v>0</v>
          </cell>
        </row>
        <row r="444">
          <cell r="A444">
            <v>3299</v>
          </cell>
          <cell r="B444" t="str">
            <v>백강관</v>
          </cell>
          <cell r="C444" t="str">
            <v>150Ø</v>
          </cell>
          <cell r="D444" t="str">
            <v>M</v>
          </cell>
          <cell r="E444">
            <v>12628</v>
          </cell>
          <cell r="F444">
            <v>0</v>
          </cell>
          <cell r="H444">
            <v>457</v>
          </cell>
          <cell r="I444">
            <v>12628</v>
          </cell>
          <cell r="J444">
            <v>457</v>
          </cell>
          <cell r="L444">
            <v>457</v>
          </cell>
        </row>
        <row r="445">
          <cell r="A445">
            <v>3300</v>
          </cell>
          <cell r="B445" t="str">
            <v>백강관</v>
          </cell>
          <cell r="C445" t="str">
            <v>125Ø</v>
          </cell>
          <cell r="D445" t="str">
            <v>M</v>
          </cell>
          <cell r="E445">
            <v>10605</v>
          </cell>
          <cell r="F445">
            <v>0</v>
          </cell>
          <cell r="H445">
            <v>457</v>
          </cell>
          <cell r="I445">
            <v>10605</v>
          </cell>
          <cell r="J445">
            <v>457</v>
          </cell>
          <cell r="L445">
            <v>457</v>
          </cell>
        </row>
        <row r="446">
          <cell r="A446">
            <v>3301</v>
          </cell>
          <cell r="B446" t="str">
            <v>백강관</v>
          </cell>
          <cell r="C446" t="str">
            <v>100Ø</v>
          </cell>
          <cell r="D446" t="str">
            <v>M</v>
          </cell>
          <cell r="E446">
            <v>7822</v>
          </cell>
          <cell r="F446">
            <v>0</v>
          </cell>
          <cell r="H446">
            <v>457</v>
          </cell>
          <cell r="I446">
            <v>7822</v>
          </cell>
          <cell r="J446">
            <v>457</v>
          </cell>
          <cell r="L446">
            <v>457</v>
          </cell>
        </row>
        <row r="447">
          <cell r="A447">
            <v>3302</v>
          </cell>
          <cell r="B447" t="str">
            <v>백강관</v>
          </cell>
          <cell r="C447" t="str">
            <v>80Ø</v>
          </cell>
          <cell r="D447" t="str">
            <v>M</v>
          </cell>
          <cell r="E447">
            <v>5487</v>
          </cell>
          <cell r="F447">
            <v>0</v>
          </cell>
          <cell r="H447">
            <v>457</v>
          </cell>
          <cell r="I447">
            <v>5487</v>
          </cell>
          <cell r="J447">
            <v>457</v>
          </cell>
          <cell r="L447">
            <v>457</v>
          </cell>
        </row>
        <row r="448">
          <cell r="A448">
            <v>3303</v>
          </cell>
          <cell r="B448" t="str">
            <v>백강관</v>
          </cell>
          <cell r="C448" t="str">
            <v>65Ø</v>
          </cell>
          <cell r="D448" t="str">
            <v>M</v>
          </cell>
          <cell r="E448">
            <v>4402</v>
          </cell>
          <cell r="F448">
            <v>0</v>
          </cell>
          <cell r="H448">
            <v>457</v>
          </cell>
          <cell r="I448">
            <v>4402</v>
          </cell>
          <cell r="J448">
            <v>457</v>
          </cell>
          <cell r="L448">
            <v>457</v>
          </cell>
        </row>
        <row r="449">
          <cell r="A449">
            <v>3304</v>
          </cell>
          <cell r="B449" t="str">
            <v>백강관</v>
          </cell>
          <cell r="C449" t="str">
            <v>50Ø</v>
          </cell>
          <cell r="D449" t="str">
            <v>M</v>
          </cell>
          <cell r="E449">
            <v>3450</v>
          </cell>
          <cell r="F449">
            <v>0</v>
          </cell>
          <cell r="H449">
            <v>457</v>
          </cell>
          <cell r="I449">
            <v>3450</v>
          </cell>
          <cell r="J449">
            <v>457</v>
          </cell>
          <cell r="L449">
            <v>457</v>
          </cell>
        </row>
        <row r="450">
          <cell r="A450">
            <v>3305</v>
          </cell>
          <cell r="B450" t="str">
            <v>백강관</v>
          </cell>
          <cell r="C450" t="str">
            <v>40Ø</v>
          </cell>
          <cell r="D450" t="str">
            <v>M</v>
          </cell>
          <cell r="E450">
            <v>2513</v>
          </cell>
          <cell r="F450">
            <v>0</v>
          </cell>
          <cell r="H450">
            <v>457</v>
          </cell>
          <cell r="I450">
            <v>2513</v>
          </cell>
          <cell r="J450">
            <v>457</v>
          </cell>
          <cell r="L450">
            <v>457</v>
          </cell>
        </row>
        <row r="451">
          <cell r="A451">
            <v>3306</v>
          </cell>
          <cell r="B451" t="str">
            <v>백강관</v>
          </cell>
          <cell r="C451" t="str">
            <v>32Ø</v>
          </cell>
          <cell r="D451" t="str">
            <v>M</v>
          </cell>
          <cell r="E451">
            <v>2187</v>
          </cell>
          <cell r="F451">
            <v>0</v>
          </cell>
          <cell r="H451">
            <v>457</v>
          </cell>
          <cell r="I451">
            <v>2187</v>
          </cell>
          <cell r="J451">
            <v>457</v>
          </cell>
          <cell r="L451">
            <v>457</v>
          </cell>
        </row>
        <row r="452">
          <cell r="A452">
            <v>3307</v>
          </cell>
          <cell r="B452" t="str">
            <v>백강관</v>
          </cell>
          <cell r="C452" t="str">
            <v>25Ø</v>
          </cell>
          <cell r="D452" t="str">
            <v>M</v>
          </cell>
          <cell r="E452">
            <v>1782</v>
          </cell>
          <cell r="F452">
            <v>0</v>
          </cell>
          <cell r="H452">
            <v>457</v>
          </cell>
          <cell r="I452">
            <v>1782</v>
          </cell>
          <cell r="J452">
            <v>457</v>
          </cell>
          <cell r="L452">
            <v>457</v>
          </cell>
        </row>
        <row r="453">
          <cell r="A453">
            <v>3308</v>
          </cell>
          <cell r="B453" t="str">
            <v>백강관</v>
          </cell>
          <cell r="C453" t="str">
            <v>20Ø</v>
          </cell>
          <cell r="D453" t="str">
            <v>M</v>
          </cell>
          <cell r="E453">
            <v>1252</v>
          </cell>
          <cell r="F453">
            <v>0</v>
          </cell>
          <cell r="H453">
            <v>457</v>
          </cell>
          <cell r="I453">
            <v>1252</v>
          </cell>
          <cell r="J453">
            <v>457</v>
          </cell>
          <cell r="L453">
            <v>457</v>
          </cell>
        </row>
        <row r="454">
          <cell r="A454">
            <v>3309</v>
          </cell>
          <cell r="B454" t="str">
            <v>백강관</v>
          </cell>
          <cell r="C454" t="str">
            <v>15Ø</v>
          </cell>
          <cell r="D454" t="str">
            <v>M</v>
          </cell>
          <cell r="E454">
            <v>993</v>
          </cell>
          <cell r="F454">
            <v>0</v>
          </cell>
          <cell r="H454">
            <v>457</v>
          </cell>
          <cell r="I454">
            <v>993</v>
          </cell>
          <cell r="J454">
            <v>457</v>
          </cell>
          <cell r="L454">
            <v>457</v>
          </cell>
        </row>
        <row r="455">
          <cell r="A455">
            <v>3310</v>
          </cell>
          <cell r="B455" t="str">
            <v>백엘보 (용접식)</v>
          </cell>
          <cell r="C455" t="str">
            <v>150Ø</v>
          </cell>
          <cell r="D455" t="str">
            <v>개</v>
          </cell>
          <cell r="E455">
            <v>16800</v>
          </cell>
          <cell r="F455">
            <v>0</v>
          </cell>
          <cell r="H455">
            <v>461</v>
          </cell>
          <cell r="I455">
            <v>16800</v>
          </cell>
          <cell r="J455">
            <v>461</v>
          </cell>
          <cell r="L455">
            <v>461</v>
          </cell>
        </row>
        <row r="456">
          <cell r="A456">
            <v>3311</v>
          </cell>
          <cell r="B456" t="str">
            <v>백엘보 (용접식)</v>
          </cell>
          <cell r="C456" t="str">
            <v>100Ø</v>
          </cell>
          <cell r="D456" t="str">
            <v>개</v>
          </cell>
          <cell r="E456">
            <v>6440</v>
          </cell>
          <cell r="F456">
            <v>0</v>
          </cell>
          <cell r="H456">
            <v>461</v>
          </cell>
          <cell r="I456">
            <v>6440</v>
          </cell>
          <cell r="J456">
            <v>461</v>
          </cell>
          <cell r="L456">
            <v>461</v>
          </cell>
        </row>
        <row r="457">
          <cell r="A457">
            <v>3312</v>
          </cell>
          <cell r="B457" t="str">
            <v>백엘보 (용접식)</v>
          </cell>
          <cell r="C457" t="str">
            <v>80Ø</v>
          </cell>
          <cell r="D457" t="str">
            <v>개</v>
          </cell>
          <cell r="E457">
            <v>3780</v>
          </cell>
          <cell r="F457">
            <v>0</v>
          </cell>
          <cell r="H457">
            <v>461</v>
          </cell>
          <cell r="I457">
            <v>3780</v>
          </cell>
          <cell r="J457">
            <v>461</v>
          </cell>
          <cell r="L457">
            <v>461</v>
          </cell>
        </row>
        <row r="458">
          <cell r="A458">
            <v>3313</v>
          </cell>
          <cell r="B458" t="str">
            <v>백엘보 (용접식)</v>
          </cell>
          <cell r="C458" t="str">
            <v>65Ø</v>
          </cell>
          <cell r="D458" t="str">
            <v>개</v>
          </cell>
          <cell r="E458">
            <v>2760</v>
          </cell>
          <cell r="F458">
            <v>0</v>
          </cell>
          <cell r="H458">
            <v>461</v>
          </cell>
          <cell r="I458">
            <v>2760</v>
          </cell>
          <cell r="J458">
            <v>461</v>
          </cell>
          <cell r="L458">
            <v>461</v>
          </cell>
        </row>
        <row r="459">
          <cell r="A459">
            <v>3314</v>
          </cell>
          <cell r="B459" t="str">
            <v>백엘보 (나사식)</v>
          </cell>
          <cell r="C459" t="str">
            <v>50Ø</v>
          </cell>
          <cell r="D459" t="str">
            <v>개</v>
          </cell>
          <cell r="E459">
            <v>1498</v>
          </cell>
          <cell r="F459">
            <v>0</v>
          </cell>
          <cell r="H459">
            <v>460</v>
          </cell>
          <cell r="I459">
            <v>1498</v>
          </cell>
          <cell r="J459">
            <v>460</v>
          </cell>
          <cell r="L459">
            <v>460</v>
          </cell>
        </row>
        <row r="460">
          <cell r="A460">
            <v>3315</v>
          </cell>
          <cell r="B460" t="str">
            <v>백엘보 (나사식)</v>
          </cell>
          <cell r="C460" t="str">
            <v>40Ø</v>
          </cell>
          <cell r="D460" t="str">
            <v>개</v>
          </cell>
          <cell r="E460">
            <v>957</v>
          </cell>
          <cell r="F460">
            <v>0</v>
          </cell>
          <cell r="H460">
            <v>460</v>
          </cell>
          <cell r="I460">
            <v>957</v>
          </cell>
          <cell r="J460">
            <v>460</v>
          </cell>
          <cell r="L460">
            <v>460</v>
          </cell>
        </row>
        <row r="461">
          <cell r="A461">
            <v>3316</v>
          </cell>
          <cell r="B461" t="str">
            <v>백엘보 (나사식)</v>
          </cell>
          <cell r="C461" t="str">
            <v>32Ø</v>
          </cell>
          <cell r="D461" t="str">
            <v>개</v>
          </cell>
          <cell r="E461">
            <v>805</v>
          </cell>
          <cell r="F461">
            <v>0</v>
          </cell>
          <cell r="H461">
            <v>460</v>
          </cell>
          <cell r="I461">
            <v>805</v>
          </cell>
          <cell r="J461">
            <v>460</v>
          </cell>
          <cell r="L461">
            <v>460</v>
          </cell>
        </row>
        <row r="462">
          <cell r="A462">
            <v>3317</v>
          </cell>
          <cell r="B462" t="str">
            <v>백엘보 (나사식)</v>
          </cell>
          <cell r="C462" t="str">
            <v>25Ø</v>
          </cell>
          <cell r="D462" t="str">
            <v>개</v>
          </cell>
          <cell r="E462">
            <v>523</v>
          </cell>
          <cell r="F462">
            <v>0</v>
          </cell>
          <cell r="H462">
            <v>460</v>
          </cell>
          <cell r="I462">
            <v>523</v>
          </cell>
          <cell r="J462">
            <v>460</v>
          </cell>
          <cell r="L462">
            <v>460</v>
          </cell>
        </row>
        <row r="463">
          <cell r="A463">
            <v>3318</v>
          </cell>
          <cell r="B463" t="str">
            <v>백엘보 (나사식)</v>
          </cell>
          <cell r="C463" t="str">
            <v>20Ø</v>
          </cell>
          <cell r="D463" t="str">
            <v>개</v>
          </cell>
          <cell r="E463">
            <v>326</v>
          </cell>
          <cell r="F463">
            <v>0</v>
          </cell>
          <cell r="H463">
            <v>460</v>
          </cell>
          <cell r="I463">
            <v>326</v>
          </cell>
          <cell r="J463">
            <v>460</v>
          </cell>
          <cell r="L463">
            <v>460</v>
          </cell>
        </row>
        <row r="464">
          <cell r="A464">
            <v>3319</v>
          </cell>
          <cell r="B464" t="str">
            <v>백엘보 (나사식)</v>
          </cell>
          <cell r="C464" t="str">
            <v>15Ø</v>
          </cell>
          <cell r="D464" t="str">
            <v>개</v>
          </cell>
          <cell r="E464">
            <v>221</v>
          </cell>
          <cell r="F464">
            <v>0</v>
          </cell>
          <cell r="H464">
            <v>460</v>
          </cell>
          <cell r="I464">
            <v>221</v>
          </cell>
          <cell r="J464">
            <v>460</v>
          </cell>
          <cell r="L464">
            <v>460</v>
          </cell>
        </row>
        <row r="465">
          <cell r="A465">
            <v>3320</v>
          </cell>
          <cell r="B465" t="str">
            <v>백티 (용접식)</v>
          </cell>
          <cell r="C465" t="str">
            <v>150Ø</v>
          </cell>
          <cell r="D465" t="str">
            <v>개</v>
          </cell>
          <cell r="E465">
            <v>21000</v>
          </cell>
          <cell r="F465">
            <v>0</v>
          </cell>
          <cell r="H465">
            <v>461</v>
          </cell>
          <cell r="I465">
            <v>21000</v>
          </cell>
          <cell r="J465">
            <v>461</v>
          </cell>
          <cell r="L465">
            <v>461</v>
          </cell>
        </row>
        <row r="466">
          <cell r="A466">
            <v>3321</v>
          </cell>
          <cell r="B466" t="str">
            <v>백티 (용접식)</v>
          </cell>
          <cell r="C466" t="str">
            <v>100Ø</v>
          </cell>
          <cell r="D466" t="str">
            <v>개</v>
          </cell>
          <cell r="E466">
            <v>9030</v>
          </cell>
          <cell r="F466">
            <v>0</v>
          </cell>
          <cell r="H466">
            <v>461</v>
          </cell>
          <cell r="I466">
            <v>9030</v>
          </cell>
          <cell r="J466">
            <v>461</v>
          </cell>
          <cell r="L466">
            <v>461</v>
          </cell>
        </row>
        <row r="467">
          <cell r="A467">
            <v>3322</v>
          </cell>
          <cell r="B467" t="str">
            <v>백티 (용접식)</v>
          </cell>
          <cell r="C467" t="str">
            <v>80Ø</v>
          </cell>
          <cell r="D467" t="str">
            <v>개</v>
          </cell>
          <cell r="E467">
            <v>5480</v>
          </cell>
          <cell r="F467">
            <v>0</v>
          </cell>
          <cell r="H467">
            <v>461</v>
          </cell>
          <cell r="I467">
            <v>5480</v>
          </cell>
          <cell r="J467">
            <v>461</v>
          </cell>
          <cell r="L467">
            <v>461</v>
          </cell>
        </row>
        <row r="468">
          <cell r="A468">
            <v>3323</v>
          </cell>
          <cell r="B468" t="str">
            <v>백티 (용접식)</v>
          </cell>
          <cell r="C468" t="str">
            <v>65Ø</v>
          </cell>
          <cell r="D468" t="str">
            <v>개</v>
          </cell>
          <cell r="E468">
            <v>4060</v>
          </cell>
          <cell r="F468">
            <v>0</v>
          </cell>
          <cell r="H468">
            <v>461</v>
          </cell>
          <cell r="I468">
            <v>4060</v>
          </cell>
          <cell r="J468">
            <v>461</v>
          </cell>
          <cell r="L468">
            <v>461</v>
          </cell>
        </row>
        <row r="469">
          <cell r="A469">
            <v>3324</v>
          </cell>
          <cell r="B469" t="str">
            <v>백티 (나사식)</v>
          </cell>
          <cell r="C469" t="str">
            <v>50Ø</v>
          </cell>
          <cell r="D469" t="str">
            <v>개</v>
          </cell>
          <cell r="E469">
            <v>1957</v>
          </cell>
          <cell r="F469">
            <v>0</v>
          </cell>
          <cell r="H469">
            <v>460</v>
          </cell>
          <cell r="I469">
            <v>1957</v>
          </cell>
          <cell r="J469">
            <v>460</v>
          </cell>
          <cell r="L469">
            <v>460</v>
          </cell>
        </row>
        <row r="470">
          <cell r="A470">
            <v>3325</v>
          </cell>
          <cell r="B470" t="str">
            <v>백티 (나사식)</v>
          </cell>
          <cell r="C470" t="str">
            <v>40Ø</v>
          </cell>
          <cell r="D470" t="str">
            <v>개</v>
          </cell>
          <cell r="E470">
            <v>1338</v>
          </cell>
          <cell r="F470">
            <v>0</v>
          </cell>
          <cell r="H470">
            <v>460</v>
          </cell>
          <cell r="I470">
            <v>1338</v>
          </cell>
          <cell r="J470">
            <v>460</v>
          </cell>
          <cell r="L470">
            <v>460</v>
          </cell>
        </row>
        <row r="471">
          <cell r="A471">
            <v>3326</v>
          </cell>
          <cell r="B471" t="str">
            <v>백티 (나사식)</v>
          </cell>
          <cell r="C471" t="str">
            <v>32Ø</v>
          </cell>
          <cell r="D471" t="str">
            <v>개</v>
          </cell>
          <cell r="E471">
            <v>1000</v>
          </cell>
          <cell r="F471">
            <v>0</v>
          </cell>
          <cell r="H471">
            <v>460</v>
          </cell>
          <cell r="I471">
            <v>1000</v>
          </cell>
          <cell r="J471">
            <v>460</v>
          </cell>
          <cell r="L471">
            <v>460</v>
          </cell>
        </row>
        <row r="472">
          <cell r="A472">
            <v>3327</v>
          </cell>
          <cell r="B472" t="str">
            <v>백티 (나사식)</v>
          </cell>
          <cell r="C472" t="str">
            <v>25Ø</v>
          </cell>
          <cell r="D472" t="str">
            <v>개</v>
          </cell>
          <cell r="E472">
            <v>724</v>
          </cell>
          <cell r="F472">
            <v>0</v>
          </cell>
          <cell r="H472">
            <v>460</v>
          </cell>
          <cell r="I472">
            <v>724</v>
          </cell>
          <cell r="J472">
            <v>460</v>
          </cell>
          <cell r="L472">
            <v>460</v>
          </cell>
        </row>
        <row r="473">
          <cell r="A473">
            <v>3328</v>
          </cell>
          <cell r="B473" t="str">
            <v>백티 (나사식)</v>
          </cell>
          <cell r="C473" t="str">
            <v>20Ø</v>
          </cell>
          <cell r="D473" t="str">
            <v>개</v>
          </cell>
          <cell r="E473">
            <v>483</v>
          </cell>
          <cell r="F473">
            <v>0</v>
          </cell>
          <cell r="H473">
            <v>460</v>
          </cell>
          <cell r="I473">
            <v>483</v>
          </cell>
          <cell r="J473">
            <v>460</v>
          </cell>
          <cell r="L473">
            <v>460</v>
          </cell>
        </row>
        <row r="474">
          <cell r="A474">
            <v>3329</v>
          </cell>
          <cell r="B474" t="str">
            <v>백티 (나사식)</v>
          </cell>
          <cell r="C474" t="str">
            <v>15Ø</v>
          </cell>
          <cell r="D474" t="str">
            <v>개</v>
          </cell>
          <cell r="E474">
            <v>330</v>
          </cell>
          <cell r="F474">
            <v>0</v>
          </cell>
          <cell r="H474">
            <v>460</v>
          </cell>
          <cell r="I474">
            <v>330</v>
          </cell>
          <cell r="J474">
            <v>460</v>
          </cell>
          <cell r="L474">
            <v>460</v>
          </cell>
        </row>
        <row r="475">
          <cell r="A475">
            <v>3330</v>
          </cell>
          <cell r="B475" t="str">
            <v>백레듀샤 (용접식)</v>
          </cell>
          <cell r="C475" t="str">
            <v>150Ø</v>
          </cell>
          <cell r="D475" t="str">
            <v>개</v>
          </cell>
          <cell r="E475">
            <v>11200</v>
          </cell>
          <cell r="F475">
            <v>0</v>
          </cell>
          <cell r="H475">
            <v>461</v>
          </cell>
          <cell r="I475">
            <v>11200</v>
          </cell>
          <cell r="J475">
            <v>461</v>
          </cell>
          <cell r="L475">
            <v>461</v>
          </cell>
        </row>
        <row r="476">
          <cell r="A476">
            <v>3331</v>
          </cell>
          <cell r="B476" t="str">
            <v>백레듀샤 (용접식)</v>
          </cell>
          <cell r="C476" t="str">
            <v>100Ø</v>
          </cell>
          <cell r="D476" t="str">
            <v>개</v>
          </cell>
          <cell r="E476">
            <v>5390</v>
          </cell>
          <cell r="F476">
            <v>0</v>
          </cell>
          <cell r="H476">
            <v>461</v>
          </cell>
          <cell r="I476">
            <v>5390</v>
          </cell>
          <cell r="J476">
            <v>461</v>
          </cell>
          <cell r="L476">
            <v>461</v>
          </cell>
        </row>
        <row r="477">
          <cell r="A477">
            <v>3332</v>
          </cell>
          <cell r="B477" t="str">
            <v>백레듀샤 (용접식)</v>
          </cell>
          <cell r="C477" t="str">
            <v>80Ø</v>
          </cell>
          <cell r="D477" t="str">
            <v>개</v>
          </cell>
          <cell r="E477">
            <v>3780</v>
          </cell>
          <cell r="F477">
            <v>0</v>
          </cell>
          <cell r="H477">
            <v>461</v>
          </cell>
          <cell r="I477">
            <v>3780</v>
          </cell>
          <cell r="J477">
            <v>461</v>
          </cell>
          <cell r="L477">
            <v>461</v>
          </cell>
        </row>
        <row r="478">
          <cell r="A478">
            <v>3333</v>
          </cell>
          <cell r="B478" t="str">
            <v>백레듀샤 (용접식)</v>
          </cell>
          <cell r="C478" t="str">
            <v>65Ø</v>
          </cell>
          <cell r="D478" t="str">
            <v>개</v>
          </cell>
          <cell r="E478">
            <v>3360</v>
          </cell>
          <cell r="F478">
            <v>0</v>
          </cell>
          <cell r="H478">
            <v>461</v>
          </cell>
          <cell r="I478">
            <v>3360</v>
          </cell>
          <cell r="J478">
            <v>461</v>
          </cell>
          <cell r="L478">
            <v>461</v>
          </cell>
        </row>
        <row r="479">
          <cell r="A479">
            <v>3334</v>
          </cell>
          <cell r="B479" t="str">
            <v>백레듀샤 (나사식)</v>
          </cell>
          <cell r="C479" t="str">
            <v>50Ø</v>
          </cell>
          <cell r="D479" t="str">
            <v>개</v>
          </cell>
          <cell r="E479">
            <v>884</v>
          </cell>
          <cell r="F479">
            <v>0</v>
          </cell>
          <cell r="H479">
            <v>460</v>
          </cell>
          <cell r="I479">
            <v>884</v>
          </cell>
          <cell r="J479">
            <v>460</v>
          </cell>
          <cell r="L479">
            <v>460</v>
          </cell>
        </row>
        <row r="480">
          <cell r="A480">
            <v>3335</v>
          </cell>
          <cell r="B480" t="str">
            <v>백레듀샤 (나사식)</v>
          </cell>
          <cell r="C480" t="str">
            <v>40Ø</v>
          </cell>
          <cell r="D480" t="str">
            <v>개</v>
          </cell>
          <cell r="E480">
            <v>685</v>
          </cell>
          <cell r="F480">
            <v>0</v>
          </cell>
          <cell r="H480">
            <v>460</v>
          </cell>
          <cell r="I480">
            <v>685</v>
          </cell>
          <cell r="J480">
            <v>460</v>
          </cell>
          <cell r="L480">
            <v>460</v>
          </cell>
        </row>
        <row r="481">
          <cell r="A481">
            <v>3336</v>
          </cell>
          <cell r="B481" t="str">
            <v>백레듀샤 (나사식)</v>
          </cell>
          <cell r="C481" t="str">
            <v>32Ø</v>
          </cell>
          <cell r="D481" t="str">
            <v>개</v>
          </cell>
          <cell r="E481">
            <v>530</v>
          </cell>
          <cell r="F481">
            <v>0</v>
          </cell>
          <cell r="H481">
            <v>460</v>
          </cell>
          <cell r="I481">
            <v>530</v>
          </cell>
          <cell r="J481">
            <v>460</v>
          </cell>
          <cell r="L481">
            <v>460</v>
          </cell>
        </row>
        <row r="482">
          <cell r="A482">
            <v>3337</v>
          </cell>
          <cell r="B482" t="str">
            <v>백레듀샤 (나사식)</v>
          </cell>
          <cell r="C482" t="str">
            <v>25Ø</v>
          </cell>
          <cell r="D482" t="str">
            <v>개</v>
          </cell>
          <cell r="E482">
            <v>400</v>
          </cell>
          <cell r="F482">
            <v>0</v>
          </cell>
          <cell r="H482">
            <v>460</v>
          </cell>
          <cell r="I482">
            <v>400</v>
          </cell>
          <cell r="J482">
            <v>460</v>
          </cell>
          <cell r="L482">
            <v>460</v>
          </cell>
        </row>
        <row r="483">
          <cell r="A483">
            <v>3338</v>
          </cell>
          <cell r="B483" t="str">
            <v>백레듀샤 (나사식)</v>
          </cell>
          <cell r="C483" t="str">
            <v>20Ø</v>
          </cell>
          <cell r="D483" t="str">
            <v>개</v>
          </cell>
          <cell r="E483">
            <v>277</v>
          </cell>
          <cell r="F483">
            <v>0</v>
          </cell>
          <cell r="H483">
            <v>460</v>
          </cell>
          <cell r="I483">
            <v>277</v>
          </cell>
          <cell r="J483">
            <v>460</v>
          </cell>
          <cell r="L483">
            <v>460</v>
          </cell>
        </row>
        <row r="484">
          <cell r="A484">
            <v>3341</v>
          </cell>
          <cell r="B484" t="str">
            <v>백소켓 (나사식)</v>
          </cell>
          <cell r="C484" t="str">
            <v>80Ø</v>
          </cell>
          <cell r="D484" t="str">
            <v>개</v>
          </cell>
          <cell r="E484">
            <v>2633</v>
          </cell>
          <cell r="F484">
            <v>0</v>
          </cell>
          <cell r="H484">
            <v>460</v>
          </cell>
          <cell r="I484">
            <v>2633</v>
          </cell>
          <cell r="J484">
            <v>460</v>
          </cell>
          <cell r="L484">
            <v>460</v>
          </cell>
        </row>
        <row r="485">
          <cell r="A485">
            <v>3342</v>
          </cell>
          <cell r="B485" t="str">
            <v>백소켓 (나사식)</v>
          </cell>
          <cell r="C485" t="str">
            <v>65Ø</v>
          </cell>
          <cell r="D485" t="str">
            <v>개</v>
          </cell>
          <cell r="E485">
            <v>2103</v>
          </cell>
          <cell r="F485">
            <v>0</v>
          </cell>
          <cell r="H485">
            <v>460</v>
          </cell>
          <cell r="I485">
            <v>2103</v>
          </cell>
          <cell r="J485">
            <v>460</v>
          </cell>
          <cell r="L485">
            <v>460</v>
          </cell>
        </row>
        <row r="486">
          <cell r="A486">
            <v>3343</v>
          </cell>
          <cell r="B486" t="str">
            <v>백소켓 (나사식)</v>
          </cell>
          <cell r="C486" t="str">
            <v>50Ø</v>
          </cell>
          <cell r="D486" t="str">
            <v>개</v>
          </cell>
          <cell r="E486">
            <v>1197</v>
          </cell>
          <cell r="F486">
            <v>0</v>
          </cell>
          <cell r="H486">
            <v>460</v>
          </cell>
          <cell r="I486">
            <v>1197</v>
          </cell>
          <cell r="J486">
            <v>460</v>
          </cell>
          <cell r="L486">
            <v>460</v>
          </cell>
        </row>
        <row r="487">
          <cell r="A487">
            <v>3344</v>
          </cell>
          <cell r="B487" t="str">
            <v>백소켓 (나사식)</v>
          </cell>
          <cell r="C487" t="str">
            <v>40Ø</v>
          </cell>
          <cell r="D487" t="str">
            <v>개</v>
          </cell>
          <cell r="E487">
            <v>748</v>
          </cell>
          <cell r="F487">
            <v>0</v>
          </cell>
          <cell r="H487">
            <v>460</v>
          </cell>
          <cell r="I487">
            <v>748</v>
          </cell>
          <cell r="J487">
            <v>460</v>
          </cell>
          <cell r="L487">
            <v>460</v>
          </cell>
        </row>
        <row r="488">
          <cell r="A488">
            <v>3345</v>
          </cell>
          <cell r="B488" t="str">
            <v>백소켓 (나사식)</v>
          </cell>
          <cell r="C488" t="str">
            <v>32Ø</v>
          </cell>
          <cell r="D488" t="str">
            <v>개</v>
          </cell>
          <cell r="E488">
            <v>627</v>
          </cell>
          <cell r="F488">
            <v>0</v>
          </cell>
          <cell r="H488">
            <v>460</v>
          </cell>
          <cell r="I488">
            <v>627</v>
          </cell>
          <cell r="J488">
            <v>460</v>
          </cell>
          <cell r="L488">
            <v>460</v>
          </cell>
        </row>
        <row r="489">
          <cell r="A489">
            <v>3346</v>
          </cell>
          <cell r="B489" t="str">
            <v>백소켓 (나사식)</v>
          </cell>
          <cell r="C489" t="str">
            <v>25Ø</v>
          </cell>
          <cell r="D489" t="str">
            <v>개</v>
          </cell>
          <cell r="E489">
            <v>490</v>
          </cell>
          <cell r="F489">
            <v>0</v>
          </cell>
          <cell r="H489">
            <v>460</v>
          </cell>
          <cell r="I489">
            <v>490</v>
          </cell>
          <cell r="J489">
            <v>460</v>
          </cell>
          <cell r="L489">
            <v>460</v>
          </cell>
        </row>
        <row r="490">
          <cell r="A490">
            <v>3347</v>
          </cell>
          <cell r="B490" t="str">
            <v>백소켓 (나사식)</v>
          </cell>
          <cell r="C490" t="str">
            <v>20Ø</v>
          </cell>
          <cell r="D490" t="str">
            <v>개</v>
          </cell>
          <cell r="E490">
            <v>303</v>
          </cell>
          <cell r="F490">
            <v>0</v>
          </cell>
          <cell r="H490">
            <v>460</v>
          </cell>
          <cell r="I490">
            <v>303</v>
          </cell>
          <cell r="J490">
            <v>460</v>
          </cell>
          <cell r="L490">
            <v>460</v>
          </cell>
        </row>
        <row r="491">
          <cell r="A491">
            <v>3348</v>
          </cell>
          <cell r="B491" t="str">
            <v>백소켓 (나사식)</v>
          </cell>
          <cell r="C491" t="str">
            <v>15Ø</v>
          </cell>
          <cell r="D491" t="str">
            <v>개</v>
          </cell>
          <cell r="E491">
            <v>249</v>
          </cell>
          <cell r="F491">
            <v>0</v>
          </cell>
          <cell r="H491">
            <v>460</v>
          </cell>
          <cell r="I491">
            <v>249</v>
          </cell>
          <cell r="J491">
            <v>460</v>
          </cell>
          <cell r="L491">
            <v>460</v>
          </cell>
        </row>
        <row r="492">
          <cell r="A492">
            <v>3350</v>
          </cell>
          <cell r="B492" t="str">
            <v>백캡 (용접식)</v>
          </cell>
          <cell r="C492" t="str">
            <v>150Ø</v>
          </cell>
          <cell r="D492" t="str">
            <v>개</v>
          </cell>
          <cell r="E492">
            <v>8120</v>
          </cell>
          <cell r="F492">
            <v>0</v>
          </cell>
          <cell r="H492">
            <v>461</v>
          </cell>
          <cell r="I492">
            <v>8120</v>
          </cell>
          <cell r="J492">
            <v>461</v>
          </cell>
          <cell r="L492">
            <v>461</v>
          </cell>
        </row>
        <row r="493">
          <cell r="A493">
            <v>3351</v>
          </cell>
          <cell r="B493" t="str">
            <v>백캡 (용접식)</v>
          </cell>
          <cell r="C493" t="str">
            <v>100Ø</v>
          </cell>
          <cell r="D493" t="str">
            <v>개</v>
          </cell>
          <cell r="E493">
            <v>5600</v>
          </cell>
          <cell r="F493">
            <v>0</v>
          </cell>
          <cell r="H493">
            <v>461</v>
          </cell>
          <cell r="I493">
            <v>5600</v>
          </cell>
          <cell r="J493">
            <v>461</v>
          </cell>
          <cell r="L493">
            <v>461</v>
          </cell>
        </row>
        <row r="494">
          <cell r="A494">
            <v>3352</v>
          </cell>
          <cell r="B494" t="str">
            <v>백캡 (용접식)</v>
          </cell>
          <cell r="C494" t="str">
            <v>80Ø</v>
          </cell>
          <cell r="D494" t="str">
            <v>개</v>
          </cell>
          <cell r="E494">
            <v>3360</v>
          </cell>
          <cell r="F494">
            <v>0</v>
          </cell>
          <cell r="H494">
            <v>461</v>
          </cell>
          <cell r="I494">
            <v>3360</v>
          </cell>
          <cell r="J494">
            <v>461</v>
          </cell>
          <cell r="L494">
            <v>461</v>
          </cell>
        </row>
        <row r="495">
          <cell r="A495">
            <v>3353</v>
          </cell>
          <cell r="B495" t="str">
            <v>백캡 (용접식)</v>
          </cell>
          <cell r="C495" t="str">
            <v>65Ø</v>
          </cell>
          <cell r="D495" t="str">
            <v>개</v>
          </cell>
          <cell r="E495">
            <v>2450</v>
          </cell>
          <cell r="F495">
            <v>0</v>
          </cell>
          <cell r="H495">
            <v>461</v>
          </cell>
          <cell r="I495">
            <v>2450</v>
          </cell>
          <cell r="J495">
            <v>461</v>
          </cell>
          <cell r="L495">
            <v>461</v>
          </cell>
        </row>
        <row r="496">
          <cell r="A496">
            <v>3354</v>
          </cell>
          <cell r="B496" t="str">
            <v>백캡 (나사식)</v>
          </cell>
          <cell r="C496" t="str">
            <v>50Ø</v>
          </cell>
          <cell r="D496" t="str">
            <v>개</v>
          </cell>
          <cell r="E496">
            <v>1132</v>
          </cell>
          <cell r="F496">
            <v>0</v>
          </cell>
          <cell r="H496">
            <v>460</v>
          </cell>
          <cell r="I496">
            <v>1132</v>
          </cell>
          <cell r="J496">
            <v>460</v>
          </cell>
          <cell r="L496">
            <v>460</v>
          </cell>
        </row>
        <row r="497">
          <cell r="A497">
            <v>3355</v>
          </cell>
          <cell r="B497" t="str">
            <v>백캡 (나사식)</v>
          </cell>
          <cell r="C497" t="str">
            <v>40Ø</v>
          </cell>
          <cell r="D497" t="str">
            <v>개</v>
          </cell>
          <cell r="E497">
            <v>757</v>
          </cell>
          <cell r="F497">
            <v>0</v>
          </cell>
          <cell r="H497">
            <v>460</v>
          </cell>
          <cell r="I497">
            <v>757</v>
          </cell>
          <cell r="J497">
            <v>460</v>
          </cell>
          <cell r="L497">
            <v>460</v>
          </cell>
        </row>
        <row r="498">
          <cell r="A498">
            <v>3356</v>
          </cell>
          <cell r="B498" t="str">
            <v>백캡 (나사식)</v>
          </cell>
          <cell r="C498" t="str">
            <v>32Ø</v>
          </cell>
          <cell r="D498" t="str">
            <v>개</v>
          </cell>
          <cell r="E498">
            <v>571</v>
          </cell>
          <cell r="F498">
            <v>0</v>
          </cell>
          <cell r="H498">
            <v>460</v>
          </cell>
          <cell r="I498">
            <v>571</v>
          </cell>
          <cell r="J498">
            <v>460</v>
          </cell>
          <cell r="L498">
            <v>460</v>
          </cell>
        </row>
        <row r="499">
          <cell r="A499">
            <v>3357</v>
          </cell>
          <cell r="B499" t="str">
            <v>백캡 (나사식)</v>
          </cell>
          <cell r="C499" t="str">
            <v>25Ø</v>
          </cell>
          <cell r="D499" t="str">
            <v>개</v>
          </cell>
          <cell r="E499">
            <v>364</v>
          </cell>
          <cell r="F499">
            <v>0</v>
          </cell>
          <cell r="H499">
            <v>460</v>
          </cell>
          <cell r="I499">
            <v>364</v>
          </cell>
          <cell r="J499">
            <v>460</v>
          </cell>
          <cell r="L499">
            <v>460</v>
          </cell>
        </row>
        <row r="500">
          <cell r="A500">
            <v>3358</v>
          </cell>
          <cell r="B500" t="str">
            <v>백캡 (나사식)</v>
          </cell>
          <cell r="C500" t="str">
            <v>20Ø</v>
          </cell>
          <cell r="D500" t="str">
            <v>개</v>
          </cell>
          <cell r="E500">
            <v>304</v>
          </cell>
          <cell r="F500">
            <v>0</v>
          </cell>
          <cell r="H500">
            <v>460</v>
          </cell>
          <cell r="I500">
            <v>304</v>
          </cell>
          <cell r="J500">
            <v>460</v>
          </cell>
          <cell r="L500">
            <v>460</v>
          </cell>
        </row>
        <row r="501">
          <cell r="A501">
            <v>3359</v>
          </cell>
          <cell r="B501" t="str">
            <v>백캡 (나사식)</v>
          </cell>
          <cell r="C501" t="str">
            <v>15Ø</v>
          </cell>
          <cell r="D501" t="str">
            <v>개</v>
          </cell>
          <cell r="E501">
            <v>198</v>
          </cell>
          <cell r="F501">
            <v>0</v>
          </cell>
          <cell r="H501">
            <v>460</v>
          </cell>
          <cell r="I501">
            <v>198</v>
          </cell>
          <cell r="J501">
            <v>460</v>
          </cell>
          <cell r="L501">
            <v>460</v>
          </cell>
        </row>
        <row r="502">
          <cell r="A502">
            <v>3360</v>
          </cell>
          <cell r="B502" t="str">
            <v>용접 합 후렌지</v>
          </cell>
          <cell r="C502" t="str">
            <v>150Ø</v>
          </cell>
          <cell r="D502" t="str">
            <v>개</v>
          </cell>
          <cell r="E502">
            <v>16559</v>
          </cell>
          <cell r="F502">
            <v>13583</v>
          </cell>
          <cell r="H502">
            <v>0</v>
          </cell>
          <cell r="I502">
            <v>16559</v>
          </cell>
          <cell r="J502">
            <v>0</v>
          </cell>
          <cell r="L502">
            <v>0</v>
          </cell>
        </row>
        <row r="503">
          <cell r="A503">
            <v>3361</v>
          </cell>
          <cell r="B503" t="str">
            <v>용접 합 후렌지</v>
          </cell>
          <cell r="C503" t="str">
            <v>100Ø</v>
          </cell>
          <cell r="D503" t="str">
            <v>개</v>
          </cell>
          <cell r="E503">
            <v>11296</v>
          </cell>
          <cell r="F503">
            <v>10564</v>
          </cell>
          <cell r="H503">
            <v>0</v>
          </cell>
          <cell r="I503">
            <v>11296</v>
          </cell>
          <cell r="J503">
            <v>0</v>
          </cell>
          <cell r="L503">
            <v>0</v>
          </cell>
        </row>
        <row r="504">
          <cell r="A504">
            <v>3362</v>
          </cell>
          <cell r="B504" t="str">
            <v>용접 합 후렌지</v>
          </cell>
          <cell r="C504" t="str">
            <v>80Ø</v>
          </cell>
          <cell r="D504" t="str">
            <v>개</v>
          </cell>
          <cell r="E504">
            <v>10455</v>
          </cell>
          <cell r="F504">
            <v>9055</v>
          </cell>
          <cell r="H504">
            <v>0</v>
          </cell>
          <cell r="I504">
            <v>10455</v>
          </cell>
          <cell r="J504">
            <v>0</v>
          </cell>
          <cell r="L504">
            <v>0</v>
          </cell>
        </row>
        <row r="505">
          <cell r="A505">
            <v>3363</v>
          </cell>
          <cell r="B505" t="str">
            <v>용접 합 후렌지</v>
          </cell>
          <cell r="C505" t="str">
            <v>65Ø</v>
          </cell>
          <cell r="D505" t="str">
            <v>개</v>
          </cell>
          <cell r="E505">
            <v>5909</v>
          </cell>
          <cell r="F505">
            <v>8331</v>
          </cell>
          <cell r="H505">
            <v>0</v>
          </cell>
          <cell r="I505">
            <v>5909</v>
          </cell>
          <cell r="J505">
            <v>0</v>
          </cell>
          <cell r="L505">
            <v>0</v>
          </cell>
        </row>
        <row r="506">
          <cell r="A506">
            <v>3364</v>
          </cell>
          <cell r="B506" t="str">
            <v>백유니온 (나사식)</v>
          </cell>
          <cell r="C506" t="str">
            <v>50Ø</v>
          </cell>
          <cell r="D506" t="str">
            <v>개</v>
          </cell>
          <cell r="E506">
            <v>3701</v>
          </cell>
          <cell r="F506">
            <v>0</v>
          </cell>
          <cell r="H506">
            <v>460</v>
          </cell>
          <cell r="I506">
            <v>3701</v>
          </cell>
          <cell r="J506">
            <v>460</v>
          </cell>
          <cell r="L506">
            <v>460</v>
          </cell>
        </row>
        <row r="507">
          <cell r="A507">
            <v>3365</v>
          </cell>
          <cell r="B507" t="str">
            <v>백유니온 (나사식)</v>
          </cell>
          <cell r="C507" t="str">
            <v>40Ø</v>
          </cell>
          <cell r="D507" t="str">
            <v>개</v>
          </cell>
          <cell r="E507">
            <v>2876</v>
          </cell>
          <cell r="F507">
            <v>0</v>
          </cell>
          <cell r="H507">
            <v>460</v>
          </cell>
          <cell r="I507">
            <v>2876</v>
          </cell>
          <cell r="J507">
            <v>460</v>
          </cell>
          <cell r="L507">
            <v>460</v>
          </cell>
        </row>
        <row r="508">
          <cell r="A508">
            <v>3366</v>
          </cell>
          <cell r="B508" t="str">
            <v>백유니온 (나사식)</v>
          </cell>
          <cell r="C508" t="str">
            <v>32Ø</v>
          </cell>
          <cell r="D508" t="str">
            <v>개</v>
          </cell>
          <cell r="E508">
            <v>2223</v>
          </cell>
          <cell r="F508">
            <v>0</v>
          </cell>
          <cell r="H508">
            <v>460</v>
          </cell>
          <cell r="I508">
            <v>2223</v>
          </cell>
          <cell r="J508">
            <v>460</v>
          </cell>
          <cell r="L508">
            <v>460</v>
          </cell>
        </row>
        <row r="509">
          <cell r="A509">
            <v>3367</v>
          </cell>
          <cell r="B509" t="str">
            <v>백유니온 (나사식)</v>
          </cell>
          <cell r="C509" t="str">
            <v>25Ø</v>
          </cell>
          <cell r="D509" t="str">
            <v>개</v>
          </cell>
          <cell r="E509">
            <v>1754</v>
          </cell>
          <cell r="F509">
            <v>0</v>
          </cell>
          <cell r="H509">
            <v>460</v>
          </cell>
          <cell r="I509">
            <v>1754</v>
          </cell>
          <cell r="J509">
            <v>460</v>
          </cell>
          <cell r="L509">
            <v>460</v>
          </cell>
        </row>
        <row r="510">
          <cell r="A510">
            <v>3368</v>
          </cell>
          <cell r="B510" t="str">
            <v>백유니온 (나사식)</v>
          </cell>
          <cell r="C510" t="str">
            <v>20Ø</v>
          </cell>
          <cell r="D510" t="str">
            <v>개</v>
          </cell>
          <cell r="E510">
            <v>1253</v>
          </cell>
          <cell r="F510">
            <v>0</v>
          </cell>
          <cell r="H510">
            <v>460</v>
          </cell>
          <cell r="I510">
            <v>1253</v>
          </cell>
          <cell r="J510">
            <v>460</v>
          </cell>
          <cell r="L510">
            <v>460</v>
          </cell>
        </row>
        <row r="511">
          <cell r="A511">
            <v>3369</v>
          </cell>
          <cell r="B511" t="str">
            <v>백유니온 (나사식)</v>
          </cell>
          <cell r="C511" t="str">
            <v>15Ø</v>
          </cell>
          <cell r="D511" t="str">
            <v>개</v>
          </cell>
          <cell r="E511">
            <v>1149</v>
          </cell>
          <cell r="F511">
            <v>0</v>
          </cell>
          <cell r="H511">
            <v>460</v>
          </cell>
          <cell r="I511">
            <v>1149</v>
          </cell>
          <cell r="J511">
            <v>460</v>
          </cell>
          <cell r="L511">
            <v>460</v>
          </cell>
        </row>
        <row r="512">
          <cell r="A512">
            <v>3371</v>
          </cell>
          <cell r="B512" t="str">
            <v>백니플 (나사식)</v>
          </cell>
          <cell r="C512" t="str">
            <v>80Ø</v>
          </cell>
          <cell r="D512" t="str">
            <v>개</v>
          </cell>
          <cell r="E512">
            <v>2542</v>
          </cell>
          <cell r="F512">
            <v>0</v>
          </cell>
          <cell r="H512">
            <v>460</v>
          </cell>
          <cell r="I512">
            <v>2542</v>
          </cell>
          <cell r="J512">
            <v>460</v>
          </cell>
          <cell r="L512">
            <v>460</v>
          </cell>
        </row>
        <row r="513">
          <cell r="A513">
            <v>3372</v>
          </cell>
          <cell r="B513" t="str">
            <v>백니플 (나사식)</v>
          </cell>
          <cell r="C513" t="str">
            <v>65Ø</v>
          </cell>
          <cell r="D513" t="str">
            <v>개</v>
          </cell>
          <cell r="E513">
            <v>1699</v>
          </cell>
          <cell r="F513">
            <v>0</v>
          </cell>
          <cell r="H513">
            <v>460</v>
          </cell>
          <cell r="I513">
            <v>1699</v>
          </cell>
          <cell r="J513">
            <v>460</v>
          </cell>
          <cell r="L513">
            <v>460</v>
          </cell>
        </row>
        <row r="514">
          <cell r="A514">
            <v>3373</v>
          </cell>
          <cell r="B514" t="str">
            <v>백니플 (나사식)</v>
          </cell>
          <cell r="C514" t="str">
            <v>50Ø</v>
          </cell>
          <cell r="D514" t="str">
            <v>개</v>
          </cell>
          <cell r="E514">
            <v>1099</v>
          </cell>
          <cell r="F514">
            <v>0</v>
          </cell>
          <cell r="H514">
            <v>460</v>
          </cell>
          <cell r="I514">
            <v>1099</v>
          </cell>
          <cell r="J514">
            <v>460</v>
          </cell>
          <cell r="L514">
            <v>460</v>
          </cell>
        </row>
        <row r="515">
          <cell r="A515">
            <v>3374</v>
          </cell>
          <cell r="B515" t="str">
            <v>백니플 (나사식)</v>
          </cell>
          <cell r="C515" t="str">
            <v>40Ø</v>
          </cell>
          <cell r="D515" t="str">
            <v>개</v>
          </cell>
          <cell r="E515">
            <v>913</v>
          </cell>
          <cell r="F515">
            <v>0</v>
          </cell>
          <cell r="H515">
            <v>460</v>
          </cell>
          <cell r="I515">
            <v>913</v>
          </cell>
          <cell r="J515">
            <v>460</v>
          </cell>
          <cell r="L515">
            <v>460</v>
          </cell>
        </row>
        <row r="516">
          <cell r="A516">
            <v>3375</v>
          </cell>
          <cell r="B516" t="str">
            <v>백니플 (나사식)</v>
          </cell>
          <cell r="C516" t="str">
            <v>32Ø</v>
          </cell>
          <cell r="D516" t="str">
            <v>개</v>
          </cell>
          <cell r="E516">
            <v>644</v>
          </cell>
          <cell r="F516">
            <v>0</v>
          </cell>
          <cell r="H516">
            <v>460</v>
          </cell>
          <cell r="I516">
            <v>644</v>
          </cell>
          <cell r="J516">
            <v>460</v>
          </cell>
          <cell r="L516">
            <v>460</v>
          </cell>
        </row>
        <row r="517">
          <cell r="A517">
            <v>3376</v>
          </cell>
          <cell r="B517" t="str">
            <v>백니플 (나사식)</v>
          </cell>
          <cell r="C517" t="str">
            <v>25Ø</v>
          </cell>
          <cell r="D517" t="str">
            <v>개</v>
          </cell>
          <cell r="E517">
            <v>505</v>
          </cell>
          <cell r="F517">
            <v>0</v>
          </cell>
          <cell r="H517">
            <v>460</v>
          </cell>
          <cell r="I517">
            <v>505</v>
          </cell>
          <cell r="J517">
            <v>460</v>
          </cell>
          <cell r="L517">
            <v>460</v>
          </cell>
        </row>
        <row r="518">
          <cell r="A518">
            <v>3377</v>
          </cell>
          <cell r="B518" t="str">
            <v>백니플 (나사식)</v>
          </cell>
          <cell r="C518" t="str">
            <v>20Ø</v>
          </cell>
          <cell r="D518" t="str">
            <v>개</v>
          </cell>
          <cell r="E518">
            <v>353</v>
          </cell>
          <cell r="F518">
            <v>0</v>
          </cell>
          <cell r="H518">
            <v>460</v>
          </cell>
          <cell r="I518">
            <v>353</v>
          </cell>
          <cell r="J518">
            <v>460</v>
          </cell>
          <cell r="L518">
            <v>460</v>
          </cell>
        </row>
        <row r="519">
          <cell r="A519">
            <v>3378</v>
          </cell>
          <cell r="B519" t="str">
            <v>백니플 (나사식)</v>
          </cell>
          <cell r="C519" t="str">
            <v>15Ø</v>
          </cell>
          <cell r="D519" t="str">
            <v>개</v>
          </cell>
          <cell r="E519">
            <v>305</v>
          </cell>
          <cell r="F519">
            <v>0</v>
          </cell>
          <cell r="H519">
            <v>460</v>
          </cell>
          <cell r="I519">
            <v>305</v>
          </cell>
          <cell r="J519">
            <v>460</v>
          </cell>
          <cell r="L519">
            <v>460</v>
          </cell>
        </row>
        <row r="542">
          <cell r="A542">
            <v>3400</v>
          </cell>
          <cell r="B542" t="str">
            <v>흑강관</v>
          </cell>
          <cell r="C542" t="str">
            <v>150Ø</v>
          </cell>
          <cell r="D542" t="str">
            <v>M</v>
          </cell>
          <cell r="E542">
            <v>9755</v>
          </cell>
          <cell r="F542">
            <v>0</v>
          </cell>
          <cell r="H542">
            <v>458</v>
          </cell>
          <cell r="I542">
            <v>9755</v>
          </cell>
          <cell r="J542">
            <v>458</v>
          </cell>
          <cell r="L542">
            <v>458</v>
          </cell>
        </row>
        <row r="543">
          <cell r="A543">
            <v>3401</v>
          </cell>
          <cell r="B543" t="str">
            <v>흑강관</v>
          </cell>
          <cell r="C543" t="str">
            <v>100Ø</v>
          </cell>
          <cell r="D543" t="str">
            <v>M</v>
          </cell>
          <cell r="E543">
            <v>5962</v>
          </cell>
          <cell r="F543">
            <v>0</v>
          </cell>
          <cell r="H543">
            <v>458</v>
          </cell>
          <cell r="I543">
            <v>5962</v>
          </cell>
          <cell r="J543">
            <v>458</v>
          </cell>
          <cell r="L543">
            <v>458</v>
          </cell>
        </row>
        <row r="544">
          <cell r="A544">
            <v>3402</v>
          </cell>
          <cell r="B544" t="str">
            <v>흑강관</v>
          </cell>
          <cell r="C544" t="str">
            <v>80Ø</v>
          </cell>
          <cell r="D544" t="str">
            <v>M</v>
          </cell>
          <cell r="E544">
            <v>4173</v>
          </cell>
          <cell r="F544">
            <v>0</v>
          </cell>
          <cell r="H544">
            <v>458</v>
          </cell>
          <cell r="I544">
            <v>4173</v>
          </cell>
          <cell r="J544">
            <v>458</v>
          </cell>
          <cell r="L544">
            <v>458</v>
          </cell>
        </row>
        <row r="545">
          <cell r="A545">
            <v>3403</v>
          </cell>
          <cell r="B545" t="str">
            <v>흑강관</v>
          </cell>
          <cell r="C545" t="str">
            <v>65Ø</v>
          </cell>
          <cell r="D545" t="str">
            <v>M</v>
          </cell>
          <cell r="E545">
            <v>3223</v>
          </cell>
          <cell r="F545">
            <v>0</v>
          </cell>
          <cell r="H545">
            <v>458</v>
          </cell>
          <cell r="I545">
            <v>3223</v>
          </cell>
          <cell r="J545">
            <v>458</v>
          </cell>
          <cell r="L545">
            <v>458</v>
          </cell>
        </row>
        <row r="546">
          <cell r="A546">
            <v>3404</v>
          </cell>
          <cell r="B546" t="str">
            <v>흑강관</v>
          </cell>
          <cell r="C546" t="str">
            <v>50Ø</v>
          </cell>
          <cell r="D546" t="str">
            <v>M</v>
          </cell>
          <cell r="E546">
            <v>2530</v>
          </cell>
          <cell r="F546">
            <v>0</v>
          </cell>
          <cell r="H546">
            <v>458</v>
          </cell>
          <cell r="I546">
            <v>2530</v>
          </cell>
          <cell r="J546">
            <v>458</v>
          </cell>
          <cell r="L546">
            <v>458</v>
          </cell>
        </row>
        <row r="547">
          <cell r="A547">
            <v>3405</v>
          </cell>
          <cell r="B547" t="str">
            <v>흑강관</v>
          </cell>
          <cell r="C547" t="str">
            <v>40Ø</v>
          </cell>
          <cell r="D547" t="str">
            <v>M</v>
          </cell>
          <cell r="E547">
            <v>1794</v>
          </cell>
          <cell r="F547">
            <v>0</v>
          </cell>
          <cell r="H547">
            <v>458</v>
          </cell>
          <cell r="I547">
            <v>1794</v>
          </cell>
          <cell r="J547">
            <v>458</v>
          </cell>
          <cell r="L547">
            <v>458</v>
          </cell>
        </row>
        <row r="548">
          <cell r="A548">
            <v>3406</v>
          </cell>
          <cell r="B548" t="str">
            <v>흑강관</v>
          </cell>
          <cell r="C548" t="str">
            <v>32Ø</v>
          </cell>
          <cell r="D548" t="str">
            <v>M</v>
          </cell>
          <cell r="E548">
            <v>1553</v>
          </cell>
          <cell r="F548">
            <v>0</v>
          </cell>
          <cell r="H548">
            <v>458</v>
          </cell>
          <cell r="I548">
            <v>1553</v>
          </cell>
          <cell r="J548">
            <v>458</v>
          </cell>
          <cell r="L548">
            <v>458</v>
          </cell>
        </row>
        <row r="549">
          <cell r="A549">
            <v>3407</v>
          </cell>
          <cell r="B549" t="str">
            <v>흑강관</v>
          </cell>
          <cell r="C549" t="str">
            <v>25Ø</v>
          </cell>
          <cell r="D549" t="str">
            <v>M</v>
          </cell>
          <cell r="E549">
            <v>1233</v>
          </cell>
          <cell r="F549">
            <v>0</v>
          </cell>
          <cell r="H549">
            <v>458</v>
          </cell>
          <cell r="I549">
            <v>1233</v>
          </cell>
          <cell r="J549">
            <v>458</v>
          </cell>
          <cell r="L549">
            <v>458</v>
          </cell>
        </row>
        <row r="550">
          <cell r="A550">
            <v>3408</v>
          </cell>
          <cell r="B550" t="str">
            <v>흑강관</v>
          </cell>
          <cell r="C550" t="str">
            <v>20Ø</v>
          </cell>
          <cell r="D550" t="str">
            <v>M</v>
          </cell>
          <cell r="E550">
            <v>821</v>
          </cell>
          <cell r="F550">
            <v>0</v>
          </cell>
          <cell r="H550">
            <v>458</v>
          </cell>
          <cell r="I550">
            <v>821</v>
          </cell>
          <cell r="J550">
            <v>458</v>
          </cell>
          <cell r="L550">
            <v>458</v>
          </cell>
        </row>
        <row r="551">
          <cell r="A551">
            <v>3409</v>
          </cell>
          <cell r="B551" t="str">
            <v>흑강관</v>
          </cell>
          <cell r="C551" t="str">
            <v>15Ø</v>
          </cell>
          <cell r="D551" t="str">
            <v>M</v>
          </cell>
          <cell r="E551">
            <v>672</v>
          </cell>
          <cell r="F551">
            <v>0</v>
          </cell>
          <cell r="H551">
            <v>458</v>
          </cell>
          <cell r="I551">
            <v>672</v>
          </cell>
          <cell r="J551">
            <v>458</v>
          </cell>
          <cell r="L551">
            <v>458</v>
          </cell>
        </row>
        <row r="552">
          <cell r="A552">
            <v>3410</v>
          </cell>
          <cell r="B552" t="str">
            <v>흑엘보 (용접식)</v>
          </cell>
          <cell r="C552" t="str">
            <v>150Ø</v>
          </cell>
          <cell r="D552" t="str">
            <v>개</v>
          </cell>
          <cell r="E552">
            <v>13300</v>
          </cell>
          <cell r="F552">
            <v>0</v>
          </cell>
          <cell r="H552">
            <v>465</v>
          </cell>
          <cell r="I552">
            <v>13300</v>
          </cell>
          <cell r="J552">
            <v>465</v>
          </cell>
          <cell r="L552">
            <v>465</v>
          </cell>
        </row>
        <row r="553">
          <cell r="A553">
            <v>3411</v>
          </cell>
          <cell r="B553" t="str">
            <v>흑엘보 (용접식)</v>
          </cell>
          <cell r="C553" t="str">
            <v>100Ø</v>
          </cell>
          <cell r="D553" t="str">
            <v>개</v>
          </cell>
          <cell r="E553">
            <v>5110</v>
          </cell>
          <cell r="F553">
            <v>0</v>
          </cell>
          <cell r="H553">
            <v>465</v>
          </cell>
          <cell r="I553">
            <v>5110</v>
          </cell>
          <cell r="J553">
            <v>465</v>
          </cell>
          <cell r="L553">
            <v>465</v>
          </cell>
        </row>
        <row r="554">
          <cell r="A554">
            <v>3412</v>
          </cell>
          <cell r="B554" t="str">
            <v>흑엘보 (용접식)</v>
          </cell>
          <cell r="C554" t="str">
            <v>80Ø</v>
          </cell>
          <cell r="D554" t="str">
            <v>개</v>
          </cell>
          <cell r="E554">
            <v>3080</v>
          </cell>
          <cell r="F554">
            <v>0</v>
          </cell>
          <cell r="H554">
            <v>463</v>
          </cell>
          <cell r="I554">
            <v>3080</v>
          </cell>
          <cell r="J554">
            <v>463</v>
          </cell>
          <cell r="L554">
            <v>463</v>
          </cell>
        </row>
        <row r="555">
          <cell r="A555">
            <v>3413</v>
          </cell>
          <cell r="B555" t="str">
            <v>흑엘보 (용접식)</v>
          </cell>
          <cell r="C555" t="str">
            <v>65Ø</v>
          </cell>
          <cell r="D555" t="str">
            <v>개</v>
          </cell>
          <cell r="E555">
            <v>2310</v>
          </cell>
          <cell r="F555">
            <v>0</v>
          </cell>
          <cell r="H555">
            <v>463</v>
          </cell>
          <cell r="I555">
            <v>2310</v>
          </cell>
          <cell r="J555">
            <v>463</v>
          </cell>
          <cell r="L555">
            <v>463</v>
          </cell>
        </row>
        <row r="556">
          <cell r="A556">
            <v>3414</v>
          </cell>
          <cell r="B556" t="str">
            <v>흑엘보 (나사식)</v>
          </cell>
          <cell r="C556" t="str">
            <v>50Ø</v>
          </cell>
          <cell r="D556" t="str">
            <v>개</v>
          </cell>
          <cell r="E556">
            <v>1363</v>
          </cell>
          <cell r="F556">
            <v>0</v>
          </cell>
          <cell r="H556">
            <v>463</v>
          </cell>
          <cell r="I556">
            <v>1363</v>
          </cell>
          <cell r="J556">
            <v>463</v>
          </cell>
          <cell r="L556">
            <v>463</v>
          </cell>
        </row>
        <row r="557">
          <cell r="A557">
            <v>3415</v>
          </cell>
          <cell r="B557" t="str">
            <v>흑엘보 (나사식)</v>
          </cell>
          <cell r="C557" t="str">
            <v>40Ø</v>
          </cell>
          <cell r="D557" t="str">
            <v>개</v>
          </cell>
          <cell r="E557">
            <v>868</v>
          </cell>
          <cell r="F557">
            <v>0</v>
          </cell>
          <cell r="H557">
            <v>463</v>
          </cell>
          <cell r="I557">
            <v>868</v>
          </cell>
          <cell r="J557">
            <v>463</v>
          </cell>
          <cell r="L557">
            <v>463</v>
          </cell>
        </row>
        <row r="558">
          <cell r="A558">
            <v>3416</v>
          </cell>
          <cell r="B558" t="str">
            <v>흑엘보 (나사식)</v>
          </cell>
          <cell r="C558" t="str">
            <v>32Ø</v>
          </cell>
          <cell r="D558" t="str">
            <v>개</v>
          </cell>
          <cell r="E558">
            <v>732</v>
          </cell>
          <cell r="F558">
            <v>0</v>
          </cell>
          <cell r="H558">
            <v>463</v>
          </cell>
          <cell r="I558">
            <v>732</v>
          </cell>
          <cell r="J558">
            <v>463</v>
          </cell>
          <cell r="L558">
            <v>463</v>
          </cell>
        </row>
        <row r="559">
          <cell r="A559">
            <v>3417</v>
          </cell>
          <cell r="B559" t="str">
            <v>흑엘보 (나사식)</v>
          </cell>
          <cell r="C559" t="str">
            <v>25Ø</v>
          </cell>
          <cell r="D559" t="str">
            <v>개</v>
          </cell>
          <cell r="E559">
            <v>475</v>
          </cell>
          <cell r="F559">
            <v>0</v>
          </cell>
          <cell r="H559">
            <v>463</v>
          </cell>
          <cell r="I559">
            <v>475</v>
          </cell>
          <cell r="J559">
            <v>463</v>
          </cell>
          <cell r="L559">
            <v>463</v>
          </cell>
        </row>
        <row r="560">
          <cell r="A560">
            <v>3418</v>
          </cell>
          <cell r="B560" t="str">
            <v>흑엘보 (나사식)</v>
          </cell>
          <cell r="C560" t="str">
            <v>20Ø</v>
          </cell>
          <cell r="D560" t="str">
            <v>개</v>
          </cell>
          <cell r="E560">
            <v>299</v>
          </cell>
          <cell r="F560">
            <v>0</v>
          </cell>
          <cell r="H560">
            <v>463</v>
          </cell>
          <cell r="I560">
            <v>299</v>
          </cell>
          <cell r="J560">
            <v>463</v>
          </cell>
          <cell r="L560">
            <v>463</v>
          </cell>
        </row>
        <row r="561">
          <cell r="A561">
            <v>3419</v>
          </cell>
          <cell r="B561" t="str">
            <v>흑엘보 (나사식)</v>
          </cell>
          <cell r="C561" t="str">
            <v>15Ø</v>
          </cell>
          <cell r="D561" t="str">
            <v>개</v>
          </cell>
          <cell r="E561">
            <v>200</v>
          </cell>
          <cell r="F561">
            <v>0</v>
          </cell>
          <cell r="H561">
            <v>463</v>
          </cell>
          <cell r="I561">
            <v>200</v>
          </cell>
          <cell r="J561">
            <v>463</v>
          </cell>
          <cell r="L561">
            <v>463</v>
          </cell>
        </row>
        <row r="562">
          <cell r="A562">
            <v>3420</v>
          </cell>
          <cell r="B562" t="str">
            <v>흑티 (용접식)</v>
          </cell>
          <cell r="C562" t="str">
            <v>150Ø</v>
          </cell>
          <cell r="D562" t="str">
            <v>개</v>
          </cell>
          <cell r="E562">
            <v>17500</v>
          </cell>
          <cell r="F562">
            <v>0</v>
          </cell>
          <cell r="H562">
            <v>465</v>
          </cell>
          <cell r="I562">
            <v>17500</v>
          </cell>
          <cell r="J562">
            <v>465</v>
          </cell>
          <cell r="L562">
            <v>465</v>
          </cell>
        </row>
        <row r="563">
          <cell r="A563">
            <v>3421</v>
          </cell>
          <cell r="B563" t="str">
            <v>흑티 (용접식)</v>
          </cell>
          <cell r="C563" t="str">
            <v>100Ø</v>
          </cell>
          <cell r="D563" t="str">
            <v>개</v>
          </cell>
          <cell r="E563">
            <v>7280</v>
          </cell>
          <cell r="F563">
            <v>0</v>
          </cell>
          <cell r="H563">
            <v>465</v>
          </cell>
          <cell r="I563">
            <v>7280</v>
          </cell>
          <cell r="J563">
            <v>465</v>
          </cell>
          <cell r="L563">
            <v>465</v>
          </cell>
        </row>
        <row r="564">
          <cell r="A564">
            <v>3422</v>
          </cell>
          <cell r="B564" t="str">
            <v>흑티 (용접식)</v>
          </cell>
          <cell r="C564" t="str">
            <v>80Ø</v>
          </cell>
          <cell r="D564" t="str">
            <v>개</v>
          </cell>
          <cell r="E564">
            <v>4620</v>
          </cell>
          <cell r="F564">
            <v>0</v>
          </cell>
          <cell r="H564">
            <v>463</v>
          </cell>
          <cell r="I564">
            <v>4620</v>
          </cell>
          <cell r="J564">
            <v>463</v>
          </cell>
          <cell r="L564">
            <v>463</v>
          </cell>
        </row>
        <row r="565">
          <cell r="A565">
            <v>3423</v>
          </cell>
          <cell r="B565" t="str">
            <v>흑티 (용접식)</v>
          </cell>
          <cell r="C565" t="str">
            <v>65Ø</v>
          </cell>
          <cell r="D565" t="str">
            <v>개</v>
          </cell>
          <cell r="E565">
            <v>3360</v>
          </cell>
          <cell r="F565">
            <v>0</v>
          </cell>
          <cell r="H565">
            <v>463</v>
          </cell>
          <cell r="I565">
            <v>3360</v>
          </cell>
          <cell r="J565">
            <v>463</v>
          </cell>
          <cell r="L565">
            <v>463</v>
          </cell>
        </row>
        <row r="566">
          <cell r="A566">
            <v>3424</v>
          </cell>
          <cell r="B566" t="str">
            <v>흑티 (나사식)</v>
          </cell>
          <cell r="C566" t="str">
            <v>50Ø</v>
          </cell>
          <cell r="D566" t="str">
            <v>개</v>
          </cell>
          <cell r="E566">
            <v>1778</v>
          </cell>
          <cell r="F566">
            <v>0</v>
          </cell>
          <cell r="H566">
            <v>463</v>
          </cell>
          <cell r="I566">
            <v>1778</v>
          </cell>
          <cell r="J566">
            <v>463</v>
          </cell>
          <cell r="L566">
            <v>463</v>
          </cell>
        </row>
        <row r="567">
          <cell r="A567">
            <v>3437</v>
          </cell>
          <cell r="B567" t="str">
            <v>흑티 (나사식)</v>
          </cell>
          <cell r="C567" t="str">
            <v>40Ø</v>
          </cell>
          <cell r="D567" t="str">
            <v>개</v>
          </cell>
          <cell r="E567">
            <v>1218</v>
          </cell>
          <cell r="F567">
            <v>0</v>
          </cell>
          <cell r="H567">
            <v>463</v>
          </cell>
          <cell r="I567">
            <v>1218</v>
          </cell>
          <cell r="J567">
            <v>463</v>
          </cell>
          <cell r="L567">
            <v>463</v>
          </cell>
        </row>
        <row r="568">
          <cell r="A568">
            <v>3426</v>
          </cell>
          <cell r="B568" t="str">
            <v>흑티 (나사식)</v>
          </cell>
          <cell r="C568" t="str">
            <v>32Ø</v>
          </cell>
          <cell r="D568" t="str">
            <v>개</v>
          </cell>
          <cell r="E568">
            <v>911</v>
          </cell>
          <cell r="F568">
            <v>0</v>
          </cell>
          <cell r="H568">
            <v>463</v>
          </cell>
          <cell r="I568">
            <v>911</v>
          </cell>
          <cell r="J568">
            <v>463</v>
          </cell>
          <cell r="L568">
            <v>463</v>
          </cell>
        </row>
        <row r="569">
          <cell r="A569">
            <v>3427</v>
          </cell>
          <cell r="B569" t="str">
            <v>흑티 (나사식)</v>
          </cell>
          <cell r="C569" t="str">
            <v>25Ø</v>
          </cell>
          <cell r="D569" t="str">
            <v>개</v>
          </cell>
          <cell r="E569">
            <v>661</v>
          </cell>
          <cell r="F569">
            <v>0</v>
          </cell>
          <cell r="H569">
            <v>463</v>
          </cell>
          <cell r="I569">
            <v>661</v>
          </cell>
          <cell r="J569">
            <v>463</v>
          </cell>
          <cell r="L569">
            <v>463</v>
          </cell>
        </row>
        <row r="570">
          <cell r="A570">
            <v>3428</v>
          </cell>
          <cell r="B570" t="str">
            <v>흑티 (나사식)</v>
          </cell>
          <cell r="C570" t="str">
            <v>20Ø</v>
          </cell>
          <cell r="D570" t="str">
            <v>개</v>
          </cell>
          <cell r="E570">
            <v>440</v>
          </cell>
          <cell r="F570">
            <v>0</v>
          </cell>
          <cell r="H570">
            <v>463</v>
          </cell>
          <cell r="I570">
            <v>440</v>
          </cell>
          <cell r="J570">
            <v>463</v>
          </cell>
          <cell r="L570">
            <v>463</v>
          </cell>
        </row>
        <row r="571">
          <cell r="A571">
            <v>3429</v>
          </cell>
          <cell r="B571" t="str">
            <v>흑티 (나사식)</v>
          </cell>
          <cell r="C571" t="str">
            <v>15Ø</v>
          </cell>
          <cell r="D571" t="str">
            <v>개</v>
          </cell>
          <cell r="E571">
            <v>302</v>
          </cell>
          <cell r="F571">
            <v>0</v>
          </cell>
          <cell r="H571">
            <v>463</v>
          </cell>
          <cell r="I571">
            <v>302</v>
          </cell>
          <cell r="J571">
            <v>463</v>
          </cell>
          <cell r="L571">
            <v>463</v>
          </cell>
        </row>
        <row r="572">
          <cell r="A572">
            <v>3430</v>
          </cell>
          <cell r="B572" t="str">
            <v>흑레듀샤 (용접식)</v>
          </cell>
          <cell r="C572" t="str">
            <v>150Ø</v>
          </cell>
          <cell r="D572" t="str">
            <v>개</v>
          </cell>
          <cell r="E572">
            <v>16100</v>
          </cell>
          <cell r="F572">
            <v>0</v>
          </cell>
          <cell r="H572">
            <v>465</v>
          </cell>
          <cell r="I572">
            <v>16100</v>
          </cell>
          <cell r="J572">
            <v>465</v>
          </cell>
          <cell r="L572">
            <v>465</v>
          </cell>
        </row>
        <row r="573">
          <cell r="A573">
            <v>3431</v>
          </cell>
          <cell r="B573" t="str">
            <v>흑레듀샤 (용접식)</v>
          </cell>
          <cell r="C573" t="str">
            <v>100Ø</v>
          </cell>
          <cell r="D573" t="str">
            <v>개</v>
          </cell>
          <cell r="E573">
            <v>6440</v>
          </cell>
          <cell r="F573">
            <v>0</v>
          </cell>
          <cell r="H573">
            <v>465</v>
          </cell>
          <cell r="I573">
            <v>6440</v>
          </cell>
          <cell r="J573">
            <v>465</v>
          </cell>
          <cell r="L573">
            <v>465</v>
          </cell>
        </row>
        <row r="574">
          <cell r="A574">
            <v>3432</v>
          </cell>
          <cell r="B574" t="str">
            <v>흑레듀샤 (용접식)</v>
          </cell>
          <cell r="C574" t="str">
            <v>80Ø</v>
          </cell>
          <cell r="D574" t="str">
            <v>개</v>
          </cell>
          <cell r="E574">
            <v>4200</v>
          </cell>
          <cell r="F574">
            <v>0</v>
          </cell>
          <cell r="H574">
            <v>463</v>
          </cell>
          <cell r="I574">
            <v>4200</v>
          </cell>
          <cell r="J574">
            <v>463</v>
          </cell>
          <cell r="L574">
            <v>463</v>
          </cell>
        </row>
        <row r="575">
          <cell r="A575">
            <v>3433</v>
          </cell>
          <cell r="B575" t="str">
            <v>흑레듀샤 (용접식)</v>
          </cell>
          <cell r="C575" t="str">
            <v>65Ø</v>
          </cell>
          <cell r="D575" t="str">
            <v>개</v>
          </cell>
          <cell r="E575">
            <v>3520</v>
          </cell>
          <cell r="F575">
            <v>0</v>
          </cell>
          <cell r="H575">
            <v>463</v>
          </cell>
          <cell r="I575">
            <v>3520</v>
          </cell>
          <cell r="J575">
            <v>463</v>
          </cell>
          <cell r="L575">
            <v>463</v>
          </cell>
        </row>
        <row r="576">
          <cell r="A576">
            <v>3434</v>
          </cell>
          <cell r="B576" t="str">
            <v>흑레듀샤 (나사식)</v>
          </cell>
          <cell r="C576" t="str">
            <v>50Ø</v>
          </cell>
          <cell r="D576" t="str">
            <v>개</v>
          </cell>
          <cell r="E576">
            <v>884</v>
          </cell>
          <cell r="F576">
            <v>0</v>
          </cell>
          <cell r="H576">
            <v>463</v>
          </cell>
          <cell r="I576">
            <v>884</v>
          </cell>
          <cell r="J576">
            <v>463</v>
          </cell>
          <cell r="L576">
            <v>463</v>
          </cell>
        </row>
        <row r="577">
          <cell r="A577">
            <v>3435</v>
          </cell>
          <cell r="B577" t="str">
            <v>흑레듀샤 (나사식)</v>
          </cell>
          <cell r="C577" t="str">
            <v>40Ø</v>
          </cell>
          <cell r="D577" t="str">
            <v>개</v>
          </cell>
          <cell r="E577">
            <v>685</v>
          </cell>
          <cell r="F577">
            <v>0</v>
          </cell>
          <cell r="H577">
            <v>463</v>
          </cell>
          <cell r="I577">
            <v>685</v>
          </cell>
          <cell r="J577">
            <v>463</v>
          </cell>
          <cell r="L577">
            <v>463</v>
          </cell>
        </row>
        <row r="578">
          <cell r="A578">
            <v>3436</v>
          </cell>
          <cell r="B578" t="str">
            <v>흑레듀샤 (나사식)</v>
          </cell>
          <cell r="C578" t="str">
            <v>32Ø</v>
          </cell>
          <cell r="D578" t="str">
            <v>개</v>
          </cell>
          <cell r="E578">
            <v>530</v>
          </cell>
          <cell r="F578">
            <v>0</v>
          </cell>
          <cell r="H578">
            <v>463</v>
          </cell>
          <cell r="I578">
            <v>530</v>
          </cell>
          <cell r="J578">
            <v>463</v>
          </cell>
          <cell r="L578">
            <v>463</v>
          </cell>
        </row>
        <row r="579">
          <cell r="A579">
            <v>3437</v>
          </cell>
          <cell r="B579" t="str">
            <v>흑레듀샤 (나사식)</v>
          </cell>
          <cell r="C579" t="str">
            <v>25Ø</v>
          </cell>
          <cell r="D579" t="str">
            <v>개</v>
          </cell>
          <cell r="E579">
            <v>400</v>
          </cell>
          <cell r="F579">
            <v>0</v>
          </cell>
          <cell r="H579">
            <v>463</v>
          </cell>
          <cell r="I579">
            <v>400</v>
          </cell>
          <cell r="J579">
            <v>463</v>
          </cell>
          <cell r="L579">
            <v>463</v>
          </cell>
        </row>
        <row r="580">
          <cell r="A580">
            <v>3438</v>
          </cell>
          <cell r="B580" t="str">
            <v>흑레듀샤 (나사식)</v>
          </cell>
          <cell r="C580" t="str">
            <v>20Ø</v>
          </cell>
          <cell r="D580" t="str">
            <v>개</v>
          </cell>
          <cell r="E580">
            <v>277</v>
          </cell>
          <cell r="F580">
            <v>0</v>
          </cell>
          <cell r="H580">
            <v>463</v>
          </cell>
          <cell r="I580">
            <v>277</v>
          </cell>
          <cell r="J580">
            <v>463</v>
          </cell>
          <cell r="L580">
            <v>463</v>
          </cell>
        </row>
        <row r="581">
          <cell r="A581">
            <v>3441</v>
          </cell>
          <cell r="B581" t="str">
            <v>흑소켓 (나사식)</v>
          </cell>
          <cell r="C581" t="str">
            <v>80Ø</v>
          </cell>
          <cell r="D581" t="str">
            <v>개</v>
          </cell>
          <cell r="E581">
            <v>2026</v>
          </cell>
          <cell r="F581">
            <v>0</v>
          </cell>
          <cell r="H581">
            <v>463</v>
          </cell>
          <cell r="I581">
            <v>2026</v>
          </cell>
          <cell r="J581">
            <v>463</v>
          </cell>
          <cell r="L581">
            <v>463</v>
          </cell>
        </row>
        <row r="582">
          <cell r="A582">
            <v>3442</v>
          </cell>
          <cell r="B582" t="str">
            <v>흑소켓 (나사식)</v>
          </cell>
          <cell r="C582" t="str">
            <v>65Ø</v>
          </cell>
          <cell r="D582" t="str">
            <v>개</v>
          </cell>
          <cell r="E582">
            <v>1617</v>
          </cell>
          <cell r="F582">
            <v>0</v>
          </cell>
          <cell r="H582">
            <v>463</v>
          </cell>
          <cell r="I582">
            <v>1617</v>
          </cell>
          <cell r="J582">
            <v>463</v>
          </cell>
          <cell r="L582">
            <v>463</v>
          </cell>
        </row>
        <row r="583">
          <cell r="A583">
            <v>3443</v>
          </cell>
          <cell r="B583" t="str">
            <v>흑소켓 (나사식)</v>
          </cell>
          <cell r="C583" t="str">
            <v>50Ø</v>
          </cell>
          <cell r="D583" t="str">
            <v>개</v>
          </cell>
          <cell r="E583">
            <v>917</v>
          </cell>
          <cell r="F583">
            <v>0</v>
          </cell>
          <cell r="H583">
            <v>463</v>
          </cell>
          <cell r="I583">
            <v>917</v>
          </cell>
          <cell r="J583">
            <v>463</v>
          </cell>
          <cell r="L583">
            <v>463</v>
          </cell>
        </row>
        <row r="584">
          <cell r="A584">
            <v>3444</v>
          </cell>
          <cell r="B584" t="str">
            <v>흑소켓 (나사식)</v>
          </cell>
          <cell r="C584" t="str">
            <v>40Ø</v>
          </cell>
          <cell r="D584" t="str">
            <v>개</v>
          </cell>
          <cell r="E584">
            <v>576</v>
          </cell>
          <cell r="F584">
            <v>0</v>
          </cell>
          <cell r="H584">
            <v>463</v>
          </cell>
          <cell r="I584">
            <v>576</v>
          </cell>
          <cell r="J584">
            <v>463</v>
          </cell>
          <cell r="L584">
            <v>463</v>
          </cell>
        </row>
        <row r="585">
          <cell r="A585">
            <v>3445</v>
          </cell>
          <cell r="B585" t="str">
            <v>흑소켓 (나사식)</v>
          </cell>
          <cell r="C585" t="str">
            <v>32Ø</v>
          </cell>
          <cell r="D585" t="str">
            <v>개</v>
          </cell>
          <cell r="E585">
            <v>483</v>
          </cell>
          <cell r="F585">
            <v>0</v>
          </cell>
          <cell r="H585">
            <v>463</v>
          </cell>
          <cell r="I585">
            <v>483</v>
          </cell>
          <cell r="J585">
            <v>463</v>
          </cell>
          <cell r="L585">
            <v>463</v>
          </cell>
        </row>
        <row r="586">
          <cell r="A586">
            <v>3446</v>
          </cell>
          <cell r="B586" t="str">
            <v>흑소켓 (나사식)</v>
          </cell>
          <cell r="C586" t="str">
            <v>25Ø</v>
          </cell>
          <cell r="D586" t="str">
            <v>개</v>
          </cell>
          <cell r="E586">
            <v>377</v>
          </cell>
          <cell r="F586">
            <v>0</v>
          </cell>
          <cell r="H586">
            <v>463</v>
          </cell>
          <cell r="I586">
            <v>377</v>
          </cell>
          <cell r="J586">
            <v>463</v>
          </cell>
          <cell r="L586">
            <v>463</v>
          </cell>
        </row>
        <row r="587">
          <cell r="A587">
            <v>3447</v>
          </cell>
          <cell r="B587" t="str">
            <v>흑소켓 (나사식)</v>
          </cell>
          <cell r="C587" t="str">
            <v>20Ø</v>
          </cell>
          <cell r="D587" t="str">
            <v>개</v>
          </cell>
          <cell r="E587">
            <v>232</v>
          </cell>
          <cell r="F587">
            <v>0</v>
          </cell>
          <cell r="H587">
            <v>463</v>
          </cell>
          <cell r="I587">
            <v>232</v>
          </cell>
          <cell r="J587">
            <v>463</v>
          </cell>
          <cell r="L587">
            <v>463</v>
          </cell>
        </row>
        <row r="588">
          <cell r="A588">
            <v>3448</v>
          </cell>
          <cell r="B588" t="str">
            <v>흑소켓 (나사식)</v>
          </cell>
          <cell r="C588" t="str">
            <v>15Ø</v>
          </cell>
          <cell r="D588" t="str">
            <v>개</v>
          </cell>
          <cell r="E588">
            <v>193</v>
          </cell>
          <cell r="F588">
            <v>0</v>
          </cell>
          <cell r="H588">
            <v>463</v>
          </cell>
          <cell r="I588">
            <v>193</v>
          </cell>
          <cell r="J588">
            <v>463</v>
          </cell>
          <cell r="L588">
            <v>463</v>
          </cell>
        </row>
        <row r="589">
          <cell r="A589">
            <v>3450</v>
          </cell>
          <cell r="B589" t="str">
            <v>흑캡 (용접식)</v>
          </cell>
          <cell r="C589" t="str">
            <v>150Ø</v>
          </cell>
          <cell r="D589" t="str">
            <v>개</v>
          </cell>
          <cell r="E589">
            <v>7000</v>
          </cell>
          <cell r="F589">
            <v>0</v>
          </cell>
          <cell r="H589">
            <v>465</v>
          </cell>
          <cell r="I589">
            <v>7000</v>
          </cell>
          <cell r="J589">
            <v>465</v>
          </cell>
          <cell r="L589">
            <v>465</v>
          </cell>
        </row>
        <row r="590">
          <cell r="A590">
            <v>3451</v>
          </cell>
          <cell r="B590" t="str">
            <v>흑캡 (용접식)</v>
          </cell>
          <cell r="C590" t="str">
            <v>100Ø</v>
          </cell>
          <cell r="D590" t="str">
            <v>개</v>
          </cell>
          <cell r="E590">
            <v>2940</v>
          </cell>
          <cell r="F590">
            <v>0</v>
          </cell>
          <cell r="H590">
            <v>465</v>
          </cell>
          <cell r="I590">
            <v>2940</v>
          </cell>
          <cell r="J590">
            <v>465</v>
          </cell>
          <cell r="L590">
            <v>465</v>
          </cell>
        </row>
        <row r="591">
          <cell r="A591">
            <v>3452</v>
          </cell>
          <cell r="B591" t="str">
            <v>흑캡 (용접식)</v>
          </cell>
          <cell r="C591" t="str">
            <v>80Ø</v>
          </cell>
          <cell r="D591" t="str">
            <v>개</v>
          </cell>
          <cell r="E591">
            <v>2070</v>
          </cell>
          <cell r="F591">
            <v>0</v>
          </cell>
          <cell r="H591">
            <v>463</v>
          </cell>
          <cell r="I591">
            <v>2070</v>
          </cell>
          <cell r="J591">
            <v>463</v>
          </cell>
          <cell r="L591">
            <v>463</v>
          </cell>
        </row>
        <row r="592">
          <cell r="A592">
            <v>3453</v>
          </cell>
          <cell r="B592" t="str">
            <v>흑캡 (용접식)</v>
          </cell>
          <cell r="C592" t="str">
            <v>65Ø</v>
          </cell>
          <cell r="D592" t="str">
            <v>개</v>
          </cell>
          <cell r="E592">
            <v>1490</v>
          </cell>
          <cell r="F592">
            <v>0</v>
          </cell>
          <cell r="H592">
            <v>463</v>
          </cell>
          <cell r="I592">
            <v>1490</v>
          </cell>
          <cell r="J592">
            <v>463</v>
          </cell>
          <cell r="L592">
            <v>463</v>
          </cell>
        </row>
        <row r="593">
          <cell r="A593">
            <v>3454</v>
          </cell>
          <cell r="B593" t="str">
            <v>흑캡 (나사식)</v>
          </cell>
          <cell r="C593" t="str">
            <v>50Ø</v>
          </cell>
          <cell r="D593" t="str">
            <v>개</v>
          </cell>
          <cell r="E593">
            <v>872</v>
          </cell>
          <cell r="F593">
            <v>0</v>
          </cell>
          <cell r="H593">
            <v>463</v>
          </cell>
          <cell r="I593">
            <v>872</v>
          </cell>
          <cell r="J593">
            <v>463</v>
          </cell>
          <cell r="L593">
            <v>463</v>
          </cell>
        </row>
        <row r="594">
          <cell r="A594">
            <v>3455</v>
          </cell>
          <cell r="B594" t="str">
            <v>흑캡 (나사식)</v>
          </cell>
          <cell r="C594" t="str">
            <v>40Ø</v>
          </cell>
          <cell r="D594" t="str">
            <v>개</v>
          </cell>
          <cell r="E594">
            <v>583</v>
          </cell>
          <cell r="F594">
            <v>0</v>
          </cell>
          <cell r="H594">
            <v>463</v>
          </cell>
          <cell r="I594">
            <v>583</v>
          </cell>
          <cell r="J594">
            <v>463</v>
          </cell>
          <cell r="L594">
            <v>463</v>
          </cell>
        </row>
        <row r="595">
          <cell r="A595">
            <v>3456</v>
          </cell>
          <cell r="B595" t="str">
            <v>흑캡 (나사식)</v>
          </cell>
          <cell r="C595" t="str">
            <v>32Ø</v>
          </cell>
          <cell r="D595" t="str">
            <v>개</v>
          </cell>
          <cell r="E595">
            <v>440</v>
          </cell>
          <cell r="F595">
            <v>0</v>
          </cell>
          <cell r="H595">
            <v>463</v>
          </cell>
          <cell r="I595">
            <v>440</v>
          </cell>
          <cell r="J595">
            <v>463</v>
          </cell>
          <cell r="L595">
            <v>463</v>
          </cell>
        </row>
        <row r="596">
          <cell r="A596">
            <v>3457</v>
          </cell>
          <cell r="B596" t="str">
            <v>흑캡 (나사식)</v>
          </cell>
          <cell r="C596" t="str">
            <v>25Ø</v>
          </cell>
          <cell r="D596" t="str">
            <v>개</v>
          </cell>
          <cell r="E596">
            <v>278</v>
          </cell>
          <cell r="F596">
            <v>0</v>
          </cell>
          <cell r="H596">
            <v>463</v>
          </cell>
          <cell r="I596">
            <v>278</v>
          </cell>
          <cell r="J596">
            <v>463</v>
          </cell>
          <cell r="L596">
            <v>463</v>
          </cell>
        </row>
        <row r="597">
          <cell r="A597">
            <v>3458</v>
          </cell>
          <cell r="B597" t="str">
            <v>흑캡 (나사식)</v>
          </cell>
          <cell r="C597" t="str">
            <v>20Ø</v>
          </cell>
          <cell r="D597" t="str">
            <v>개</v>
          </cell>
          <cell r="E597">
            <v>234</v>
          </cell>
          <cell r="F597">
            <v>0</v>
          </cell>
          <cell r="H597">
            <v>463</v>
          </cell>
          <cell r="I597">
            <v>234</v>
          </cell>
          <cell r="J597">
            <v>463</v>
          </cell>
          <cell r="L597">
            <v>463</v>
          </cell>
        </row>
        <row r="598">
          <cell r="A598">
            <v>3459</v>
          </cell>
          <cell r="B598" t="str">
            <v>흑캡 (나사식)</v>
          </cell>
          <cell r="C598" t="str">
            <v>15Ø</v>
          </cell>
          <cell r="D598" t="str">
            <v>개</v>
          </cell>
          <cell r="E598">
            <v>151</v>
          </cell>
          <cell r="F598">
            <v>0</v>
          </cell>
          <cell r="H598">
            <v>463</v>
          </cell>
          <cell r="I598">
            <v>151</v>
          </cell>
          <cell r="J598">
            <v>463</v>
          </cell>
          <cell r="L598">
            <v>463</v>
          </cell>
        </row>
        <row r="599">
          <cell r="A599">
            <v>3461</v>
          </cell>
          <cell r="B599" t="str">
            <v>흑유니온 (나사식)</v>
          </cell>
          <cell r="C599" t="str">
            <v>80Ø</v>
          </cell>
          <cell r="D599" t="str">
            <v>개</v>
          </cell>
          <cell r="E599">
            <v>6843</v>
          </cell>
          <cell r="F599">
            <v>0</v>
          </cell>
          <cell r="H599">
            <v>463</v>
          </cell>
          <cell r="I599">
            <v>6843</v>
          </cell>
          <cell r="J599">
            <v>463</v>
          </cell>
          <cell r="L599">
            <v>463</v>
          </cell>
        </row>
        <row r="600">
          <cell r="A600">
            <v>3462</v>
          </cell>
          <cell r="B600" t="str">
            <v>흑유니온 (나사식)</v>
          </cell>
          <cell r="C600" t="str">
            <v>65Ø</v>
          </cell>
          <cell r="D600" t="str">
            <v>개</v>
          </cell>
          <cell r="E600">
            <v>5353</v>
          </cell>
          <cell r="F600">
            <v>0</v>
          </cell>
          <cell r="H600">
            <v>463</v>
          </cell>
          <cell r="I600">
            <v>5353</v>
          </cell>
          <cell r="J600">
            <v>463</v>
          </cell>
          <cell r="L600">
            <v>463</v>
          </cell>
        </row>
        <row r="601">
          <cell r="A601">
            <v>3463</v>
          </cell>
          <cell r="B601" t="str">
            <v>흑유니온 (나사식)</v>
          </cell>
          <cell r="C601" t="str">
            <v>50Ø</v>
          </cell>
          <cell r="D601" t="str">
            <v>개</v>
          </cell>
          <cell r="E601">
            <v>2848</v>
          </cell>
          <cell r="F601">
            <v>0</v>
          </cell>
          <cell r="H601">
            <v>463</v>
          </cell>
          <cell r="I601">
            <v>2848</v>
          </cell>
          <cell r="J601">
            <v>463</v>
          </cell>
          <cell r="L601">
            <v>463</v>
          </cell>
        </row>
        <row r="602">
          <cell r="A602">
            <v>3464</v>
          </cell>
          <cell r="B602" t="str">
            <v>흑유니온 (나사식)</v>
          </cell>
          <cell r="C602" t="str">
            <v>40Ø</v>
          </cell>
          <cell r="D602" t="str">
            <v>개</v>
          </cell>
          <cell r="E602">
            <v>2213</v>
          </cell>
          <cell r="F602">
            <v>0</v>
          </cell>
          <cell r="H602">
            <v>463</v>
          </cell>
          <cell r="I602">
            <v>2213</v>
          </cell>
          <cell r="J602">
            <v>463</v>
          </cell>
          <cell r="L602">
            <v>463</v>
          </cell>
        </row>
        <row r="603">
          <cell r="A603">
            <v>3465</v>
          </cell>
          <cell r="B603" t="str">
            <v>흑유니온 (나사식)</v>
          </cell>
          <cell r="C603" t="str">
            <v>32Ø</v>
          </cell>
          <cell r="D603" t="str">
            <v>개</v>
          </cell>
          <cell r="E603">
            <v>1712</v>
          </cell>
          <cell r="F603">
            <v>0</v>
          </cell>
          <cell r="H603">
            <v>463</v>
          </cell>
          <cell r="I603">
            <v>1712</v>
          </cell>
          <cell r="J603">
            <v>463</v>
          </cell>
          <cell r="L603">
            <v>463</v>
          </cell>
        </row>
        <row r="604">
          <cell r="A604">
            <v>3466</v>
          </cell>
          <cell r="B604" t="str">
            <v>흑유니온 (나사식)</v>
          </cell>
          <cell r="C604" t="str">
            <v>25Ø</v>
          </cell>
          <cell r="D604" t="str">
            <v>개</v>
          </cell>
          <cell r="E604">
            <v>1351</v>
          </cell>
          <cell r="F604">
            <v>0</v>
          </cell>
          <cell r="H604">
            <v>463</v>
          </cell>
          <cell r="I604">
            <v>1351</v>
          </cell>
          <cell r="J604">
            <v>463</v>
          </cell>
          <cell r="L604">
            <v>463</v>
          </cell>
        </row>
        <row r="605">
          <cell r="A605">
            <v>3467</v>
          </cell>
          <cell r="B605" t="str">
            <v>흑유니온 (나사식)</v>
          </cell>
          <cell r="C605" t="str">
            <v>20Ø</v>
          </cell>
          <cell r="D605" t="str">
            <v>개</v>
          </cell>
          <cell r="E605">
            <v>963</v>
          </cell>
          <cell r="F605">
            <v>0</v>
          </cell>
          <cell r="H605">
            <v>463</v>
          </cell>
          <cell r="I605">
            <v>963</v>
          </cell>
          <cell r="J605">
            <v>463</v>
          </cell>
          <cell r="L605">
            <v>463</v>
          </cell>
        </row>
        <row r="606">
          <cell r="A606">
            <v>3467</v>
          </cell>
          <cell r="B606" t="str">
            <v>흑유니온 (나사식)</v>
          </cell>
          <cell r="C606" t="str">
            <v>15Ø</v>
          </cell>
          <cell r="D606" t="str">
            <v>개</v>
          </cell>
          <cell r="E606">
            <v>883</v>
          </cell>
          <cell r="F606">
            <v>0</v>
          </cell>
          <cell r="H606">
            <v>463</v>
          </cell>
          <cell r="I606">
            <v>883</v>
          </cell>
          <cell r="J606">
            <v>463</v>
          </cell>
          <cell r="L606">
            <v>463</v>
          </cell>
        </row>
        <row r="607">
          <cell r="A607">
            <v>3471</v>
          </cell>
          <cell r="B607" t="str">
            <v>흑니플 (나사식)</v>
          </cell>
          <cell r="C607" t="str">
            <v>80Ø</v>
          </cell>
          <cell r="D607" t="str">
            <v>개</v>
          </cell>
          <cell r="E607">
            <v>1955</v>
          </cell>
          <cell r="F607">
            <v>0</v>
          </cell>
          <cell r="H607">
            <v>463</v>
          </cell>
          <cell r="I607">
            <v>1955</v>
          </cell>
          <cell r="J607">
            <v>463</v>
          </cell>
          <cell r="L607">
            <v>463</v>
          </cell>
        </row>
        <row r="608">
          <cell r="A608">
            <v>3472</v>
          </cell>
          <cell r="B608" t="str">
            <v>흑니플 (나사식)</v>
          </cell>
          <cell r="C608" t="str">
            <v>65Ø</v>
          </cell>
          <cell r="D608" t="str">
            <v>개</v>
          </cell>
          <cell r="E608">
            <v>1308</v>
          </cell>
          <cell r="F608">
            <v>0</v>
          </cell>
          <cell r="H608">
            <v>463</v>
          </cell>
          <cell r="I608">
            <v>1308</v>
          </cell>
          <cell r="J608">
            <v>463</v>
          </cell>
          <cell r="L608">
            <v>463</v>
          </cell>
        </row>
        <row r="609">
          <cell r="A609">
            <v>3473</v>
          </cell>
          <cell r="B609" t="str">
            <v>흑니플 (나사식)</v>
          </cell>
          <cell r="C609" t="str">
            <v>50Ø</v>
          </cell>
          <cell r="D609" t="str">
            <v>개</v>
          </cell>
          <cell r="E609">
            <v>845</v>
          </cell>
          <cell r="F609">
            <v>0</v>
          </cell>
          <cell r="H609">
            <v>463</v>
          </cell>
          <cell r="I609">
            <v>845</v>
          </cell>
          <cell r="J609">
            <v>463</v>
          </cell>
          <cell r="L609">
            <v>463</v>
          </cell>
        </row>
        <row r="610">
          <cell r="A610">
            <v>3474</v>
          </cell>
          <cell r="B610" t="str">
            <v>흑니플 (나사식)</v>
          </cell>
          <cell r="C610" t="str">
            <v>40Ø</v>
          </cell>
          <cell r="D610" t="str">
            <v>개</v>
          </cell>
          <cell r="E610">
            <v>706</v>
          </cell>
          <cell r="F610">
            <v>0</v>
          </cell>
          <cell r="H610">
            <v>463</v>
          </cell>
          <cell r="I610">
            <v>706</v>
          </cell>
          <cell r="J610">
            <v>463</v>
          </cell>
          <cell r="L610">
            <v>463</v>
          </cell>
        </row>
        <row r="611">
          <cell r="A611">
            <v>3475</v>
          </cell>
          <cell r="B611" t="str">
            <v>흑니플 (나사식)</v>
          </cell>
          <cell r="C611" t="str">
            <v>32Ø</v>
          </cell>
          <cell r="D611" t="str">
            <v>개</v>
          </cell>
          <cell r="E611">
            <v>495</v>
          </cell>
          <cell r="F611">
            <v>0</v>
          </cell>
          <cell r="H611">
            <v>463</v>
          </cell>
          <cell r="I611">
            <v>495</v>
          </cell>
          <cell r="J611">
            <v>463</v>
          </cell>
          <cell r="L611">
            <v>463</v>
          </cell>
        </row>
        <row r="612">
          <cell r="A612">
            <v>3476</v>
          </cell>
          <cell r="B612" t="str">
            <v>흑니플 (나사식)</v>
          </cell>
          <cell r="C612" t="str">
            <v>25Ø</v>
          </cell>
          <cell r="D612" t="str">
            <v>개</v>
          </cell>
          <cell r="E612">
            <v>390</v>
          </cell>
          <cell r="F612">
            <v>0</v>
          </cell>
          <cell r="H612">
            <v>463</v>
          </cell>
          <cell r="I612">
            <v>390</v>
          </cell>
          <cell r="J612">
            <v>463</v>
          </cell>
          <cell r="L612">
            <v>463</v>
          </cell>
        </row>
        <row r="613">
          <cell r="A613">
            <v>3477</v>
          </cell>
          <cell r="B613" t="str">
            <v>흑니플 (나사식)</v>
          </cell>
          <cell r="C613" t="str">
            <v>20Ø</v>
          </cell>
          <cell r="D613" t="str">
            <v>개</v>
          </cell>
          <cell r="E613">
            <v>273</v>
          </cell>
          <cell r="F613">
            <v>0</v>
          </cell>
          <cell r="H613">
            <v>463</v>
          </cell>
          <cell r="I613">
            <v>273</v>
          </cell>
          <cell r="J613">
            <v>463</v>
          </cell>
          <cell r="L613">
            <v>463</v>
          </cell>
        </row>
        <row r="614">
          <cell r="A614">
            <v>3478</v>
          </cell>
          <cell r="B614" t="str">
            <v>흑니플 (나사식)</v>
          </cell>
          <cell r="C614" t="str">
            <v>15Ø</v>
          </cell>
          <cell r="D614" t="str">
            <v>개</v>
          </cell>
          <cell r="E614">
            <v>234</v>
          </cell>
          <cell r="F614">
            <v>0</v>
          </cell>
          <cell r="H614">
            <v>463</v>
          </cell>
          <cell r="I614">
            <v>234</v>
          </cell>
          <cell r="J614">
            <v>463</v>
          </cell>
          <cell r="L614">
            <v>463</v>
          </cell>
        </row>
        <row r="615">
          <cell r="E615">
            <v>0</v>
          </cell>
        </row>
        <row r="616">
          <cell r="E616">
            <v>0</v>
          </cell>
        </row>
        <row r="617">
          <cell r="E617">
            <v>0</v>
          </cell>
        </row>
        <row r="640">
          <cell r="A640">
            <v>3501</v>
          </cell>
          <cell r="B640" t="str">
            <v>PFP관 (D형)</v>
          </cell>
          <cell r="C640" t="str">
            <v>100Ø</v>
          </cell>
          <cell r="D640" t="str">
            <v>M</v>
          </cell>
          <cell r="E640">
            <v>16237</v>
          </cell>
          <cell r="F640">
            <v>0</v>
          </cell>
          <cell r="H640">
            <v>520</v>
          </cell>
          <cell r="I640">
            <v>16237</v>
          </cell>
          <cell r="J640">
            <v>466</v>
          </cell>
          <cell r="L640">
            <v>366</v>
          </cell>
        </row>
        <row r="641">
          <cell r="A641">
            <v>3502</v>
          </cell>
          <cell r="B641" t="str">
            <v>PFP관 (D형)</v>
          </cell>
          <cell r="C641" t="str">
            <v>80Ø</v>
          </cell>
          <cell r="D641" t="str">
            <v>M</v>
          </cell>
          <cell r="E641">
            <v>11953</v>
          </cell>
          <cell r="F641">
            <v>0</v>
          </cell>
          <cell r="H641">
            <v>520</v>
          </cell>
          <cell r="I641">
            <v>11953</v>
          </cell>
          <cell r="J641">
            <v>466</v>
          </cell>
          <cell r="L641">
            <v>366</v>
          </cell>
        </row>
        <row r="642">
          <cell r="A642">
            <v>3503</v>
          </cell>
          <cell r="B642" t="str">
            <v>PFP관 (D형)</v>
          </cell>
          <cell r="C642" t="str">
            <v>65Ø</v>
          </cell>
          <cell r="D642" t="str">
            <v>M</v>
          </cell>
          <cell r="E642">
            <v>9179</v>
          </cell>
          <cell r="F642">
            <v>0</v>
          </cell>
          <cell r="H642">
            <v>520</v>
          </cell>
          <cell r="I642">
            <v>9179</v>
          </cell>
          <cell r="J642">
            <v>466</v>
          </cell>
          <cell r="L642">
            <v>366</v>
          </cell>
        </row>
        <row r="643">
          <cell r="A643">
            <v>3504</v>
          </cell>
          <cell r="B643" t="str">
            <v>PFP관 (D형)</v>
          </cell>
          <cell r="C643" t="str">
            <v>50Ø</v>
          </cell>
          <cell r="D643" t="str">
            <v>M</v>
          </cell>
          <cell r="E643">
            <v>7096</v>
          </cell>
          <cell r="F643">
            <v>0</v>
          </cell>
          <cell r="H643">
            <v>520</v>
          </cell>
          <cell r="I643">
            <v>7096</v>
          </cell>
          <cell r="J643">
            <v>466</v>
          </cell>
          <cell r="L643">
            <v>366</v>
          </cell>
        </row>
        <row r="644">
          <cell r="A644">
            <v>3505</v>
          </cell>
          <cell r="B644" t="str">
            <v>PFP관 (D형)</v>
          </cell>
          <cell r="C644" t="str">
            <v>40Ø</v>
          </cell>
          <cell r="D644" t="str">
            <v>M</v>
          </cell>
          <cell r="E644">
            <v>5201</v>
          </cell>
          <cell r="F644">
            <v>0</v>
          </cell>
          <cell r="H644">
            <v>520</v>
          </cell>
          <cell r="I644">
            <v>5201</v>
          </cell>
          <cell r="J644">
            <v>466</v>
          </cell>
          <cell r="L644">
            <v>366</v>
          </cell>
        </row>
        <row r="645">
          <cell r="A645">
            <v>3506</v>
          </cell>
          <cell r="B645" t="str">
            <v>PFP관 (D형)</v>
          </cell>
          <cell r="C645" t="str">
            <v>32Ø</v>
          </cell>
          <cell r="D645" t="str">
            <v>M</v>
          </cell>
          <cell r="E645">
            <v>4763</v>
          </cell>
          <cell r="F645">
            <v>0</v>
          </cell>
          <cell r="H645">
            <v>520</v>
          </cell>
          <cell r="I645">
            <v>4763</v>
          </cell>
          <cell r="J645">
            <v>466</v>
          </cell>
          <cell r="L645">
            <v>366</v>
          </cell>
        </row>
        <row r="646">
          <cell r="A646">
            <v>3507</v>
          </cell>
          <cell r="B646" t="str">
            <v>PFP관 (D형)</v>
          </cell>
          <cell r="C646" t="str">
            <v>25Ø</v>
          </cell>
          <cell r="D646" t="str">
            <v>M</v>
          </cell>
          <cell r="E646">
            <v>3640</v>
          </cell>
          <cell r="F646">
            <v>0</v>
          </cell>
          <cell r="H646">
            <v>520</v>
          </cell>
          <cell r="I646">
            <v>3640</v>
          </cell>
          <cell r="J646">
            <v>466</v>
          </cell>
          <cell r="L646">
            <v>366</v>
          </cell>
        </row>
        <row r="647">
          <cell r="A647">
            <v>3508</v>
          </cell>
          <cell r="B647" t="str">
            <v>PFP관 (D형)</v>
          </cell>
          <cell r="C647" t="str">
            <v>20Ø</v>
          </cell>
          <cell r="D647" t="str">
            <v>M</v>
          </cell>
          <cell r="E647">
            <v>2625</v>
          </cell>
          <cell r="F647">
            <v>0</v>
          </cell>
          <cell r="H647">
            <v>520</v>
          </cell>
          <cell r="I647">
            <v>2625</v>
          </cell>
          <cell r="J647">
            <v>466</v>
          </cell>
          <cell r="L647">
            <v>366</v>
          </cell>
        </row>
        <row r="648">
          <cell r="A648">
            <v>3509</v>
          </cell>
          <cell r="B648" t="str">
            <v>PFP관 (D형)</v>
          </cell>
          <cell r="C648" t="str">
            <v>15Ø</v>
          </cell>
          <cell r="D648" t="str">
            <v>M</v>
          </cell>
          <cell r="E648">
            <v>2177</v>
          </cell>
          <cell r="F648">
            <v>0</v>
          </cell>
          <cell r="H648">
            <v>520</v>
          </cell>
          <cell r="I648">
            <v>2177</v>
          </cell>
          <cell r="J648">
            <v>466</v>
          </cell>
          <cell r="L648">
            <v>366</v>
          </cell>
        </row>
        <row r="649">
          <cell r="A649">
            <v>3511</v>
          </cell>
          <cell r="B649" t="str">
            <v>PM엘보 (무나사)</v>
          </cell>
          <cell r="C649" t="str">
            <v>100Ø</v>
          </cell>
          <cell r="D649" t="str">
            <v>개</v>
          </cell>
          <cell r="E649">
            <v>25589</v>
          </cell>
          <cell r="F649">
            <v>0</v>
          </cell>
          <cell r="H649">
            <v>520</v>
          </cell>
          <cell r="I649">
            <v>25589</v>
          </cell>
          <cell r="J649">
            <v>466</v>
          </cell>
          <cell r="L649">
            <v>366</v>
          </cell>
        </row>
        <row r="650">
          <cell r="A650">
            <v>3512</v>
          </cell>
          <cell r="B650" t="str">
            <v>PM엘보 (무나사)</v>
          </cell>
          <cell r="C650" t="str">
            <v>80Ø</v>
          </cell>
          <cell r="D650" t="str">
            <v>개</v>
          </cell>
          <cell r="E650">
            <v>17868</v>
          </cell>
          <cell r="F650">
            <v>0</v>
          </cell>
          <cell r="H650">
            <v>520</v>
          </cell>
          <cell r="I650">
            <v>17868</v>
          </cell>
          <cell r="J650">
            <v>466</v>
          </cell>
          <cell r="L650">
            <v>366</v>
          </cell>
        </row>
        <row r="651">
          <cell r="A651">
            <v>3513</v>
          </cell>
          <cell r="B651" t="str">
            <v>PM엘보 (무나사)</v>
          </cell>
          <cell r="C651" t="str">
            <v>65Ø</v>
          </cell>
          <cell r="D651" t="str">
            <v>개</v>
          </cell>
          <cell r="E651">
            <v>12223</v>
          </cell>
          <cell r="F651">
            <v>0</v>
          </cell>
          <cell r="H651">
            <v>520</v>
          </cell>
          <cell r="I651">
            <v>12223</v>
          </cell>
          <cell r="J651">
            <v>466</v>
          </cell>
          <cell r="L651">
            <v>366</v>
          </cell>
        </row>
        <row r="652">
          <cell r="A652">
            <v>3514</v>
          </cell>
          <cell r="B652" t="str">
            <v>PM엘보 (무나사)</v>
          </cell>
          <cell r="C652" t="str">
            <v>50Ø</v>
          </cell>
          <cell r="D652" t="str">
            <v>개</v>
          </cell>
          <cell r="E652">
            <v>7606</v>
          </cell>
          <cell r="F652">
            <v>0</v>
          </cell>
          <cell r="H652">
            <v>520</v>
          </cell>
          <cell r="I652">
            <v>7606</v>
          </cell>
          <cell r="J652">
            <v>466</v>
          </cell>
          <cell r="L652">
            <v>366</v>
          </cell>
        </row>
        <row r="653">
          <cell r="A653">
            <v>3515</v>
          </cell>
          <cell r="B653" t="str">
            <v>PM엘보 (무나사)</v>
          </cell>
          <cell r="C653" t="str">
            <v>40Ø</v>
          </cell>
          <cell r="D653" t="str">
            <v>개</v>
          </cell>
          <cell r="E653">
            <v>5767</v>
          </cell>
          <cell r="F653">
            <v>0</v>
          </cell>
          <cell r="H653">
            <v>520</v>
          </cell>
          <cell r="I653">
            <v>5767</v>
          </cell>
          <cell r="J653">
            <v>466</v>
          </cell>
          <cell r="L653">
            <v>366</v>
          </cell>
        </row>
        <row r="654">
          <cell r="A654">
            <v>3516</v>
          </cell>
          <cell r="B654" t="str">
            <v>PM엘보 (무나사)</v>
          </cell>
          <cell r="C654" t="str">
            <v>32Ø</v>
          </cell>
          <cell r="D654" t="str">
            <v>개</v>
          </cell>
          <cell r="E654">
            <v>4676</v>
          </cell>
          <cell r="F654">
            <v>0</v>
          </cell>
          <cell r="H654">
            <v>520</v>
          </cell>
          <cell r="I654">
            <v>4676</v>
          </cell>
          <cell r="J654">
            <v>466</v>
          </cell>
          <cell r="L654">
            <v>366</v>
          </cell>
        </row>
        <row r="655">
          <cell r="A655">
            <v>3517</v>
          </cell>
          <cell r="B655" t="str">
            <v>PM엘보 (무나사)</v>
          </cell>
          <cell r="C655" t="str">
            <v>25Ø</v>
          </cell>
          <cell r="D655" t="str">
            <v>개</v>
          </cell>
          <cell r="E655">
            <v>3593</v>
          </cell>
          <cell r="F655">
            <v>0</v>
          </cell>
          <cell r="H655">
            <v>520</v>
          </cell>
          <cell r="I655">
            <v>3593</v>
          </cell>
          <cell r="J655">
            <v>466</v>
          </cell>
          <cell r="L655">
            <v>366</v>
          </cell>
        </row>
        <row r="656">
          <cell r="A656">
            <v>3518</v>
          </cell>
          <cell r="B656" t="str">
            <v>PM엘보 (무나사)</v>
          </cell>
          <cell r="C656" t="str">
            <v>20Ø</v>
          </cell>
          <cell r="D656" t="str">
            <v>개</v>
          </cell>
          <cell r="E656">
            <v>2639</v>
          </cell>
          <cell r="F656">
            <v>0</v>
          </cell>
          <cell r="H656">
            <v>520</v>
          </cell>
          <cell r="I656">
            <v>2639</v>
          </cell>
          <cell r="J656">
            <v>466</v>
          </cell>
          <cell r="L656">
            <v>366</v>
          </cell>
        </row>
        <row r="657">
          <cell r="A657">
            <v>3519</v>
          </cell>
          <cell r="B657" t="str">
            <v>PM엘보 (무나사)</v>
          </cell>
          <cell r="C657" t="str">
            <v>15Ø</v>
          </cell>
          <cell r="D657" t="str">
            <v>개</v>
          </cell>
          <cell r="E657">
            <v>2397</v>
          </cell>
          <cell r="F657">
            <v>0</v>
          </cell>
          <cell r="H657">
            <v>520</v>
          </cell>
          <cell r="I657">
            <v>2397</v>
          </cell>
          <cell r="J657">
            <v>466</v>
          </cell>
          <cell r="L657">
            <v>366</v>
          </cell>
        </row>
        <row r="658">
          <cell r="A658">
            <v>3521</v>
          </cell>
          <cell r="B658" t="str">
            <v>PM티 (무나사)</v>
          </cell>
          <cell r="C658" t="str">
            <v>100Ø</v>
          </cell>
          <cell r="D658" t="str">
            <v>개</v>
          </cell>
          <cell r="E658">
            <v>35353</v>
          </cell>
          <cell r="F658">
            <v>0</v>
          </cell>
          <cell r="H658">
            <v>520</v>
          </cell>
          <cell r="I658">
            <v>35353</v>
          </cell>
          <cell r="J658">
            <v>466</v>
          </cell>
          <cell r="L658">
            <v>366</v>
          </cell>
        </row>
        <row r="659">
          <cell r="A659">
            <v>3522</v>
          </cell>
          <cell r="B659" t="str">
            <v>PM티 (무나사)</v>
          </cell>
          <cell r="C659" t="str">
            <v>80Ø</v>
          </cell>
          <cell r="D659" t="str">
            <v>개</v>
          </cell>
          <cell r="E659">
            <v>25893</v>
          </cell>
          <cell r="F659">
            <v>0</v>
          </cell>
          <cell r="H659">
            <v>520</v>
          </cell>
          <cell r="I659">
            <v>25893</v>
          </cell>
          <cell r="J659">
            <v>466</v>
          </cell>
          <cell r="L659">
            <v>366</v>
          </cell>
        </row>
        <row r="660">
          <cell r="A660">
            <v>3523</v>
          </cell>
          <cell r="B660" t="str">
            <v>PM티 (무나사)</v>
          </cell>
          <cell r="C660" t="str">
            <v>65Ø</v>
          </cell>
          <cell r="D660" t="str">
            <v>개</v>
          </cell>
          <cell r="E660">
            <v>16967</v>
          </cell>
          <cell r="F660">
            <v>0</v>
          </cell>
          <cell r="H660">
            <v>520</v>
          </cell>
          <cell r="I660">
            <v>16967</v>
          </cell>
          <cell r="J660">
            <v>466</v>
          </cell>
          <cell r="L660">
            <v>366</v>
          </cell>
        </row>
        <row r="661">
          <cell r="A661">
            <v>3524</v>
          </cell>
          <cell r="B661" t="str">
            <v>PM티 (무나사)</v>
          </cell>
          <cell r="C661" t="str">
            <v>50Ø</v>
          </cell>
          <cell r="D661" t="str">
            <v>개</v>
          </cell>
          <cell r="E661">
            <v>8620</v>
          </cell>
          <cell r="F661">
            <v>0</v>
          </cell>
          <cell r="H661">
            <v>520</v>
          </cell>
          <cell r="I661">
            <v>8620</v>
          </cell>
          <cell r="J661">
            <v>466</v>
          </cell>
          <cell r="L661">
            <v>366</v>
          </cell>
        </row>
        <row r="662">
          <cell r="A662">
            <v>3525</v>
          </cell>
          <cell r="B662" t="str">
            <v>PM티 (무나사)</v>
          </cell>
          <cell r="C662" t="str">
            <v>40Ø</v>
          </cell>
          <cell r="D662" t="str">
            <v>개</v>
          </cell>
          <cell r="E662">
            <v>6707</v>
          </cell>
          <cell r="F662">
            <v>0</v>
          </cell>
          <cell r="H662">
            <v>520</v>
          </cell>
          <cell r="I662">
            <v>6707</v>
          </cell>
          <cell r="J662">
            <v>466</v>
          </cell>
          <cell r="L662">
            <v>366</v>
          </cell>
        </row>
        <row r="663">
          <cell r="A663">
            <v>3526</v>
          </cell>
          <cell r="B663" t="str">
            <v>PM티 (무나사)</v>
          </cell>
          <cell r="C663" t="str">
            <v>32Ø</v>
          </cell>
          <cell r="D663" t="str">
            <v>개</v>
          </cell>
          <cell r="E663">
            <v>5572</v>
          </cell>
          <cell r="F663">
            <v>0</v>
          </cell>
          <cell r="H663">
            <v>520</v>
          </cell>
          <cell r="I663">
            <v>5572</v>
          </cell>
          <cell r="J663">
            <v>466</v>
          </cell>
          <cell r="L663">
            <v>366</v>
          </cell>
        </row>
        <row r="664">
          <cell r="A664">
            <v>3527</v>
          </cell>
          <cell r="B664" t="str">
            <v>PM티 (무나사)</v>
          </cell>
          <cell r="C664" t="str">
            <v>25Ø</v>
          </cell>
          <cell r="D664" t="str">
            <v>개</v>
          </cell>
          <cell r="E664">
            <v>4180</v>
          </cell>
          <cell r="F664">
            <v>0</v>
          </cell>
          <cell r="H664">
            <v>520</v>
          </cell>
          <cell r="I664">
            <v>4180</v>
          </cell>
          <cell r="J664">
            <v>466</v>
          </cell>
          <cell r="L664">
            <v>366</v>
          </cell>
        </row>
        <row r="665">
          <cell r="A665">
            <v>3528</v>
          </cell>
          <cell r="B665" t="str">
            <v>PM티 (무나사)</v>
          </cell>
          <cell r="C665" t="str">
            <v>20Ø</v>
          </cell>
          <cell r="D665" t="str">
            <v>개</v>
          </cell>
          <cell r="E665">
            <v>3227</v>
          </cell>
          <cell r="F665">
            <v>0</v>
          </cell>
          <cell r="H665">
            <v>520</v>
          </cell>
          <cell r="I665">
            <v>3227</v>
          </cell>
          <cell r="J665">
            <v>466</v>
          </cell>
          <cell r="L665">
            <v>366</v>
          </cell>
        </row>
        <row r="666">
          <cell r="A666">
            <v>3529</v>
          </cell>
          <cell r="B666" t="str">
            <v>PM티 (무나사)</v>
          </cell>
          <cell r="C666" t="str">
            <v>15Ø</v>
          </cell>
          <cell r="D666" t="str">
            <v>개</v>
          </cell>
          <cell r="E666">
            <v>2930</v>
          </cell>
          <cell r="F666">
            <v>0</v>
          </cell>
          <cell r="H666">
            <v>520</v>
          </cell>
          <cell r="I666">
            <v>2930</v>
          </cell>
          <cell r="J666">
            <v>466</v>
          </cell>
          <cell r="L666">
            <v>366</v>
          </cell>
        </row>
        <row r="667">
          <cell r="A667">
            <v>3531</v>
          </cell>
          <cell r="B667" t="str">
            <v>PM소켓 (무나사)</v>
          </cell>
          <cell r="C667" t="str">
            <v>100Ø</v>
          </cell>
          <cell r="D667" t="str">
            <v>개</v>
          </cell>
          <cell r="E667">
            <v>23875</v>
          </cell>
          <cell r="F667">
            <v>0</v>
          </cell>
          <cell r="H667">
            <v>520</v>
          </cell>
          <cell r="I667">
            <v>23875</v>
          </cell>
          <cell r="J667">
            <v>466</v>
          </cell>
          <cell r="L667">
            <v>366</v>
          </cell>
        </row>
        <row r="668">
          <cell r="A668">
            <v>3532</v>
          </cell>
          <cell r="B668" t="str">
            <v>PM소켓 (무나사)</v>
          </cell>
          <cell r="C668" t="str">
            <v>80Ø</v>
          </cell>
          <cell r="D668" t="str">
            <v>개</v>
          </cell>
          <cell r="E668">
            <v>17504</v>
          </cell>
          <cell r="F668">
            <v>0</v>
          </cell>
          <cell r="H668">
            <v>520</v>
          </cell>
          <cell r="I668">
            <v>17504</v>
          </cell>
          <cell r="J668">
            <v>466</v>
          </cell>
          <cell r="L668">
            <v>366</v>
          </cell>
        </row>
        <row r="669">
          <cell r="A669">
            <v>3533</v>
          </cell>
          <cell r="B669" t="str">
            <v>PM소켓 (무나사)</v>
          </cell>
          <cell r="C669" t="str">
            <v>65Ø</v>
          </cell>
          <cell r="D669" t="str">
            <v>개</v>
          </cell>
          <cell r="E669">
            <v>12900</v>
          </cell>
          <cell r="F669">
            <v>0</v>
          </cell>
          <cell r="H669">
            <v>520</v>
          </cell>
          <cell r="I669">
            <v>12900</v>
          </cell>
          <cell r="J669">
            <v>466</v>
          </cell>
          <cell r="L669">
            <v>366</v>
          </cell>
        </row>
        <row r="670">
          <cell r="A670">
            <v>3534</v>
          </cell>
          <cell r="B670" t="str">
            <v>PM소켓 (무나사)</v>
          </cell>
          <cell r="C670" t="str">
            <v>50Ø</v>
          </cell>
          <cell r="D670" t="str">
            <v>개</v>
          </cell>
          <cell r="E670">
            <v>5819</v>
          </cell>
          <cell r="F670">
            <v>0</v>
          </cell>
          <cell r="H670">
            <v>520</v>
          </cell>
          <cell r="I670">
            <v>5819</v>
          </cell>
          <cell r="J670">
            <v>466</v>
          </cell>
          <cell r="L670">
            <v>366</v>
          </cell>
        </row>
        <row r="671">
          <cell r="A671">
            <v>3535</v>
          </cell>
          <cell r="B671" t="str">
            <v>PM소켓 (무나사)</v>
          </cell>
          <cell r="C671" t="str">
            <v>40Ø</v>
          </cell>
          <cell r="D671" t="str">
            <v>개</v>
          </cell>
          <cell r="E671">
            <v>4526</v>
          </cell>
          <cell r="F671">
            <v>0</v>
          </cell>
          <cell r="H671">
            <v>520</v>
          </cell>
          <cell r="I671">
            <v>4526</v>
          </cell>
          <cell r="J671">
            <v>466</v>
          </cell>
          <cell r="L671">
            <v>366</v>
          </cell>
        </row>
        <row r="672">
          <cell r="A672">
            <v>3536</v>
          </cell>
          <cell r="B672" t="str">
            <v>PM소켓 (무나사)</v>
          </cell>
          <cell r="C672" t="str">
            <v>32Ø</v>
          </cell>
          <cell r="D672" t="str">
            <v>개</v>
          </cell>
          <cell r="E672">
            <v>3761</v>
          </cell>
          <cell r="F672">
            <v>0</v>
          </cell>
          <cell r="H672">
            <v>520</v>
          </cell>
          <cell r="I672">
            <v>3761</v>
          </cell>
          <cell r="J672">
            <v>466</v>
          </cell>
          <cell r="L672">
            <v>366</v>
          </cell>
        </row>
        <row r="673">
          <cell r="A673">
            <v>3537</v>
          </cell>
          <cell r="B673" t="str">
            <v>PM소켓 (무나사)</v>
          </cell>
          <cell r="C673" t="str">
            <v>25Ø</v>
          </cell>
          <cell r="D673" t="str">
            <v>개</v>
          </cell>
          <cell r="E673">
            <v>3013</v>
          </cell>
          <cell r="F673">
            <v>0</v>
          </cell>
          <cell r="H673">
            <v>520</v>
          </cell>
          <cell r="I673">
            <v>3013</v>
          </cell>
          <cell r="J673">
            <v>466</v>
          </cell>
          <cell r="L673">
            <v>366</v>
          </cell>
        </row>
        <row r="674">
          <cell r="A674">
            <v>3538</v>
          </cell>
          <cell r="B674" t="str">
            <v>PM소켓 (무나사)</v>
          </cell>
          <cell r="C674" t="str">
            <v>20Ø</v>
          </cell>
          <cell r="D674" t="str">
            <v>개</v>
          </cell>
          <cell r="E674">
            <v>2320</v>
          </cell>
          <cell r="F674">
            <v>0</v>
          </cell>
          <cell r="H674">
            <v>520</v>
          </cell>
          <cell r="I674">
            <v>2320</v>
          </cell>
          <cell r="J674">
            <v>466</v>
          </cell>
          <cell r="L674">
            <v>366</v>
          </cell>
        </row>
        <row r="675">
          <cell r="A675">
            <v>3539</v>
          </cell>
          <cell r="B675" t="str">
            <v>PM소켓 (무나사)</v>
          </cell>
          <cell r="C675" t="str">
            <v>15Ø</v>
          </cell>
          <cell r="D675" t="str">
            <v>개</v>
          </cell>
          <cell r="E675">
            <v>1999</v>
          </cell>
          <cell r="F675">
            <v>0</v>
          </cell>
          <cell r="H675">
            <v>520</v>
          </cell>
          <cell r="I675">
            <v>1999</v>
          </cell>
          <cell r="J675">
            <v>466</v>
          </cell>
          <cell r="L675">
            <v>366</v>
          </cell>
        </row>
        <row r="676">
          <cell r="A676">
            <v>3541</v>
          </cell>
          <cell r="B676" t="str">
            <v>PM계 (플렌지)</v>
          </cell>
          <cell r="C676" t="str">
            <v>100Ø</v>
          </cell>
          <cell r="D676" t="str">
            <v>개</v>
          </cell>
          <cell r="E676">
            <v>14435</v>
          </cell>
          <cell r="F676">
            <v>0</v>
          </cell>
          <cell r="H676">
            <v>520</v>
          </cell>
          <cell r="I676">
            <v>14435</v>
          </cell>
          <cell r="J676">
            <v>466</v>
          </cell>
          <cell r="L676">
            <v>366</v>
          </cell>
        </row>
        <row r="677">
          <cell r="A677">
            <v>3542</v>
          </cell>
          <cell r="B677" t="str">
            <v>PM계 (플렌지)</v>
          </cell>
          <cell r="C677" t="str">
            <v>80Ø</v>
          </cell>
          <cell r="D677" t="str">
            <v>개</v>
          </cell>
          <cell r="E677">
            <v>12326</v>
          </cell>
          <cell r="F677">
            <v>0</v>
          </cell>
          <cell r="H677">
            <v>520</v>
          </cell>
          <cell r="I677">
            <v>12326</v>
          </cell>
          <cell r="J677">
            <v>466</v>
          </cell>
          <cell r="L677">
            <v>366</v>
          </cell>
        </row>
        <row r="678">
          <cell r="A678">
            <v>3543</v>
          </cell>
          <cell r="B678" t="str">
            <v>PM계 (플렌지)</v>
          </cell>
          <cell r="C678" t="str">
            <v>65Ø</v>
          </cell>
          <cell r="D678" t="str">
            <v>개</v>
          </cell>
          <cell r="E678">
            <v>10534</v>
          </cell>
          <cell r="F678">
            <v>0</v>
          </cell>
          <cell r="H678">
            <v>520</v>
          </cell>
          <cell r="I678">
            <v>10534</v>
          </cell>
          <cell r="J678">
            <v>466</v>
          </cell>
          <cell r="L678">
            <v>366</v>
          </cell>
        </row>
        <row r="679">
          <cell r="A679">
            <v>3544</v>
          </cell>
          <cell r="B679" t="str">
            <v>PM계 (니플)</v>
          </cell>
          <cell r="C679" t="str">
            <v>50Ø</v>
          </cell>
          <cell r="D679" t="str">
            <v>개</v>
          </cell>
          <cell r="E679">
            <v>2807</v>
          </cell>
          <cell r="F679">
            <v>0</v>
          </cell>
          <cell r="H679">
            <v>520</v>
          </cell>
          <cell r="I679">
            <v>2807</v>
          </cell>
          <cell r="J679">
            <v>466</v>
          </cell>
          <cell r="L679">
            <v>366</v>
          </cell>
        </row>
        <row r="680">
          <cell r="A680">
            <v>3545</v>
          </cell>
          <cell r="B680" t="str">
            <v>PM계 (니플)</v>
          </cell>
          <cell r="C680" t="str">
            <v>40Ø</v>
          </cell>
          <cell r="D680" t="str">
            <v>개</v>
          </cell>
          <cell r="E680">
            <v>2121</v>
          </cell>
          <cell r="F680">
            <v>0</v>
          </cell>
          <cell r="H680">
            <v>520</v>
          </cell>
          <cell r="I680">
            <v>2121</v>
          </cell>
          <cell r="J680">
            <v>466</v>
          </cell>
          <cell r="L680">
            <v>366</v>
          </cell>
        </row>
        <row r="681">
          <cell r="A681">
            <v>3546</v>
          </cell>
          <cell r="B681" t="str">
            <v>PM계 (니플)</v>
          </cell>
          <cell r="C681" t="str">
            <v>32Ø</v>
          </cell>
          <cell r="D681" t="str">
            <v>개</v>
          </cell>
          <cell r="E681">
            <v>1755</v>
          </cell>
          <cell r="F681">
            <v>0</v>
          </cell>
          <cell r="H681">
            <v>520</v>
          </cell>
          <cell r="I681">
            <v>1755</v>
          </cell>
          <cell r="J681">
            <v>466</v>
          </cell>
          <cell r="L681">
            <v>366</v>
          </cell>
        </row>
        <row r="682">
          <cell r="A682">
            <v>3547</v>
          </cell>
          <cell r="B682" t="str">
            <v>PM계 (니플)</v>
          </cell>
          <cell r="C682" t="str">
            <v>25Ø</v>
          </cell>
          <cell r="D682" t="str">
            <v>개</v>
          </cell>
          <cell r="E682">
            <v>1434</v>
          </cell>
          <cell r="F682">
            <v>0</v>
          </cell>
          <cell r="H682">
            <v>520</v>
          </cell>
          <cell r="I682">
            <v>1434</v>
          </cell>
          <cell r="J682">
            <v>466</v>
          </cell>
          <cell r="L682">
            <v>366</v>
          </cell>
        </row>
        <row r="683">
          <cell r="A683">
            <v>3548</v>
          </cell>
          <cell r="B683" t="str">
            <v>PM계 (니플)</v>
          </cell>
          <cell r="C683" t="str">
            <v>20Ø</v>
          </cell>
          <cell r="D683" t="str">
            <v>개</v>
          </cell>
          <cell r="E683">
            <v>1022</v>
          </cell>
          <cell r="F683">
            <v>0</v>
          </cell>
          <cell r="H683">
            <v>520</v>
          </cell>
          <cell r="I683">
            <v>1022</v>
          </cell>
          <cell r="J683">
            <v>466</v>
          </cell>
          <cell r="L683">
            <v>366</v>
          </cell>
        </row>
        <row r="684">
          <cell r="A684">
            <v>3549</v>
          </cell>
          <cell r="B684" t="str">
            <v>PM계 (니플)</v>
          </cell>
          <cell r="C684" t="str">
            <v>15Ø</v>
          </cell>
          <cell r="D684" t="str">
            <v>개</v>
          </cell>
          <cell r="E684">
            <v>808</v>
          </cell>
          <cell r="F684">
            <v>0</v>
          </cell>
          <cell r="H684">
            <v>520</v>
          </cell>
          <cell r="I684">
            <v>808</v>
          </cell>
          <cell r="J684">
            <v>466</v>
          </cell>
          <cell r="L684">
            <v>366</v>
          </cell>
        </row>
        <row r="685">
          <cell r="E685">
            <v>0</v>
          </cell>
        </row>
        <row r="689">
          <cell r="A689">
            <v>3600</v>
          </cell>
          <cell r="B689" t="str">
            <v>PVC관 (VG1)</v>
          </cell>
          <cell r="C689" t="str">
            <v>200Ø</v>
          </cell>
          <cell r="D689" t="str">
            <v>M</v>
          </cell>
          <cell r="E689">
            <v>14685</v>
          </cell>
          <cell r="F689">
            <v>0</v>
          </cell>
          <cell r="G689">
            <v>14685</v>
          </cell>
          <cell r="H689">
            <v>542</v>
          </cell>
          <cell r="I689">
            <v>18433</v>
          </cell>
          <cell r="J689">
            <v>485</v>
          </cell>
          <cell r="L689">
            <v>485</v>
          </cell>
        </row>
        <row r="690">
          <cell r="A690">
            <v>3601</v>
          </cell>
          <cell r="B690" t="str">
            <v>PVC관 (VG1)</v>
          </cell>
          <cell r="C690" t="str">
            <v>150Ø</v>
          </cell>
          <cell r="D690" t="str">
            <v>M</v>
          </cell>
          <cell r="E690">
            <v>9715</v>
          </cell>
          <cell r="F690">
            <v>0</v>
          </cell>
          <cell r="G690">
            <v>9715</v>
          </cell>
          <cell r="H690">
            <v>542</v>
          </cell>
          <cell r="I690">
            <v>12195</v>
          </cell>
          <cell r="J690">
            <v>485</v>
          </cell>
          <cell r="L690">
            <v>385</v>
          </cell>
        </row>
        <row r="691">
          <cell r="A691">
            <v>3602</v>
          </cell>
          <cell r="B691" t="str">
            <v>PVC관 (VG1)</v>
          </cell>
          <cell r="C691" t="str">
            <v>125Ø</v>
          </cell>
          <cell r="D691" t="str">
            <v>M</v>
          </cell>
          <cell r="E691">
            <v>6472</v>
          </cell>
          <cell r="F691">
            <v>0</v>
          </cell>
          <cell r="G691">
            <v>6472</v>
          </cell>
          <cell r="H691">
            <v>542</v>
          </cell>
          <cell r="I691">
            <v>8123</v>
          </cell>
          <cell r="J691">
            <v>485</v>
          </cell>
          <cell r="L691">
            <v>385</v>
          </cell>
        </row>
        <row r="692">
          <cell r="A692">
            <v>3603</v>
          </cell>
          <cell r="B692" t="str">
            <v>PVC관 (VG1)</v>
          </cell>
          <cell r="C692" t="str">
            <v>100Ø</v>
          </cell>
          <cell r="D692" t="str">
            <v>M</v>
          </cell>
          <cell r="E692">
            <v>4942</v>
          </cell>
          <cell r="F692">
            <v>0</v>
          </cell>
          <cell r="G692">
            <v>4942</v>
          </cell>
          <cell r="H692">
            <v>542</v>
          </cell>
          <cell r="I692">
            <v>6203</v>
          </cell>
          <cell r="J692">
            <v>485</v>
          </cell>
          <cell r="L692">
            <v>385</v>
          </cell>
        </row>
        <row r="693">
          <cell r="A693">
            <v>3604</v>
          </cell>
          <cell r="B693" t="str">
            <v>PVC관 (VG1)</v>
          </cell>
          <cell r="C693" t="str">
            <v>75Ø</v>
          </cell>
          <cell r="D693" t="str">
            <v>M</v>
          </cell>
          <cell r="E693">
            <v>3192</v>
          </cell>
          <cell r="F693">
            <v>0</v>
          </cell>
          <cell r="G693">
            <v>3192</v>
          </cell>
          <cell r="H693">
            <v>542</v>
          </cell>
          <cell r="I693">
            <v>4008</v>
          </cell>
          <cell r="J693">
            <v>485</v>
          </cell>
          <cell r="L693">
            <v>385</v>
          </cell>
        </row>
        <row r="694">
          <cell r="A694">
            <v>3605</v>
          </cell>
          <cell r="B694" t="str">
            <v>PVC관 (VG1)</v>
          </cell>
          <cell r="C694" t="str">
            <v>50Ø</v>
          </cell>
          <cell r="D694" t="str">
            <v>M</v>
          </cell>
          <cell r="E694">
            <v>1625</v>
          </cell>
          <cell r="F694">
            <v>0</v>
          </cell>
          <cell r="G694">
            <v>1625</v>
          </cell>
          <cell r="H694">
            <v>542</v>
          </cell>
          <cell r="I694">
            <v>2040</v>
          </cell>
          <cell r="J694">
            <v>485</v>
          </cell>
          <cell r="L694">
            <v>385</v>
          </cell>
        </row>
        <row r="695">
          <cell r="A695">
            <v>3610</v>
          </cell>
          <cell r="B695" t="str">
            <v>90˚곡관(접착재접합)</v>
          </cell>
          <cell r="C695" t="str">
            <v>150Ø</v>
          </cell>
          <cell r="D695" t="str">
            <v>개</v>
          </cell>
          <cell r="E695">
            <v>4500</v>
          </cell>
          <cell r="F695">
            <v>0</v>
          </cell>
          <cell r="G695">
            <v>4500</v>
          </cell>
          <cell r="H695">
            <v>544</v>
          </cell>
          <cell r="I695">
            <v>4610</v>
          </cell>
          <cell r="J695">
            <v>486</v>
          </cell>
          <cell r="L695">
            <v>0</v>
          </cell>
        </row>
        <row r="696">
          <cell r="A696">
            <v>3611</v>
          </cell>
          <cell r="B696" t="str">
            <v>90˚곡관(접착재접합)</v>
          </cell>
          <cell r="C696" t="str">
            <v>125Ø</v>
          </cell>
          <cell r="D696" t="str">
            <v>개</v>
          </cell>
          <cell r="E696">
            <v>2540</v>
          </cell>
          <cell r="F696">
            <v>0</v>
          </cell>
          <cell r="G696">
            <v>2540</v>
          </cell>
          <cell r="H696">
            <v>544</v>
          </cell>
          <cell r="I696">
            <v>2610</v>
          </cell>
          <cell r="J696">
            <v>486</v>
          </cell>
          <cell r="L696">
            <v>0</v>
          </cell>
        </row>
        <row r="697">
          <cell r="A697">
            <v>3612</v>
          </cell>
          <cell r="B697" t="str">
            <v>90˚곡관(접착재접합)</v>
          </cell>
          <cell r="C697" t="str">
            <v>100Ø</v>
          </cell>
          <cell r="D697" t="str">
            <v>개</v>
          </cell>
          <cell r="E697">
            <v>1550</v>
          </cell>
          <cell r="F697">
            <v>0</v>
          </cell>
          <cell r="G697">
            <v>1550</v>
          </cell>
          <cell r="H697">
            <v>544</v>
          </cell>
          <cell r="I697">
            <v>1600</v>
          </cell>
          <cell r="J697">
            <v>486</v>
          </cell>
          <cell r="L697">
            <v>0</v>
          </cell>
        </row>
        <row r="698">
          <cell r="A698">
            <v>3613</v>
          </cell>
          <cell r="B698" t="str">
            <v>90˚곡관(접착재접합)</v>
          </cell>
          <cell r="C698" t="str">
            <v>75Ø</v>
          </cell>
          <cell r="D698" t="str">
            <v>개</v>
          </cell>
          <cell r="E698">
            <v>780</v>
          </cell>
          <cell r="F698">
            <v>0</v>
          </cell>
          <cell r="G698">
            <v>780</v>
          </cell>
          <cell r="H698">
            <v>544</v>
          </cell>
          <cell r="I698">
            <v>810</v>
          </cell>
          <cell r="J698">
            <v>486</v>
          </cell>
          <cell r="L698">
            <v>0</v>
          </cell>
        </row>
        <row r="699">
          <cell r="A699">
            <v>3614</v>
          </cell>
          <cell r="B699" t="str">
            <v>90˚곡관(접착재접합)</v>
          </cell>
          <cell r="C699" t="str">
            <v>50Ø</v>
          </cell>
          <cell r="D699" t="str">
            <v>개</v>
          </cell>
          <cell r="E699">
            <v>310</v>
          </cell>
          <cell r="F699">
            <v>0</v>
          </cell>
          <cell r="G699">
            <v>310</v>
          </cell>
          <cell r="H699">
            <v>544</v>
          </cell>
          <cell r="I699">
            <v>350</v>
          </cell>
          <cell r="J699">
            <v>486</v>
          </cell>
          <cell r="L699">
            <v>0</v>
          </cell>
        </row>
        <row r="700">
          <cell r="A700">
            <v>3615</v>
          </cell>
          <cell r="B700" t="str">
            <v>45˚곡관(접착재접합)</v>
          </cell>
          <cell r="C700" t="str">
            <v>150Ø</v>
          </cell>
          <cell r="D700" t="str">
            <v>개</v>
          </cell>
          <cell r="E700">
            <v>4500</v>
          </cell>
          <cell r="F700">
            <v>0</v>
          </cell>
          <cell r="G700">
            <v>4500</v>
          </cell>
          <cell r="H700">
            <v>544</v>
          </cell>
          <cell r="I700">
            <v>4610</v>
          </cell>
          <cell r="J700">
            <v>486</v>
          </cell>
          <cell r="L700">
            <v>0</v>
          </cell>
        </row>
        <row r="701">
          <cell r="A701">
            <v>3616</v>
          </cell>
          <cell r="B701" t="str">
            <v>45˚곡관(접착재접합)</v>
          </cell>
          <cell r="C701" t="str">
            <v>125Ø</v>
          </cell>
          <cell r="D701" t="str">
            <v>개</v>
          </cell>
          <cell r="E701">
            <v>2540</v>
          </cell>
          <cell r="F701">
            <v>0</v>
          </cell>
          <cell r="G701">
            <v>2540</v>
          </cell>
          <cell r="H701">
            <v>544</v>
          </cell>
          <cell r="I701">
            <v>2610</v>
          </cell>
          <cell r="J701">
            <v>486</v>
          </cell>
          <cell r="L701">
            <v>0</v>
          </cell>
        </row>
        <row r="702">
          <cell r="A702">
            <v>3617</v>
          </cell>
          <cell r="B702" t="str">
            <v>45˚곡관(접착재접합)</v>
          </cell>
          <cell r="C702" t="str">
            <v>100Ø</v>
          </cell>
          <cell r="D702" t="str">
            <v>개</v>
          </cell>
          <cell r="E702">
            <v>1560</v>
          </cell>
          <cell r="F702">
            <v>0</v>
          </cell>
          <cell r="G702">
            <v>1560</v>
          </cell>
          <cell r="H702">
            <v>544</v>
          </cell>
          <cell r="I702">
            <v>1600</v>
          </cell>
          <cell r="J702">
            <v>486</v>
          </cell>
          <cell r="L702">
            <v>0</v>
          </cell>
        </row>
        <row r="703">
          <cell r="A703">
            <v>3618</v>
          </cell>
          <cell r="B703" t="str">
            <v>45˚곡관(접착재접합)</v>
          </cell>
          <cell r="C703" t="str">
            <v>75Ø</v>
          </cell>
          <cell r="D703" t="str">
            <v>개</v>
          </cell>
          <cell r="E703">
            <v>850</v>
          </cell>
          <cell r="F703">
            <v>0</v>
          </cell>
          <cell r="G703">
            <v>850</v>
          </cell>
          <cell r="H703">
            <v>544</v>
          </cell>
          <cell r="I703">
            <v>870</v>
          </cell>
          <cell r="J703">
            <v>486</v>
          </cell>
          <cell r="L703">
            <v>0</v>
          </cell>
        </row>
        <row r="704">
          <cell r="A704">
            <v>3619</v>
          </cell>
          <cell r="B704" t="str">
            <v>45˚곡관(접착재접합)</v>
          </cell>
          <cell r="C704" t="str">
            <v>50Ø</v>
          </cell>
          <cell r="D704" t="str">
            <v>개</v>
          </cell>
          <cell r="E704">
            <v>360</v>
          </cell>
          <cell r="F704">
            <v>0</v>
          </cell>
          <cell r="G704">
            <v>360</v>
          </cell>
          <cell r="H704">
            <v>544</v>
          </cell>
          <cell r="I704">
            <v>400</v>
          </cell>
          <cell r="J704">
            <v>486</v>
          </cell>
          <cell r="L704">
            <v>0</v>
          </cell>
        </row>
        <row r="705">
          <cell r="A705">
            <v>3620</v>
          </cell>
          <cell r="B705" t="str">
            <v>LT관(접착재접합)</v>
          </cell>
          <cell r="C705" t="str">
            <v>150Øx150Ø</v>
          </cell>
          <cell r="D705" t="str">
            <v>개</v>
          </cell>
          <cell r="E705">
            <v>11560</v>
          </cell>
          <cell r="F705">
            <v>0</v>
          </cell>
          <cell r="G705">
            <v>11560</v>
          </cell>
          <cell r="H705">
            <v>544</v>
          </cell>
          <cell r="I705">
            <v>11870</v>
          </cell>
          <cell r="J705">
            <v>486</v>
          </cell>
          <cell r="L705">
            <v>0</v>
          </cell>
        </row>
        <row r="706">
          <cell r="A706">
            <v>3621</v>
          </cell>
          <cell r="B706" t="str">
            <v>LT관(접착재접합)</v>
          </cell>
          <cell r="C706" t="str">
            <v>150Øx125Ø</v>
          </cell>
          <cell r="D706" t="str">
            <v>개</v>
          </cell>
          <cell r="E706">
            <v>7180</v>
          </cell>
          <cell r="F706">
            <v>0</v>
          </cell>
          <cell r="G706">
            <v>7180</v>
          </cell>
          <cell r="H706">
            <v>544</v>
          </cell>
          <cell r="I706">
            <v>7980</v>
          </cell>
          <cell r="J706">
            <v>486</v>
          </cell>
          <cell r="L706">
            <v>0</v>
          </cell>
        </row>
        <row r="707">
          <cell r="A707">
            <v>3622</v>
          </cell>
          <cell r="B707" t="str">
            <v>LT관(접착재접합)</v>
          </cell>
          <cell r="C707" t="str">
            <v>150Øx100Ø</v>
          </cell>
          <cell r="D707" t="str">
            <v>개</v>
          </cell>
          <cell r="E707">
            <v>6300</v>
          </cell>
          <cell r="F707">
            <v>0</v>
          </cell>
          <cell r="G707">
            <v>6300</v>
          </cell>
          <cell r="H707">
            <v>544</v>
          </cell>
          <cell r="I707">
            <v>7010</v>
          </cell>
          <cell r="J707">
            <v>486</v>
          </cell>
          <cell r="L707">
            <v>0</v>
          </cell>
        </row>
        <row r="708">
          <cell r="A708">
            <v>3623</v>
          </cell>
          <cell r="B708" t="str">
            <v>LT관(접착재접합)</v>
          </cell>
          <cell r="C708" t="str">
            <v>150Øx 75Ø</v>
          </cell>
          <cell r="D708" t="str">
            <v>개</v>
          </cell>
          <cell r="E708">
            <v>5090</v>
          </cell>
          <cell r="F708">
            <v>0</v>
          </cell>
          <cell r="G708">
            <v>5090</v>
          </cell>
          <cell r="H708">
            <v>544</v>
          </cell>
          <cell r="I708">
            <v>5660</v>
          </cell>
          <cell r="J708">
            <v>486</v>
          </cell>
          <cell r="L708">
            <v>0</v>
          </cell>
        </row>
        <row r="709">
          <cell r="A709">
            <v>3624</v>
          </cell>
          <cell r="B709" t="str">
            <v>LT관(접착재접합)</v>
          </cell>
          <cell r="C709" t="str">
            <v>125Øx125Ø</v>
          </cell>
          <cell r="D709" t="str">
            <v>개</v>
          </cell>
          <cell r="E709">
            <v>5100</v>
          </cell>
          <cell r="F709">
            <v>0</v>
          </cell>
          <cell r="G709">
            <v>5100</v>
          </cell>
          <cell r="H709">
            <v>544</v>
          </cell>
          <cell r="I709">
            <v>5240</v>
          </cell>
          <cell r="J709">
            <v>486</v>
          </cell>
          <cell r="L709">
            <v>0</v>
          </cell>
        </row>
        <row r="710">
          <cell r="A710">
            <v>3625</v>
          </cell>
          <cell r="B710" t="str">
            <v>LT관(접착재접합)</v>
          </cell>
          <cell r="C710" t="str">
            <v>125Øx100Ø</v>
          </cell>
          <cell r="D710" t="str">
            <v>개</v>
          </cell>
          <cell r="E710">
            <v>4340</v>
          </cell>
          <cell r="F710">
            <v>0</v>
          </cell>
          <cell r="G710">
            <v>4340</v>
          </cell>
          <cell r="H710">
            <v>544</v>
          </cell>
          <cell r="I710">
            <v>4820</v>
          </cell>
          <cell r="J710">
            <v>486</v>
          </cell>
          <cell r="L710">
            <v>0</v>
          </cell>
        </row>
        <row r="711">
          <cell r="A711">
            <v>3626</v>
          </cell>
          <cell r="B711" t="str">
            <v>LT관(접착재접합)</v>
          </cell>
          <cell r="C711" t="str">
            <v>125Øx 75Ø</v>
          </cell>
          <cell r="D711" t="str">
            <v>개</v>
          </cell>
          <cell r="E711">
            <v>4000</v>
          </cell>
          <cell r="F711">
            <v>0</v>
          </cell>
          <cell r="G711">
            <v>4000</v>
          </cell>
          <cell r="H711">
            <v>544</v>
          </cell>
          <cell r="I711">
            <v>4440</v>
          </cell>
          <cell r="J711">
            <v>486</v>
          </cell>
          <cell r="L711">
            <v>0</v>
          </cell>
        </row>
        <row r="712">
          <cell r="A712">
            <v>3627</v>
          </cell>
          <cell r="B712" t="str">
            <v>Y관(접착재접합)</v>
          </cell>
          <cell r="C712" t="str">
            <v>100Øx100Ø</v>
          </cell>
          <cell r="D712" t="str">
            <v>개</v>
          </cell>
          <cell r="E712">
            <v>2910</v>
          </cell>
          <cell r="F712">
            <v>0</v>
          </cell>
          <cell r="G712">
            <v>2910</v>
          </cell>
          <cell r="H712">
            <v>544</v>
          </cell>
          <cell r="I712">
            <v>3240</v>
          </cell>
          <cell r="J712">
            <v>486</v>
          </cell>
          <cell r="L712">
            <v>0</v>
          </cell>
        </row>
        <row r="713">
          <cell r="A713">
            <v>3628</v>
          </cell>
          <cell r="B713" t="str">
            <v>Y관(접착재접합)</v>
          </cell>
          <cell r="C713" t="str">
            <v>100Øx 75Ø</v>
          </cell>
          <cell r="D713" t="str">
            <v>개</v>
          </cell>
          <cell r="E713">
            <v>3700</v>
          </cell>
          <cell r="F713">
            <v>0</v>
          </cell>
          <cell r="G713">
            <v>3700</v>
          </cell>
          <cell r="H713">
            <v>544</v>
          </cell>
          <cell r="I713">
            <v>4110</v>
          </cell>
          <cell r="J713">
            <v>486</v>
          </cell>
          <cell r="L713">
            <v>0</v>
          </cell>
        </row>
        <row r="714">
          <cell r="A714">
            <v>3629</v>
          </cell>
          <cell r="B714" t="str">
            <v>Y관(접착재접합)</v>
          </cell>
          <cell r="C714" t="str">
            <v>100Øx 50Ø</v>
          </cell>
          <cell r="D714" t="str">
            <v>개</v>
          </cell>
          <cell r="E714">
            <v>3010</v>
          </cell>
          <cell r="F714">
            <v>0</v>
          </cell>
          <cell r="G714">
            <v>3010</v>
          </cell>
          <cell r="H714">
            <v>544</v>
          </cell>
          <cell r="I714">
            <v>3350</v>
          </cell>
          <cell r="J714">
            <v>486</v>
          </cell>
          <cell r="L714">
            <v>0</v>
          </cell>
        </row>
        <row r="715">
          <cell r="A715">
            <v>3630</v>
          </cell>
          <cell r="B715" t="str">
            <v>Y관(접착재접합)</v>
          </cell>
          <cell r="C715" t="str">
            <v xml:space="preserve"> 75Øx 75Ø</v>
          </cell>
          <cell r="D715" t="str">
            <v>개</v>
          </cell>
          <cell r="E715">
            <v>1480</v>
          </cell>
          <cell r="F715">
            <v>0</v>
          </cell>
          <cell r="G715">
            <v>1480</v>
          </cell>
          <cell r="H715">
            <v>544</v>
          </cell>
          <cell r="I715">
            <v>1650</v>
          </cell>
          <cell r="J715">
            <v>486</v>
          </cell>
          <cell r="L715">
            <v>0</v>
          </cell>
        </row>
        <row r="716">
          <cell r="A716">
            <v>3631</v>
          </cell>
          <cell r="B716" t="str">
            <v>Y관(접착재접합)</v>
          </cell>
          <cell r="C716" t="str">
            <v xml:space="preserve"> 75Øx 50Ø</v>
          </cell>
          <cell r="D716" t="str">
            <v>개</v>
          </cell>
          <cell r="E716">
            <v>1370</v>
          </cell>
          <cell r="F716">
            <v>0</v>
          </cell>
          <cell r="G716">
            <v>1370</v>
          </cell>
          <cell r="H716">
            <v>544</v>
          </cell>
          <cell r="I716">
            <v>1520</v>
          </cell>
          <cell r="J716">
            <v>486</v>
          </cell>
          <cell r="L716">
            <v>0</v>
          </cell>
        </row>
        <row r="717">
          <cell r="A717">
            <v>3632</v>
          </cell>
          <cell r="B717" t="str">
            <v>Y관(접착재접합)</v>
          </cell>
          <cell r="C717" t="str">
            <v xml:space="preserve"> 50Øx 50Ø</v>
          </cell>
          <cell r="D717" t="str">
            <v>개</v>
          </cell>
          <cell r="E717">
            <v>640</v>
          </cell>
          <cell r="F717">
            <v>0</v>
          </cell>
          <cell r="G717">
            <v>640</v>
          </cell>
          <cell r="H717">
            <v>544</v>
          </cell>
          <cell r="I717">
            <v>710</v>
          </cell>
          <cell r="J717">
            <v>486</v>
          </cell>
          <cell r="L717">
            <v>0</v>
          </cell>
        </row>
        <row r="718">
          <cell r="A718">
            <v>3633</v>
          </cell>
          <cell r="B718" t="str">
            <v>인크리져(접착재접합)</v>
          </cell>
          <cell r="C718" t="str">
            <v>100Øx 75Ø</v>
          </cell>
          <cell r="D718" t="str">
            <v>개</v>
          </cell>
          <cell r="E718">
            <v>870</v>
          </cell>
          <cell r="F718">
            <v>0</v>
          </cell>
          <cell r="G718">
            <v>870</v>
          </cell>
          <cell r="H718">
            <v>544</v>
          </cell>
          <cell r="I718">
            <v>900</v>
          </cell>
          <cell r="J718">
            <v>486</v>
          </cell>
          <cell r="L718">
            <v>0</v>
          </cell>
        </row>
        <row r="719">
          <cell r="A719">
            <v>3634</v>
          </cell>
          <cell r="B719" t="str">
            <v>인크리져(접착재접합)</v>
          </cell>
          <cell r="C719" t="str">
            <v>100Øx 50Ø</v>
          </cell>
          <cell r="D719" t="str">
            <v>개</v>
          </cell>
          <cell r="E719">
            <v>730</v>
          </cell>
          <cell r="F719">
            <v>0</v>
          </cell>
          <cell r="G719">
            <v>730</v>
          </cell>
          <cell r="H719">
            <v>544</v>
          </cell>
          <cell r="I719">
            <v>750</v>
          </cell>
          <cell r="J719">
            <v>486</v>
          </cell>
          <cell r="L719">
            <v>0</v>
          </cell>
        </row>
        <row r="720">
          <cell r="A720">
            <v>3635</v>
          </cell>
          <cell r="B720" t="str">
            <v>소켓</v>
          </cell>
          <cell r="C720" t="str">
            <v>150Ø</v>
          </cell>
          <cell r="D720" t="str">
            <v>개</v>
          </cell>
          <cell r="E720">
            <v>2470</v>
          </cell>
          <cell r="F720">
            <v>0</v>
          </cell>
          <cell r="G720">
            <v>2470</v>
          </cell>
          <cell r="H720">
            <v>544</v>
          </cell>
          <cell r="I720">
            <v>2540</v>
          </cell>
          <cell r="J720">
            <v>486</v>
          </cell>
          <cell r="L720">
            <v>0</v>
          </cell>
        </row>
        <row r="721">
          <cell r="A721">
            <v>3636</v>
          </cell>
          <cell r="B721" t="str">
            <v>소켓</v>
          </cell>
          <cell r="C721" t="str">
            <v>125Ø</v>
          </cell>
          <cell r="D721" t="str">
            <v>개</v>
          </cell>
          <cell r="E721">
            <v>1500</v>
          </cell>
          <cell r="F721">
            <v>0</v>
          </cell>
          <cell r="G721">
            <v>1500</v>
          </cell>
          <cell r="H721">
            <v>544</v>
          </cell>
          <cell r="I721">
            <v>1540</v>
          </cell>
          <cell r="J721">
            <v>486</v>
          </cell>
          <cell r="L721">
            <v>0</v>
          </cell>
        </row>
        <row r="722">
          <cell r="A722">
            <v>3637</v>
          </cell>
          <cell r="B722" t="str">
            <v>소켓</v>
          </cell>
          <cell r="C722" t="str">
            <v>100Ø</v>
          </cell>
          <cell r="D722" t="str">
            <v>개</v>
          </cell>
          <cell r="E722">
            <v>850</v>
          </cell>
          <cell r="F722">
            <v>0</v>
          </cell>
          <cell r="G722">
            <v>850</v>
          </cell>
          <cell r="H722">
            <v>544</v>
          </cell>
          <cell r="I722">
            <v>880</v>
          </cell>
          <cell r="J722">
            <v>486</v>
          </cell>
          <cell r="L722">
            <v>0</v>
          </cell>
        </row>
        <row r="723">
          <cell r="A723">
            <v>3638</v>
          </cell>
          <cell r="B723" t="str">
            <v>소켓</v>
          </cell>
          <cell r="C723" t="str">
            <v>75Ø</v>
          </cell>
          <cell r="D723" t="str">
            <v>개</v>
          </cell>
          <cell r="E723">
            <v>470</v>
          </cell>
          <cell r="F723">
            <v>0</v>
          </cell>
          <cell r="G723">
            <v>470</v>
          </cell>
          <cell r="H723">
            <v>544</v>
          </cell>
          <cell r="I723">
            <v>480</v>
          </cell>
          <cell r="J723">
            <v>486</v>
          </cell>
          <cell r="L723">
            <v>0</v>
          </cell>
        </row>
        <row r="724">
          <cell r="A724">
            <v>3639</v>
          </cell>
          <cell r="B724" t="str">
            <v>소켓</v>
          </cell>
          <cell r="C724" t="str">
            <v>50Ø</v>
          </cell>
          <cell r="D724" t="str">
            <v>개</v>
          </cell>
          <cell r="E724">
            <v>180</v>
          </cell>
          <cell r="F724">
            <v>0</v>
          </cell>
          <cell r="G724">
            <v>180</v>
          </cell>
          <cell r="H724">
            <v>544</v>
          </cell>
          <cell r="I724">
            <v>200</v>
          </cell>
          <cell r="J724">
            <v>486</v>
          </cell>
          <cell r="L724">
            <v>0</v>
          </cell>
        </row>
        <row r="725">
          <cell r="A725">
            <v>3641</v>
          </cell>
          <cell r="B725" t="str">
            <v>90˚곡관(고무링접합)</v>
          </cell>
          <cell r="C725" t="str">
            <v>125Ø</v>
          </cell>
          <cell r="D725" t="str">
            <v>개</v>
          </cell>
          <cell r="E725">
            <v>7471</v>
          </cell>
          <cell r="F725">
            <v>0</v>
          </cell>
          <cell r="G725">
            <v>8121</v>
          </cell>
          <cell r="H725">
            <v>546</v>
          </cell>
          <cell r="I725">
            <v>7471</v>
          </cell>
          <cell r="J725">
            <v>487</v>
          </cell>
          <cell r="L725">
            <v>487</v>
          </cell>
        </row>
        <row r="726">
          <cell r="A726">
            <v>3642</v>
          </cell>
          <cell r="B726" t="str">
            <v>90˚곡관(고무링접합)</v>
          </cell>
          <cell r="C726" t="str">
            <v>100Ø</v>
          </cell>
          <cell r="D726" t="str">
            <v>개</v>
          </cell>
          <cell r="E726">
            <v>4016</v>
          </cell>
          <cell r="F726">
            <v>0</v>
          </cell>
          <cell r="G726">
            <v>4366</v>
          </cell>
          <cell r="H726">
            <v>546</v>
          </cell>
          <cell r="I726">
            <v>4016</v>
          </cell>
          <cell r="J726">
            <v>487</v>
          </cell>
          <cell r="L726">
            <v>487</v>
          </cell>
        </row>
        <row r="727">
          <cell r="A727">
            <v>3643</v>
          </cell>
          <cell r="B727" t="str">
            <v>90˚곡관(고무링접합)</v>
          </cell>
          <cell r="C727" t="str">
            <v>75Ø</v>
          </cell>
          <cell r="D727" t="str">
            <v>개</v>
          </cell>
          <cell r="E727">
            <v>2222</v>
          </cell>
          <cell r="F727">
            <v>0</v>
          </cell>
          <cell r="G727">
            <v>2416</v>
          </cell>
          <cell r="H727">
            <v>546</v>
          </cell>
          <cell r="I727">
            <v>2222</v>
          </cell>
          <cell r="J727">
            <v>487</v>
          </cell>
          <cell r="L727">
            <v>487</v>
          </cell>
        </row>
        <row r="728">
          <cell r="A728">
            <v>3644</v>
          </cell>
          <cell r="B728" t="str">
            <v>90˚곡관(고무링접합)</v>
          </cell>
          <cell r="C728" t="str">
            <v>50Ø</v>
          </cell>
          <cell r="D728" t="str">
            <v>개</v>
          </cell>
          <cell r="E728">
            <v>1114</v>
          </cell>
          <cell r="F728">
            <v>0</v>
          </cell>
          <cell r="G728">
            <v>1211</v>
          </cell>
          <cell r="H728">
            <v>546</v>
          </cell>
          <cell r="I728">
            <v>1114</v>
          </cell>
          <cell r="J728">
            <v>487</v>
          </cell>
          <cell r="L728">
            <v>487</v>
          </cell>
        </row>
        <row r="729">
          <cell r="A729">
            <v>3646</v>
          </cell>
          <cell r="B729" t="str">
            <v>45˚곡관(고무링접합)</v>
          </cell>
          <cell r="C729" t="str">
            <v>125Ø</v>
          </cell>
          <cell r="D729" t="str">
            <v>개</v>
          </cell>
          <cell r="E729">
            <v>5323</v>
          </cell>
          <cell r="F729">
            <v>0</v>
          </cell>
          <cell r="G729">
            <v>5786</v>
          </cell>
          <cell r="H729">
            <v>546</v>
          </cell>
          <cell r="I729">
            <v>5323</v>
          </cell>
          <cell r="J729">
            <v>487</v>
          </cell>
          <cell r="L729">
            <v>487</v>
          </cell>
        </row>
        <row r="730">
          <cell r="A730">
            <v>3647</v>
          </cell>
          <cell r="B730" t="str">
            <v>45˚곡관(고무링접합)</v>
          </cell>
          <cell r="C730" t="str">
            <v>100Ø</v>
          </cell>
          <cell r="D730" t="str">
            <v>개</v>
          </cell>
          <cell r="E730">
            <v>2940</v>
          </cell>
          <cell r="F730">
            <v>0</v>
          </cell>
          <cell r="G730">
            <v>3196</v>
          </cell>
          <cell r="H730">
            <v>546</v>
          </cell>
          <cell r="I730">
            <v>2940</v>
          </cell>
          <cell r="J730">
            <v>487</v>
          </cell>
          <cell r="L730">
            <v>487</v>
          </cell>
        </row>
        <row r="731">
          <cell r="A731">
            <v>3648</v>
          </cell>
          <cell r="B731" t="str">
            <v>45˚곡관(고무링접합)</v>
          </cell>
          <cell r="C731" t="str">
            <v>75Ø</v>
          </cell>
          <cell r="D731" t="str">
            <v>개</v>
          </cell>
          <cell r="E731">
            <v>1796</v>
          </cell>
          <cell r="F731">
            <v>0</v>
          </cell>
          <cell r="G731">
            <v>1953</v>
          </cell>
          <cell r="H731">
            <v>546</v>
          </cell>
          <cell r="I731">
            <v>1796</v>
          </cell>
          <cell r="J731">
            <v>487</v>
          </cell>
          <cell r="L731">
            <v>487</v>
          </cell>
        </row>
        <row r="732">
          <cell r="A732">
            <v>3649</v>
          </cell>
          <cell r="B732" t="str">
            <v>45˚곡관(고무링접합)</v>
          </cell>
          <cell r="C732" t="str">
            <v>50Ø</v>
          </cell>
          <cell r="D732" t="str">
            <v>개</v>
          </cell>
          <cell r="E732">
            <v>984</v>
          </cell>
          <cell r="F732">
            <v>0</v>
          </cell>
          <cell r="G732">
            <v>1070</v>
          </cell>
          <cell r="H732">
            <v>546</v>
          </cell>
          <cell r="I732">
            <v>984</v>
          </cell>
          <cell r="J732">
            <v>487</v>
          </cell>
          <cell r="L732">
            <v>487</v>
          </cell>
        </row>
        <row r="733">
          <cell r="A733">
            <v>3650</v>
          </cell>
          <cell r="B733" t="str">
            <v>LT관(고무링접합)</v>
          </cell>
          <cell r="C733" t="str">
            <v>125Øx125Ø</v>
          </cell>
          <cell r="D733" t="str">
            <v>개</v>
          </cell>
          <cell r="E733">
            <v>10384</v>
          </cell>
          <cell r="F733">
            <v>0</v>
          </cell>
          <cell r="G733">
            <v>11287</v>
          </cell>
          <cell r="H733">
            <v>546</v>
          </cell>
          <cell r="I733">
            <v>10384</v>
          </cell>
          <cell r="J733">
            <v>487</v>
          </cell>
          <cell r="L733">
            <v>487</v>
          </cell>
        </row>
        <row r="734">
          <cell r="A734">
            <v>3651</v>
          </cell>
          <cell r="B734" t="str">
            <v>LT관(고무링접합)</v>
          </cell>
          <cell r="C734" t="str">
            <v>125Øx100Ø</v>
          </cell>
          <cell r="D734" t="str">
            <v>개</v>
          </cell>
          <cell r="E734">
            <v>8271</v>
          </cell>
          <cell r="F734">
            <v>0</v>
          </cell>
          <cell r="G734">
            <v>8991</v>
          </cell>
          <cell r="H734">
            <v>546</v>
          </cell>
          <cell r="I734">
            <v>8271</v>
          </cell>
          <cell r="J734">
            <v>487</v>
          </cell>
          <cell r="L734">
            <v>487</v>
          </cell>
        </row>
        <row r="735">
          <cell r="A735">
            <v>3652</v>
          </cell>
          <cell r="B735" t="str">
            <v>Y관(고무링접합)</v>
          </cell>
          <cell r="C735" t="str">
            <v>100Øx100Ø</v>
          </cell>
          <cell r="D735" t="str">
            <v>개</v>
          </cell>
          <cell r="E735">
            <v>5062</v>
          </cell>
          <cell r="F735">
            <v>0</v>
          </cell>
          <cell r="G735">
            <v>5544</v>
          </cell>
          <cell r="H735">
            <v>546</v>
          </cell>
          <cell r="I735">
            <v>5062</v>
          </cell>
          <cell r="J735">
            <v>487</v>
          </cell>
          <cell r="L735">
            <v>487</v>
          </cell>
        </row>
        <row r="736">
          <cell r="A736">
            <v>3653</v>
          </cell>
          <cell r="B736" t="str">
            <v>Y관(고무링접합)</v>
          </cell>
          <cell r="C736" t="str">
            <v>100Øx 75Ø</v>
          </cell>
          <cell r="D736" t="str">
            <v>개</v>
          </cell>
          <cell r="E736">
            <v>4292</v>
          </cell>
          <cell r="F736">
            <v>0</v>
          </cell>
          <cell r="G736">
            <v>4638</v>
          </cell>
          <cell r="H736">
            <v>546</v>
          </cell>
          <cell r="I736">
            <v>4292</v>
          </cell>
          <cell r="J736">
            <v>487</v>
          </cell>
          <cell r="L736">
            <v>487</v>
          </cell>
        </row>
        <row r="737">
          <cell r="A737">
            <v>3654</v>
          </cell>
          <cell r="B737" t="str">
            <v>Y관(고무링접합)</v>
          </cell>
          <cell r="C737" t="str">
            <v>100Øx 50Ø</v>
          </cell>
          <cell r="D737" t="str">
            <v>개</v>
          </cell>
          <cell r="E737">
            <v>3796</v>
          </cell>
          <cell r="F737">
            <v>0</v>
          </cell>
          <cell r="G737">
            <v>3796</v>
          </cell>
          <cell r="H737">
            <v>546</v>
          </cell>
          <cell r="I737">
            <v>3800</v>
          </cell>
          <cell r="J737">
            <v>487</v>
          </cell>
          <cell r="L737">
            <v>487</v>
          </cell>
        </row>
        <row r="738">
          <cell r="A738">
            <v>3655</v>
          </cell>
          <cell r="B738" t="str">
            <v>Y관(고무링접합)</v>
          </cell>
          <cell r="C738" t="str">
            <v xml:space="preserve"> 75Øx 75Ø</v>
          </cell>
          <cell r="D738" t="str">
            <v>개</v>
          </cell>
          <cell r="E738">
            <v>2985</v>
          </cell>
          <cell r="F738">
            <v>0</v>
          </cell>
          <cell r="G738">
            <v>4414</v>
          </cell>
          <cell r="H738">
            <v>546</v>
          </cell>
          <cell r="I738">
            <v>2985</v>
          </cell>
          <cell r="J738">
            <v>487</v>
          </cell>
          <cell r="L738">
            <v>487</v>
          </cell>
        </row>
        <row r="739">
          <cell r="A739">
            <v>3656</v>
          </cell>
          <cell r="B739" t="str">
            <v>Y관(고무링접합)</v>
          </cell>
          <cell r="C739" t="str">
            <v xml:space="preserve"> 75Øx 50Ø</v>
          </cell>
          <cell r="D739" t="str">
            <v>개</v>
          </cell>
          <cell r="E739">
            <v>3216</v>
          </cell>
          <cell r="F739">
            <v>0</v>
          </cell>
          <cell r="G739">
            <v>3496</v>
          </cell>
          <cell r="H739">
            <v>546</v>
          </cell>
          <cell r="I739">
            <v>3216</v>
          </cell>
          <cell r="J739">
            <v>487</v>
          </cell>
          <cell r="L739">
            <v>487</v>
          </cell>
        </row>
        <row r="740">
          <cell r="A740">
            <v>3657</v>
          </cell>
          <cell r="B740" t="str">
            <v>Y관(고무링접합)</v>
          </cell>
          <cell r="C740" t="str">
            <v xml:space="preserve"> 50Øx 50Ø</v>
          </cell>
          <cell r="D740" t="str">
            <v>개</v>
          </cell>
          <cell r="E740">
            <v>1774</v>
          </cell>
          <cell r="F740">
            <v>0</v>
          </cell>
          <cell r="G740">
            <v>2129</v>
          </cell>
          <cell r="H740">
            <v>546</v>
          </cell>
          <cell r="I740">
            <v>1774</v>
          </cell>
          <cell r="J740">
            <v>487</v>
          </cell>
          <cell r="L740">
            <v>487</v>
          </cell>
        </row>
        <row r="741">
          <cell r="A741">
            <v>3658</v>
          </cell>
          <cell r="B741" t="str">
            <v>인크리져(고무링접합)</v>
          </cell>
          <cell r="C741" t="str">
            <v>100Øx 75Ø</v>
          </cell>
          <cell r="D741" t="str">
            <v>개</v>
          </cell>
          <cell r="E741">
            <v>2290</v>
          </cell>
          <cell r="F741">
            <v>0</v>
          </cell>
          <cell r="G741">
            <v>2490</v>
          </cell>
          <cell r="H741">
            <v>546</v>
          </cell>
          <cell r="I741">
            <v>2290</v>
          </cell>
          <cell r="J741">
            <v>487</v>
          </cell>
          <cell r="L741">
            <v>487</v>
          </cell>
        </row>
        <row r="742">
          <cell r="A742">
            <v>3659</v>
          </cell>
          <cell r="B742" t="str">
            <v>인크리져(고무링접합)</v>
          </cell>
          <cell r="C742" t="str">
            <v>100Øx 50Ø</v>
          </cell>
          <cell r="D742" t="str">
            <v>개</v>
          </cell>
          <cell r="E742">
            <v>2239</v>
          </cell>
          <cell r="F742">
            <v>0</v>
          </cell>
          <cell r="G742">
            <v>2434</v>
          </cell>
          <cell r="H742">
            <v>546</v>
          </cell>
          <cell r="I742">
            <v>2239</v>
          </cell>
          <cell r="J742">
            <v>487</v>
          </cell>
          <cell r="L742">
            <v>487</v>
          </cell>
        </row>
        <row r="743">
          <cell r="A743">
            <v>3661</v>
          </cell>
          <cell r="B743" t="str">
            <v>소제구</v>
          </cell>
          <cell r="C743" t="str">
            <v>150Ø</v>
          </cell>
          <cell r="D743" t="str">
            <v>개</v>
          </cell>
          <cell r="E743">
            <v>4330</v>
          </cell>
          <cell r="F743">
            <v>0</v>
          </cell>
          <cell r="G743">
            <v>4330</v>
          </cell>
          <cell r="H743">
            <v>544</v>
          </cell>
          <cell r="I743">
            <v>4450</v>
          </cell>
          <cell r="J743">
            <v>486</v>
          </cell>
          <cell r="L743">
            <v>0</v>
          </cell>
        </row>
        <row r="744">
          <cell r="A744">
            <v>3662</v>
          </cell>
          <cell r="B744" t="str">
            <v>소제구</v>
          </cell>
          <cell r="C744" t="str">
            <v>125Ø</v>
          </cell>
          <cell r="D744" t="str">
            <v>개</v>
          </cell>
          <cell r="E744">
            <v>2500</v>
          </cell>
          <cell r="F744">
            <v>0</v>
          </cell>
          <cell r="G744">
            <v>2500</v>
          </cell>
          <cell r="H744">
            <v>544</v>
          </cell>
          <cell r="I744">
            <v>2570</v>
          </cell>
          <cell r="J744">
            <v>486</v>
          </cell>
          <cell r="L744">
            <v>0</v>
          </cell>
        </row>
        <row r="745">
          <cell r="A745">
            <v>3663</v>
          </cell>
          <cell r="B745" t="str">
            <v>소제구</v>
          </cell>
          <cell r="C745" t="str">
            <v>100Ø</v>
          </cell>
          <cell r="D745" t="str">
            <v>개</v>
          </cell>
          <cell r="E745">
            <v>1450</v>
          </cell>
          <cell r="F745">
            <v>0</v>
          </cell>
          <cell r="G745">
            <v>1450</v>
          </cell>
          <cell r="H745">
            <v>544</v>
          </cell>
          <cell r="I745">
            <v>1490</v>
          </cell>
          <cell r="J745">
            <v>486</v>
          </cell>
          <cell r="L745">
            <v>0</v>
          </cell>
        </row>
        <row r="746">
          <cell r="A746">
            <v>3664</v>
          </cell>
          <cell r="B746" t="str">
            <v>소제구</v>
          </cell>
          <cell r="C746" t="str">
            <v>75Ø</v>
          </cell>
          <cell r="D746" t="str">
            <v>개</v>
          </cell>
          <cell r="E746">
            <v>1040</v>
          </cell>
          <cell r="F746">
            <v>0</v>
          </cell>
          <cell r="G746">
            <v>1040</v>
          </cell>
          <cell r="H746">
            <v>544</v>
          </cell>
          <cell r="I746">
            <v>1070</v>
          </cell>
          <cell r="J746">
            <v>486</v>
          </cell>
          <cell r="L746">
            <v>0</v>
          </cell>
        </row>
        <row r="747">
          <cell r="A747">
            <v>3665</v>
          </cell>
          <cell r="B747" t="str">
            <v>소제구</v>
          </cell>
          <cell r="C747" t="str">
            <v>50Ø</v>
          </cell>
          <cell r="D747" t="str">
            <v>개</v>
          </cell>
          <cell r="E747">
            <v>470</v>
          </cell>
          <cell r="F747">
            <v>0</v>
          </cell>
          <cell r="G747">
            <v>470</v>
          </cell>
          <cell r="H747">
            <v>544</v>
          </cell>
          <cell r="I747">
            <v>520</v>
          </cell>
          <cell r="J747">
            <v>486</v>
          </cell>
          <cell r="L747">
            <v>0</v>
          </cell>
        </row>
        <row r="748">
          <cell r="A748">
            <v>3666</v>
          </cell>
          <cell r="B748" t="str">
            <v>바닥소제구</v>
          </cell>
          <cell r="C748" t="str">
            <v>150Ø</v>
          </cell>
          <cell r="D748" t="str">
            <v>개</v>
          </cell>
          <cell r="E748">
            <v>24500</v>
          </cell>
          <cell r="F748">
            <v>0</v>
          </cell>
          <cell r="H748">
            <v>0</v>
          </cell>
          <cell r="I748">
            <v>24500</v>
          </cell>
          <cell r="J748">
            <v>0</v>
          </cell>
          <cell r="L748">
            <v>0</v>
          </cell>
        </row>
        <row r="749">
          <cell r="A749">
            <v>3667</v>
          </cell>
          <cell r="B749" t="str">
            <v>바닥소제구</v>
          </cell>
          <cell r="C749" t="str">
            <v>125Ø</v>
          </cell>
          <cell r="D749" t="str">
            <v>개</v>
          </cell>
          <cell r="E749">
            <v>19800</v>
          </cell>
          <cell r="F749">
            <v>0</v>
          </cell>
          <cell r="H749">
            <v>0</v>
          </cell>
          <cell r="I749">
            <v>19800</v>
          </cell>
          <cell r="J749">
            <v>0</v>
          </cell>
          <cell r="L749">
            <v>0</v>
          </cell>
        </row>
        <row r="750">
          <cell r="A750">
            <v>3668</v>
          </cell>
          <cell r="B750" t="str">
            <v>바닥소제구</v>
          </cell>
          <cell r="C750" t="str">
            <v>100Ø</v>
          </cell>
          <cell r="D750" t="str">
            <v>개</v>
          </cell>
          <cell r="E750">
            <v>7000</v>
          </cell>
          <cell r="F750">
            <v>0</v>
          </cell>
          <cell r="H750">
            <v>0</v>
          </cell>
          <cell r="I750">
            <v>7000</v>
          </cell>
          <cell r="J750">
            <v>0</v>
          </cell>
          <cell r="L750">
            <v>0</v>
          </cell>
        </row>
        <row r="751">
          <cell r="A751">
            <v>3671</v>
          </cell>
          <cell r="B751" t="str">
            <v>바닥배수구</v>
          </cell>
          <cell r="C751" t="str">
            <v>100Ø</v>
          </cell>
          <cell r="D751" t="str">
            <v>개</v>
          </cell>
          <cell r="E751">
            <v>13120</v>
          </cell>
          <cell r="F751">
            <v>0</v>
          </cell>
          <cell r="H751">
            <v>0</v>
          </cell>
          <cell r="I751">
            <v>13120</v>
          </cell>
          <cell r="J751">
            <v>534</v>
          </cell>
          <cell r="L751">
            <v>0</v>
          </cell>
        </row>
        <row r="752">
          <cell r="A752">
            <v>3672</v>
          </cell>
          <cell r="B752" t="str">
            <v>바닥배수구</v>
          </cell>
          <cell r="C752" t="str">
            <v>75Ø</v>
          </cell>
          <cell r="D752" t="str">
            <v>개</v>
          </cell>
          <cell r="E752">
            <v>10500</v>
          </cell>
          <cell r="F752">
            <v>0</v>
          </cell>
          <cell r="H752">
            <v>0</v>
          </cell>
          <cell r="I752">
            <v>10500</v>
          </cell>
          <cell r="J752">
            <v>534</v>
          </cell>
          <cell r="L752">
            <v>0</v>
          </cell>
        </row>
        <row r="753">
          <cell r="A753">
            <v>3673</v>
          </cell>
          <cell r="B753" t="str">
            <v>바닥배수구</v>
          </cell>
          <cell r="C753" t="str">
            <v>50Ø</v>
          </cell>
          <cell r="D753" t="str">
            <v>개</v>
          </cell>
          <cell r="E753">
            <v>4950</v>
          </cell>
          <cell r="F753">
            <v>0</v>
          </cell>
          <cell r="H753">
            <v>0</v>
          </cell>
          <cell r="I753">
            <v>4950</v>
          </cell>
          <cell r="J753">
            <v>534</v>
          </cell>
          <cell r="L753">
            <v>0</v>
          </cell>
        </row>
        <row r="754">
          <cell r="A754">
            <v>3674</v>
          </cell>
          <cell r="B754" t="str">
            <v>세탁기용바닥배수구</v>
          </cell>
          <cell r="C754" t="str">
            <v>50Ø</v>
          </cell>
          <cell r="D754" t="str">
            <v>개</v>
          </cell>
          <cell r="E754">
            <v>6480</v>
          </cell>
          <cell r="F754">
            <v>0</v>
          </cell>
          <cell r="H754">
            <v>0</v>
          </cell>
          <cell r="I754">
            <v>6480</v>
          </cell>
          <cell r="J754">
            <v>534</v>
          </cell>
          <cell r="L754">
            <v>0</v>
          </cell>
        </row>
        <row r="755">
          <cell r="A755">
            <v>3681</v>
          </cell>
          <cell r="B755" t="str">
            <v>P-TRAP</v>
          </cell>
          <cell r="C755" t="str">
            <v>100Ø</v>
          </cell>
          <cell r="D755" t="str">
            <v>개</v>
          </cell>
          <cell r="E755">
            <v>6900</v>
          </cell>
          <cell r="F755">
            <v>0</v>
          </cell>
          <cell r="G755">
            <v>6900</v>
          </cell>
          <cell r="H755">
            <v>544</v>
          </cell>
          <cell r="I755">
            <v>7670</v>
          </cell>
          <cell r="J755">
            <v>486</v>
          </cell>
          <cell r="L755">
            <v>0</v>
          </cell>
        </row>
        <row r="756">
          <cell r="A756">
            <v>3682</v>
          </cell>
          <cell r="B756" t="str">
            <v>P-TRAP</v>
          </cell>
          <cell r="C756" t="str">
            <v>75Ø</v>
          </cell>
          <cell r="D756" t="str">
            <v>개</v>
          </cell>
          <cell r="E756">
            <v>3450</v>
          </cell>
          <cell r="F756">
            <v>0</v>
          </cell>
          <cell r="G756">
            <v>3450</v>
          </cell>
          <cell r="H756">
            <v>544</v>
          </cell>
          <cell r="I756">
            <v>3840</v>
          </cell>
          <cell r="J756">
            <v>486</v>
          </cell>
          <cell r="L756">
            <v>0</v>
          </cell>
        </row>
        <row r="757">
          <cell r="A757">
            <v>3683</v>
          </cell>
          <cell r="B757" t="str">
            <v>P-TRAP</v>
          </cell>
          <cell r="C757" t="str">
            <v>50Ø</v>
          </cell>
          <cell r="D757" t="str">
            <v>개</v>
          </cell>
          <cell r="E757">
            <v>1650</v>
          </cell>
          <cell r="F757">
            <v>0</v>
          </cell>
          <cell r="G757">
            <v>1650</v>
          </cell>
          <cell r="H757">
            <v>544</v>
          </cell>
          <cell r="I757">
            <v>1830</v>
          </cell>
          <cell r="J757">
            <v>486</v>
          </cell>
          <cell r="L757">
            <v>0</v>
          </cell>
        </row>
        <row r="758">
          <cell r="A758">
            <v>3691</v>
          </cell>
          <cell r="B758" t="str">
            <v>PVC 스리브</v>
          </cell>
          <cell r="C758" t="str">
            <v>150Ø</v>
          </cell>
          <cell r="D758" t="str">
            <v>개</v>
          </cell>
          <cell r="E758">
            <v>1500</v>
          </cell>
          <cell r="F758">
            <v>0</v>
          </cell>
          <cell r="H758">
            <v>0</v>
          </cell>
          <cell r="I758">
            <v>1500</v>
          </cell>
          <cell r="J758">
            <v>534</v>
          </cell>
          <cell r="L758">
            <v>0</v>
          </cell>
        </row>
        <row r="759">
          <cell r="A759">
            <v>3692</v>
          </cell>
          <cell r="B759" t="str">
            <v>PVC 스리브</v>
          </cell>
          <cell r="C759" t="str">
            <v>125Ø</v>
          </cell>
          <cell r="D759" t="str">
            <v>개</v>
          </cell>
          <cell r="E759">
            <v>1400</v>
          </cell>
          <cell r="F759">
            <v>0</v>
          </cell>
          <cell r="H759">
            <v>0</v>
          </cell>
          <cell r="I759">
            <v>1400</v>
          </cell>
          <cell r="J759">
            <v>534</v>
          </cell>
          <cell r="L759">
            <v>0</v>
          </cell>
        </row>
        <row r="760">
          <cell r="A760">
            <v>3693</v>
          </cell>
          <cell r="B760" t="str">
            <v>PVC 스리브</v>
          </cell>
          <cell r="C760" t="str">
            <v>100Ø</v>
          </cell>
          <cell r="D760" t="str">
            <v>개</v>
          </cell>
          <cell r="E760">
            <v>1300</v>
          </cell>
          <cell r="F760">
            <v>0</v>
          </cell>
          <cell r="H760">
            <v>0</v>
          </cell>
          <cell r="I760">
            <v>1300</v>
          </cell>
          <cell r="J760">
            <v>534</v>
          </cell>
          <cell r="L760">
            <v>0</v>
          </cell>
        </row>
        <row r="761">
          <cell r="A761">
            <v>3694</v>
          </cell>
          <cell r="B761" t="str">
            <v>PVC 스리브</v>
          </cell>
          <cell r="C761" t="str">
            <v>75Ø</v>
          </cell>
          <cell r="D761" t="str">
            <v>개</v>
          </cell>
          <cell r="E761">
            <v>1100</v>
          </cell>
          <cell r="F761">
            <v>0</v>
          </cell>
          <cell r="H761">
            <v>0</v>
          </cell>
          <cell r="I761">
            <v>1100</v>
          </cell>
          <cell r="J761">
            <v>534</v>
          </cell>
          <cell r="L761">
            <v>0</v>
          </cell>
        </row>
        <row r="762">
          <cell r="A762">
            <v>3695</v>
          </cell>
          <cell r="B762" t="str">
            <v>PVC 스리브</v>
          </cell>
          <cell r="C762" t="str">
            <v>50Ø</v>
          </cell>
          <cell r="D762" t="str">
            <v>개</v>
          </cell>
          <cell r="E762">
            <v>800</v>
          </cell>
          <cell r="F762">
            <v>0</v>
          </cell>
          <cell r="H762">
            <v>0</v>
          </cell>
          <cell r="I762">
            <v>800</v>
          </cell>
          <cell r="J762">
            <v>534</v>
          </cell>
          <cell r="L762">
            <v>0</v>
          </cell>
        </row>
        <row r="787">
          <cell r="A787">
            <v>3710</v>
          </cell>
          <cell r="B787" t="str">
            <v>주철 G/V(10kg/㎠)</v>
          </cell>
          <cell r="C787" t="str">
            <v>150Ø</v>
          </cell>
          <cell r="D787" t="str">
            <v>개</v>
          </cell>
          <cell r="E787">
            <v>148000</v>
          </cell>
          <cell r="F787">
            <v>0</v>
          </cell>
          <cell r="G787">
            <v>148000</v>
          </cell>
          <cell r="H787">
            <v>596</v>
          </cell>
          <cell r="I787">
            <v>160000</v>
          </cell>
          <cell r="J787">
            <v>529</v>
          </cell>
          <cell r="L787">
            <v>529</v>
          </cell>
        </row>
        <row r="788">
          <cell r="A788">
            <v>3711</v>
          </cell>
          <cell r="B788" t="str">
            <v>주철 G/V(10kg/㎠)</v>
          </cell>
          <cell r="C788" t="str">
            <v>100Ø</v>
          </cell>
          <cell r="D788" t="str">
            <v>개</v>
          </cell>
          <cell r="E788">
            <v>77700</v>
          </cell>
          <cell r="F788">
            <v>0</v>
          </cell>
          <cell r="G788">
            <v>77700</v>
          </cell>
          <cell r="H788">
            <v>596</v>
          </cell>
          <cell r="I788">
            <v>84000</v>
          </cell>
          <cell r="J788">
            <v>529</v>
          </cell>
          <cell r="L788">
            <v>529</v>
          </cell>
        </row>
        <row r="789">
          <cell r="A789">
            <v>3712</v>
          </cell>
          <cell r="B789" t="str">
            <v>주철 G/V(10kg/㎠)</v>
          </cell>
          <cell r="C789" t="str">
            <v>80Ø</v>
          </cell>
          <cell r="D789" t="str">
            <v>개</v>
          </cell>
          <cell r="E789">
            <v>55500</v>
          </cell>
          <cell r="F789">
            <v>0</v>
          </cell>
          <cell r="G789">
            <v>55500</v>
          </cell>
          <cell r="H789">
            <v>596</v>
          </cell>
          <cell r="I789">
            <v>60000</v>
          </cell>
          <cell r="J789">
            <v>529</v>
          </cell>
          <cell r="L789">
            <v>529</v>
          </cell>
        </row>
        <row r="790">
          <cell r="A790">
            <v>3713</v>
          </cell>
          <cell r="B790" t="str">
            <v>주철 G/V(10kg/㎠)</v>
          </cell>
          <cell r="C790" t="str">
            <v>65Ø</v>
          </cell>
          <cell r="D790" t="str">
            <v>개</v>
          </cell>
          <cell r="E790">
            <v>45880</v>
          </cell>
          <cell r="F790">
            <v>0</v>
          </cell>
          <cell r="G790">
            <v>45880</v>
          </cell>
          <cell r="H790">
            <v>596</v>
          </cell>
          <cell r="I790">
            <v>49600</v>
          </cell>
          <cell r="J790">
            <v>529</v>
          </cell>
          <cell r="L790">
            <v>529</v>
          </cell>
        </row>
        <row r="791">
          <cell r="A791">
            <v>3714</v>
          </cell>
          <cell r="B791" t="str">
            <v>청동 G/V(10kg/㎠)</v>
          </cell>
          <cell r="C791" t="str">
            <v>50Ø</v>
          </cell>
          <cell r="D791" t="str">
            <v>개</v>
          </cell>
          <cell r="E791">
            <v>29690</v>
          </cell>
          <cell r="F791">
            <v>0</v>
          </cell>
          <cell r="G791">
            <v>29690</v>
          </cell>
          <cell r="H791">
            <v>595</v>
          </cell>
          <cell r="I791">
            <v>30120</v>
          </cell>
          <cell r="J791">
            <v>511</v>
          </cell>
          <cell r="L791">
            <v>414</v>
          </cell>
        </row>
        <row r="792">
          <cell r="A792">
            <v>3715</v>
          </cell>
          <cell r="B792" t="str">
            <v>청동 G/V(10kg/㎠)</v>
          </cell>
          <cell r="C792" t="str">
            <v>40Ø</v>
          </cell>
          <cell r="D792" t="str">
            <v>개</v>
          </cell>
          <cell r="E792">
            <v>19260</v>
          </cell>
          <cell r="F792">
            <v>0</v>
          </cell>
          <cell r="G792">
            <v>19260</v>
          </cell>
          <cell r="H792">
            <v>595</v>
          </cell>
          <cell r="I792">
            <v>19540</v>
          </cell>
          <cell r="J792">
            <v>511</v>
          </cell>
          <cell r="L792">
            <v>414</v>
          </cell>
        </row>
        <row r="793">
          <cell r="A793">
            <v>3716</v>
          </cell>
          <cell r="B793" t="str">
            <v>청동 G/V(10kg/㎠)</v>
          </cell>
          <cell r="C793" t="str">
            <v>32Ø</v>
          </cell>
          <cell r="D793" t="str">
            <v>개</v>
          </cell>
          <cell r="E793">
            <v>14370</v>
          </cell>
          <cell r="F793">
            <v>0</v>
          </cell>
          <cell r="G793">
            <v>14370</v>
          </cell>
          <cell r="H793">
            <v>595</v>
          </cell>
          <cell r="I793">
            <v>14580</v>
          </cell>
          <cell r="J793">
            <v>511</v>
          </cell>
          <cell r="L793">
            <v>414</v>
          </cell>
        </row>
        <row r="794">
          <cell r="A794">
            <v>3717</v>
          </cell>
          <cell r="B794" t="str">
            <v>청동 G/V(10kg/㎠)</v>
          </cell>
          <cell r="C794" t="str">
            <v>25Ø</v>
          </cell>
          <cell r="D794" t="str">
            <v>개</v>
          </cell>
          <cell r="E794">
            <v>10100</v>
          </cell>
          <cell r="F794">
            <v>0</v>
          </cell>
          <cell r="G794">
            <v>10100</v>
          </cell>
          <cell r="H794">
            <v>595</v>
          </cell>
          <cell r="I794">
            <v>10250</v>
          </cell>
          <cell r="J794">
            <v>511</v>
          </cell>
          <cell r="L794">
            <v>414</v>
          </cell>
        </row>
        <row r="795">
          <cell r="A795">
            <v>3718</v>
          </cell>
          <cell r="B795" t="str">
            <v>청동 G/V(10kg/㎠)</v>
          </cell>
          <cell r="C795" t="str">
            <v>20Ø</v>
          </cell>
          <cell r="D795" t="str">
            <v>개</v>
          </cell>
          <cell r="E795">
            <v>6620</v>
          </cell>
          <cell r="F795">
            <v>0</v>
          </cell>
          <cell r="G795">
            <v>6620</v>
          </cell>
          <cell r="H795">
            <v>595</v>
          </cell>
          <cell r="I795">
            <v>6710</v>
          </cell>
          <cell r="J795">
            <v>511</v>
          </cell>
          <cell r="L795">
            <v>414</v>
          </cell>
        </row>
        <row r="796">
          <cell r="A796">
            <v>3719</v>
          </cell>
          <cell r="B796" t="str">
            <v>청동 G/V(10kg/㎠)</v>
          </cell>
          <cell r="C796" t="str">
            <v>15Ø</v>
          </cell>
          <cell r="D796" t="str">
            <v>개</v>
          </cell>
          <cell r="E796">
            <v>4610</v>
          </cell>
          <cell r="F796">
            <v>0</v>
          </cell>
          <cell r="G796">
            <v>4610</v>
          </cell>
          <cell r="H796">
            <v>595</v>
          </cell>
          <cell r="I796">
            <v>4680</v>
          </cell>
          <cell r="J796">
            <v>511</v>
          </cell>
          <cell r="L796">
            <v>414</v>
          </cell>
        </row>
        <row r="797">
          <cell r="A797">
            <v>3720</v>
          </cell>
          <cell r="B797" t="str">
            <v>주철볼밸브(10kg/㎠)</v>
          </cell>
          <cell r="C797" t="str">
            <v>150Ø</v>
          </cell>
          <cell r="D797" t="str">
            <v>개</v>
          </cell>
          <cell r="E797">
            <v>197100</v>
          </cell>
          <cell r="F797">
            <v>0</v>
          </cell>
          <cell r="G797">
            <v>197100</v>
          </cell>
          <cell r="H797">
            <v>597</v>
          </cell>
          <cell r="I797">
            <v>580000</v>
          </cell>
          <cell r="J797">
            <v>529</v>
          </cell>
          <cell r="L797">
            <v>529</v>
          </cell>
        </row>
        <row r="798">
          <cell r="A798">
            <v>3721</v>
          </cell>
          <cell r="B798" t="str">
            <v>주철볼밸브(10kg/㎠)</v>
          </cell>
          <cell r="C798" t="str">
            <v>100Ø</v>
          </cell>
          <cell r="D798" t="str">
            <v>개</v>
          </cell>
          <cell r="E798">
            <v>97820</v>
          </cell>
          <cell r="F798">
            <v>0</v>
          </cell>
          <cell r="G798">
            <v>97820</v>
          </cell>
          <cell r="H798">
            <v>597</v>
          </cell>
          <cell r="I798">
            <v>200000</v>
          </cell>
          <cell r="J798">
            <v>529</v>
          </cell>
          <cell r="L798">
            <v>529</v>
          </cell>
        </row>
        <row r="799">
          <cell r="A799">
            <v>3722</v>
          </cell>
          <cell r="B799" t="str">
            <v>주철볼밸브(10kg/㎠)</v>
          </cell>
          <cell r="C799" t="str">
            <v>80Ø</v>
          </cell>
          <cell r="D799" t="str">
            <v>개</v>
          </cell>
          <cell r="E799">
            <v>65700</v>
          </cell>
          <cell r="F799">
            <v>0</v>
          </cell>
          <cell r="G799">
            <v>65700</v>
          </cell>
          <cell r="H799">
            <v>597</v>
          </cell>
          <cell r="I799">
            <v>140800</v>
          </cell>
          <cell r="J799">
            <v>529</v>
          </cell>
          <cell r="L799">
            <v>529</v>
          </cell>
        </row>
        <row r="800">
          <cell r="A800">
            <v>3723</v>
          </cell>
          <cell r="B800" t="str">
            <v>주철볼밸브(10kg/㎠)</v>
          </cell>
          <cell r="C800" t="str">
            <v>65Ø</v>
          </cell>
          <cell r="D800" t="str">
            <v>개</v>
          </cell>
          <cell r="E800">
            <v>52560</v>
          </cell>
          <cell r="F800">
            <v>0</v>
          </cell>
          <cell r="G800">
            <v>52560</v>
          </cell>
          <cell r="H800">
            <v>597</v>
          </cell>
          <cell r="I800">
            <v>107200</v>
          </cell>
          <cell r="J800">
            <v>529</v>
          </cell>
          <cell r="L800">
            <v>529</v>
          </cell>
        </row>
        <row r="801">
          <cell r="A801">
            <v>3724</v>
          </cell>
          <cell r="B801" t="str">
            <v>황동볼밸브(10kg/㎠)</v>
          </cell>
          <cell r="C801" t="str">
            <v>50Ø</v>
          </cell>
          <cell r="D801" t="str">
            <v>개</v>
          </cell>
          <cell r="E801">
            <v>13300</v>
          </cell>
          <cell r="F801">
            <v>0</v>
          </cell>
          <cell r="G801">
            <v>15390</v>
          </cell>
          <cell r="H801">
            <v>597</v>
          </cell>
          <cell r="I801">
            <v>13300</v>
          </cell>
          <cell r="J801">
            <v>529</v>
          </cell>
          <cell r="L801">
            <v>529</v>
          </cell>
        </row>
        <row r="802">
          <cell r="A802">
            <v>3725</v>
          </cell>
          <cell r="B802" t="str">
            <v>황동볼밸브(10kg/㎠)</v>
          </cell>
          <cell r="C802" t="str">
            <v>40Ø</v>
          </cell>
          <cell r="D802" t="str">
            <v>개</v>
          </cell>
          <cell r="E802">
            <v>8750</v>
          </cell>
          <cell r="F802">
            <v>0</v>
          </cell>
          <cell r="G802">
            <v>10120</v>
          </cell>
          <cell r="H802">
            <v>597</v>
          </cell>
          <cell r="I802">
            <v>8750</v>
          </cell>
          <cell r="J802">
            <v>529</v>
          </cell>
          <cell r="L802">
            <v>529</v>
          </cell>
        </row>
        <row r="803">
          <cell r="A803">
            <v>3726</v>
          </cell>
          <cell r="B803" t="str">
            <v>황동볼밸브(10kg/㎠)</v>
          </cell>
          <cell r="C803" t="str">
            <v>32Ø</v>
          </cell>
          <cell r="D803" t="str">
            <v>개</v>
          </cell>
          <cell r="E803">
            <v>6300</v>
          </cell>
          <cell r="F803">
            <v>0</v>
          </cell>
          <cell r="G803">
            <v>7290</v>
          </cell>
          <cell r="H803">
            <v>597</v>
          </cell>
          <cell r="I803">
            <v>6300</v>
          </cell>
          <cell r="J803">
            <v>529</v>
          </cell>
          <cell r="L803">
            <v>529</v>
          </cell>
        </row>
        <row r="804">
          <cell r="A804">
            <v>3727</v>
          </cell>
          <cell r="B804" t="str">
            <v>황동볼밸브(10kg/㎠)</v>
          </cell>
          <cell r="C804" t="str">
            <v>25Ø</v>
          </cell>
          <cell r="D804" t="str">
            <v>개</v>
          </cell>
          <cell r="E804">
            <v>4340</v>
          </cell>
          <cell r="F804">
            <v>0</v>
          </cell>
          <cell r="G804">
            <v>5020</v>
          </cell>
          <cell r="H804">
            <v>597</v>
          </cell>
          <cell r="I804">
            <v>4340</v>
          </cell>
          <cell r="J804">
            <v>529</v>
          </cell>
          <cell r="L804">
            <v>529</v>
          </cell>
        </row>
        <row r="805">
          <cell r="A805">
            <v>3728</v>
          </cell>
          <cell r="B805" t="str">
            <v>황동볼밸브(10kg/㎠)</v>
          </cell>
          <cell r="C805" t="str">
            <v>20Ø</v>
          </cell>
          <cell r="D805" t="str">
            <v>개</v>
          </cell>
          <cell r="E805">
            <v>2450</v>
          </cell>
          <cell r="F805">
            <v>0</v>
          </cell>
          <cell r="G805">
            <v>2830</v>
          </cell>
          <cell r="H805">
            <v>597</v>
          </cell>
          <cell r="I805">
            <v>2450</v>
          </cell>
          <cell r="J805">
            <v>529</v>
          </cell>
          <cell r="L805">
            <v>529</v>
          </cell>
        </row>
        <row r="806">
          <cell r="A806">
            <v>3729</v>
          </cell>
          <cell r="B806" t="str">
            <v>황동볼밸브(10kg/㎠)</v>
          </cell>
          <cell r="C806" t="str">
            <v>15Ø</v>
          </cell>
          <cell r="D806" t="str">
            <v>개</v>
          </cell>
          <cell r="E806">
            <v>1890</v>
          </cell>
          <cell r="F806">
            <v>0</v>
          </cell>
          <cell r="G806">
            <v>2180</v>
          </cell>
          <cell r="H806">
            <v>597</v>
          </cell>
          <cell r="I806">
            <v>1890</v>
          </cell>
          <cell r="J806">
            <v>529</v>
          </cell>
          <cell r="L806">
            <v>529</v>
          </cell>
        </row>
        <row r="807">
          <cell r="A807">
            <v>3730</v>
          </cell>
          <cell r="B807" t="str">
            <v>주강첵크밸브(10kg/㎠)</v>
          </cell>
          <cell r="C807" t="str">
            <v>150Ø</v>
          </cell>
          <cell r="D807" t="str">
            <v>개</v>
          </cell>
          <cell r="E807">
            <v>330750</v>
          </cell>
          <cell r="F807">
            <v>0</v>
          </cell>
          <cell r="G807">
            <v>330750</v>
          </cell>
          <cell r="H807">
            <v>596</v>
          </cell>
          <cell r="I807">
            <v>352800</v>
          </cell>
          <cell r="J807">
            <v>670</v>
          </cell>
          <cell r="L807">
            <v>670</v>
          </cell>
        </row>
        <row r="808">
          <cell r="A808">
            <v>3731</v>
          </cell>
          <cell r="B808" t="str">
            <v>주강첵크밸브(10kg/㎠)</v>
          </cell>
          <cell r="C808" t="str">
            <v>125Ø</v>
          </cell>
          <cell r="D808" t="str">
            <v>개</v>
          </cell>
          <cell r="E808">
            <v>266250</v>
          </cell>
          <cell r="F808">
            <v>0</v>
          </cell>
          <cell r="G808">
            <v>266250</v>
          </cell>
          <cell r="H808">
            <v>596</v>
          </cell>
          <cell r="I808">
            <v>284000</v>
          </cell>
          <cell r="J808">
            <v>670</v>
          </cell>
          <cell r="L808">
            <v>670</v>
          </cell>
        </row>
        <row r="809">
          <cell r="A809">
            <v>3732</v>
          </cell>
          <cell r="B809" t="str">
            <v>주강첵크밸브(10kg/㎠)</v>
          </cell>
          <cell r="C809" t="str">
            <v>100Ø</v>
          </cell>
          <cell r="D809" t="str">
            <v>개</v>
          </cell>
          <cell r="E809">
            <v>189750</v>
          </cell>
          <cell r="F809">
            <v>0</v>
          </cell>
          <cell r="G809">
            <v>189750</v>
          </cell>
          <cell r="H809">
            <v>596</v>
          </cell>
          <cell r="I809">
            <v>202400</v>
          </cell>
          <cell r="J809">
            <v>670</v>
          </cell>
          <cell r="L809">
            <v>670</v>
          </cell>
        </row>
        <row r="810">
          <cell r="A810">
            <v>3733</v>
          </cell>
          <cell r="B810" t="str">
            <v>주강첵크밸브(10kg/㎠)</v>
          </cell>
          <cell r="C810" t="str">
            <v>80Ø</v>
          </cell>
          <cell r="D810" t="str">
            <v>개</v>
          </cell>
          <cell r="E810">
            <v>132600</v>
          </cell>
          <cell r="F810">
            <v>0</v>
          </cell>
          <cell r="G810">
            <v>132600</v>
          </cell>
          <cell r="H810">
            <v>596</v>
          </cell>
          <cell r="I810">
            <v>141400</v>
          </cell>
          <cell r="J810">
            <v>670</v>
          </cell>
          <cell r="L810">
            <v>670</v>
          </cell>
        </row>
        <row r="811">
          <cell r="A811">
            <v>3734</v>
          </cell>
          <cell r="B811" t="str">
            <v>주강첵크밸브(10kg/㎠)</v>
          </cell>
          <cell r="C811" t="str">
            <v>65Ø</v>
          </cell>
          <cell r="D811" t="str">
            <v>개</v>
          </cell>
          <cell r="E811">
            <v>115650</v>
          </cell>
          <cell r="F811">
            <v>0</v>
          </cell>
          <cell r="G811">
            <v>115650</v>
          </cell>
          <cell r="H811">
            <v>596</v>
          </cell>
          <cell r="I811">
            <v>123300</v>
          </cell>
          <cell r="J811">
            <v>670</v>
          </cell>
          <cell r="L811">
            <v>670</v>
          </cell>
        </row>
        <row r="812">
          <cell r="A812">
            <v>3735</v>
          </cell>
          <cell r="B812" t="str">
            <v>청동첵크밸브(10kg/㎠)</v>
          </cell>
          <cell r="C812" t="str">
            <v>50Ø</v>
          </cell>
          <cell r="D812" t="str">
            <v>개</v>
          </cell>
          <cell r="E812">
            <v>19440</v>
          </cell>
          <cell r="F812">
            <v>0</v>
          </cell>
          <cell r="G812">
            <v>19440</v>
          </cell>
          <cell r="H812">
            <v>596</v>
          </cell>
          <cell r="I812">
            <v>19450</v>
          </cell>
          <cell r="J812">
            <v>513</v>
          </cell>
          <cell r="L812">
            <v>416</v>
          </cell>
        </row>
        <row r="813">
          <cell r="A813">
            <v>3736</v>
          </cell>
          <cell r="B813" t="str">
            <v>청동첵크밸브(10kg/㎠)</v>
          </cell>
          <cell r="C813" t="str">
            <v>40Ø</v>
          </cell>
          <cell r="D813" t="str">
            <v>개</v>
          </cell>
          <cell r="E813">
            <v>12850</v>
          </cell>
          <cell r="F813">
            <v>0</v>
          </cell>
          <cell r="G813">
            <v>12850</v>
          </cell>
          <cell r="H813">
            <v>596</v>
          </cell>
          <cell r="I813">
            <v>12850</v>
          </cell>
          <cell r="J813">
            <v>670</v>
          </cell>
          <cell r="L813">
            <v>670</v>
          </cell>
        </row>
        <row r="814">
          <cell r="A814">
            <v>3737</v>
          </cell>
          <cell r="B814" t="str">
            <v>청동첵크밸브(10kg/㎠)</v>
          </cell>
          <cell r="C814" t="str">
            <v>32Ø</v>
          </cell>
          <cell r="D814" t="str">
            <v>개</v>
          </cell>
          <cell r="E814">
            <v>10330</v>
          </cell>
          <cell r="F814">
            <v>0</v>
          </cell>
          <cell r="G814">
            <v>10330</v>
          </cell>
          <cell r="H814">
            <v>596</v>
          </cell>
          <cell r="I814">
            <v>10340</v>
          </cell>
          <cell r="J814">
            <v>531</v>
          </cell>
          <cell r="L814">
            <v>531</v>
          </cell>
        </row>
        <row r="815">
          <cell r="A815">
            <v>3738</v>
          </cell>
          <cell r="B815" t="str">
            <v>청동첵크밸브(10kg/㎠)</v>
          </cell>
          <cell r="C815" t="str">
            <v>25Ø</v>
          </cell>
          <cell r="D815" t="str">
            <v>개</v>
          </cell>
          <cell r="E815">
            <v>6920</v>
          </cell>
          <cell r="F815">
            <v>0</v>
          </cell>
          <cell r="G815">
            <v>6920</v>
          </cell>
          <cell r="H815">
            <v>596</v>
          </cell>
          <cell r="I815">
            <v>6930</v>
          </cell>
          <cell r="J815">
            <v>531</v>
          </cell>
          <cell r="L815">
            <v>531</v>
          </cell>
        </row>
        <row r="816">
          <cell r="A816">
            <v>3739</v>
          </cell>
          <cell r="B816" t="str">
            <v>청동첵크밸브(10kg/㎠)</v>
          </cell>
          <cell r="C816" t="str">
            <v>20Ø</v>
          </cell>
          <cell r="D816" t="str">
            <v>개</v>
          </cell>
          <cell r="E816">
            <v>4600</v>
          </cell>
          <cell r="F816">
            <v>0</v>
          </cell>
          <cell r="G816">
            <v>4600</v>
          </cell>
          <cell r="H816">
            <v>596</v>
          </cell>
          <cell r="I816">
            <v>4600</v>
          </cell>
          <cell r="J816">
            <v>531</v>
          </cell>
          <cell r="L816">
            <v>531</v>
          </cell>
        </row>
        <row r="817">
          <cell r="A817">
            <v>3740</v>
          </cell>
          <cell r="B817" t="str">
            <v>청동앵글밸브(10kg/㎠)</v>
          </cell>
          <cell r="C817" t="str">
            <v>25Ø</v>
          </cell>
          <cell r="D817" t="str">
            <v>개</v>
          </cell>
          <cell r="E817">
            <v>8120</v>
          </cell>
          <cell r="F817">
            <v>0</v>
          </cell>
          <cell r="G817">
            <v>8810</v>
          </cell>
          <cell r="H817">
            <v>600</v>
          </cell>
          <cell r="I817">
            <v>8120</v>
          </cell>
          <cell r="J817">
            <v>532</v>
          </cell>
          <cell r="L817">
            <v>532</v>
          </cell>
        </row>
        <row r="818">
          <cell r="A818">
            <v>3741</v>
          </cell>
          <cell r="B818" t="str">
            <v>청동앵글밸브(10kg/㎠)</v>
          </cell>
          <cell r="C818" t="str">
            <v>20Ø</v>
          </cell>
          <cell r="D818" t="str">
            <v>개</v>
          </cell>
          <cell r="E818">
            <v>5390</v>
          </cell>
          <cell r="F818">
            <v>0</v>
          </cell>
          <cell r="G818">
            <v>5850</v>
          </cell>
          <cell r="H818">
            <v>600</v>
          </cell>
          <cell r="I818">
            <v>5390</v>
          </cell>
          <cell r="J818">
            <v>532</v>
          </cell>
          <cell r="L818">
            <v>532</v>
          </cell>
        </row>
        <row r="819">
          <cell r="A819">
            <v>3742</v>
          </cell>
          <cell r="B819" t="str">
            <v>청동앵글밸브(10kg/㎠)</v>
          </cell>
          <cell r="C819" t="str">
            <v>15Ø</v>
          </cell>
          <cell r="D819" t="str">
            <v>개</v>
          </cell>
          <cell r="E819">
            <v>3590</v>
          </cell>
          <cell r="F819">
            <v>0</v>
          </cell>
          <cell r="G819">
            <v>3900</v>
          </cell>
          <cell r="H819">
            <v>600</v>
          </cell>
          <cell r="I819">
            <v>3590</v>
          </cell>
          <cell r="J819">
            <v>532</v>
          </cell>
          <cell r="L819">
            <v>532</v>
          </cell>
        </row>
        <row r="820">
          <cell r="A820">
            <v>3743</v>
          </cell>
          <cell r="B820" t="str">
            <v>안전밸브</v>
          </cell>
          <cell r="C820" t="str">
            <v>80Ø</v>
          </cell>
          <cell r="D820" t="str">
            <v>개</v>
          </cell>
          <cell r="E820">
            <v>712000</v>
          </cell>
          <cell r="F820">
            <v>0</v>
          </cell>
          <cell r="H820">
            <v>537</v>
          </cell>
          <cell r="I820">
            <v>712000</v>
          </cell>
          <cell r="J820">
            <v>537</v>
          </cell>
          <cell r="L820">
            <v>537</v>
          </cell>
        </row>
        <row r="821">
          <cell r="A821">
            <v>3744</v>
          </cell>
          <cell r="B821" t="str">
            <v>안전밸브</v>
          </cell>
          <cell r="C821" t="str">
            <v>65Ø</v>
          </cell>
          <cell r="D821" t="str">
            <v>개</v>
          </cell>
          <cell r="E821">
            <v>540000</v>
          </cell>
          <cell r="F821">
            <v>0</v>
          </cell>
          <cell r="H821">
            <v>537</v>
          </cell>
          <cell r="I821">
            <v>540000</v>
          </cell>
          <cell r="J821">
            <v>537</v>
          </cell>
          <cell r="L821">
            <v>537</v>
          </cell>
        </row>
        <row r="822">
          <cell r="A822">
            <v>3745</v>
          </cell>
          <cell r="B822" t="str">
            <v>안전밸브</v>
          </cell>
          <cell r="C822" t="str">
            <v>40Ø</v>
          </cell>
          <cell r="D822" t="str">
            <v>개</v>
          </cell>
          <cell r="E822">
            <v>398000</v>
          </cell>
          <cell r="F822">
            <v>0</v>
          </cell>
          <cell r="H822">
            <v>537</v>
          </cell>
          <cell r="I822">
            <v>398000</v>
          </cell>
          <cell r="J822">
            <v>537</v>
          </cell>
          <cell r="L822">
            <v>537</v>
          </cell>
        </row>
        <row r="823">
          <cell r="A823">
            <v>3746</v>
          </cell>
          <cell r="B823" t="str">
            <v>안전밸브</v>
          </cell>
          <cell r="C823" t="str">
            <v>32Ø</v>
          </cell>
          <cell r="D823" t="str">
            <v>개</v>
          </cell>
          <cell r="E823">
            <v>0</v>
          </cell>
          <cell r="F823">
            <v>0</v>
          </cell>
          <cell r="H823">
            <v>537</v>
          </cell>
          <cell r="J823">
            <v>537</v>
          </cell>
          <cell r="L823">
            <v>537</v>
          </cell>
        </row>
        <row r="824">
          <cell r="A824">
            <v>3747</v>
          </cell>
          <cell r="B824" t="str">
            <v>안전밸브(저양정)</v>
          </cell>
          <cell r="C824" t="str">
            <v>25Ø</v>
          </cell>
          <cell r="D824" t="str">
            <v>개</v>
          </cell>
          <cell r="E824">
            <v>44100</v>
          </cell>
          <cell r="F824">
            <v>0</v>
          </cell>
          <cell r="H824">
            <v>537</v>
          </cell>
          <cell r="I824">
            <v>44100</v>
          </cell>
          <cell r="J824">
            <v>537</v>
          </cell>
          <cell r="L824">
            <v>537</v>
          </cell>
        </row>
        <row r="825">
          <cell r="A825">
            <v>3748</v>
          </cell>
          <cell r="B825" t="str">
            <v>안전밸브(저양정)</v>
          </cell>
          <cell r="C825" t="str">
            <v>20Ø</v>
          </cell>
          <cell r="D825" t="str">
            <v>개</v>
          </cell>
          <cell r="E825">
            <v>39600</v>
          </cell>
          <cell r="F825">
            <v>0</v>
          </cell>
          <cell r="H825">
            <v>537</v>
          </cell>
          <cell r="I825">
            <v>39600</v>
          </cell>
          <cell r="J825">
            <v>537</v>
          </cell>
          <cell r="L825">
            <v>537</v>
          </cell>
        </row>
        <row r="826">
          <cell r="A826">
            <v>3749</v>
          </cell>
          <cell r="B826" t="str">
            <v>릴리프밸브</v>
          </cell>
          <cell r="C826" t="str">
            <v>25Ø</v>
          </cell>
          <cell r="D826" t="str">
            <v>개</v>
          </cell>
          <cell r="E826">
            <v>216000</v>
          </cell>
          <cell r="F826">
            <v>0</v>
          </cell>
          <cell r="H826">
            <v>670</v>
          </cell>
          <cell r="I826">
            <v>216000</v>
          </cell>
          <cell r="J826">
            <v>670</v>
          </cell>
          <cell r="L826">
            <v>670</v>
          </cell>
        </row>
        <row r="827">
          <cell r="A827">
            <v>3750</v>
          </cell>
          <cell r="B827" t="str">
            <v>판넬밸브</v>
          </cell>
          <cell r="C827" t="str">
            <v>15Ø</v>
          </cell>
          <cell r="D827" t="str">
            <v>개</v>
          </cell>
          <cell r="E827">
            <v>6800</v>
          </cell>
          <cell r="F827">
            <v>0</v>
          </cell>
          <cell r="H827">
            <v>531</v>
          </cell>
          <cell r="I827">
            <v>6800</v>
          </cell>
          <cell r="J827">
            <v>531</v>
          </cell>
          <cell r="L827">
            <v>531</v>
          </cell>
        </row>
        <row r="828">
          <cell r="A828">
            <v>3751</v>
          </cell>
          <cell r="B828" t="str">
            <v>부력식 정수위밸브</v>
          </cell>
          <cell r="C828" t="str">
            <v>80Ø</v>
          </cell>
          <cell r="D828" t="str">
            <v>개</v>
          </cell>
          <cell r="E828">
            <v>317500</v>
          </cell>
          <cell r="F828">
            <v>0</v>
          </cell>
          <cell r="H828">
            <v>551</v>
          </cell>
          <cell r="I828">
            <v>317500</v>
          </cell>
          <cell r="J828">
            <v>551</v>
          </cell>
          <cell r="L828">
            <v>551</v>
          </cell>
        </row>
        <row r="829">
          <cell r="A829">
            <v>3752</v>
          </cell>
          <cell r="B829" t="str">
            <v>부력식 정수위밸브</v>
          </cell>
          <cell r="C829" t="str">
            <v>65Ø</v>
          </cell>
          <cell r="D829" t="str">
            <v>개</v>
          </cell>
          <cell r="E829">
            <v>325000</v>
          </cell>
          <cell r="F829">
            <v>0</v>
          </cell>
          <cell r="G829">
            <v>325000</v>
          </cell>
          <cell r="H829">
            <v>618</v>
          </cell>
          <cell r="J829">
            <v>551</v>
          </cell>
          <cell r="L829">
            <v>551</v>
          </cell>
        </row>
        <row r="830">
          <cell r="A830">
            <v>3753</v>
          </cell>
          <cell r="B830" t="str">
            <v>부력식 정수위밸브</v>
          </cell>
          <cell r="C830" t="str">
            <v>50Ø</v>
          </cell>
          <cell r="D830" t="str">
            <v>개</v>
          </cell>
          <cell r="E830">
            <v>253000</v>
          </cell>
          <cell r="F830">
            <v>0</v>
          </cell>
          <cell r="G830">
            <v>253000</v>
          </cell>
          <cell r="H830">
            <v>618</v>
          </cell>
          <cell r="J830">
            <v>551</v>
          </cell>
          <cell r="L830">
            <v>551</v>
          </cell>
        </row>
        <row r="831">
          <cell r="A831">
            <v>3754</v>
          </cell>
          <cell r="B831" t="str">
            <v>부력식 정수위밸브</v>
          </cell>
          <cell r="C831" t="str">
            <v>40Ø</v>
          </cell>
          <cell r="D831" t="str">
            <v>개</v>
          </cell>
          <cell r="E831">
            <v>168700</v>
          </cell>
          <cell r="F831">
            <v>0</v>
          </cell>
          <cell r="G831">
            <v>168700</v>
          </cell>
          <cell r="H831">
            <v>618</v>
          </cell>
          <cell r="J831">
            <v>551</v>
          </cell>
          <cell r="L831">
            <v>551</v>
          </cell>
        </row>
        <row r="832">
          <cell r="A832">
            <v>3755</v>
          </cell>
          <cell r="B832" t="str">
            <v>부력식 정수위밸브</v>
          </cell>
          <cell r="C832" t="str">
            <v>32Ø</v>
          </cell>
          <cell r="D832" t="str">
            <v>개</v>
          </cell>
          <cell r="E832">
            <v>139000</v>
          </cell>
          <cell r="F832">
            <v>0</v>
          </cell>
          <cell r="G832">
            <v>139000</v>
          </cell>
          <cell r="H832">
            <v>618</v>
          </cell>
          <cell r="J832">
            <v>551</v>
          </cell>
          <cell r="L832">
            <v>551</v>
          </cell>
        </row>
        <row r="833">
          <cell r="A833">
            <v>3756</v>
          </cell>
          <cell r="B833" t="str">
            <v>부력식 정수위밸브</v>
          </cell>
          <cell r="C833" t="str">
            <v>25Ø</v>
          </cell>
          <cell r="D833" t="str">
            <v>개</v>
          </cell>
          <cell r="E833">
            <v>114500</v>
          </cell>
          <cell r="F833">
            <v>0</v>
          </cell>
          <cell r="G833">
            <v>114500</v>
          </cell>
          <cell r="H833">
            <v>618</v>
          </cell>
          <cell r="J833">
            <v>551</v>
          </cell>
          <cell r="L833">
            <v>551</v>
          </cell>
        </row>
        <row r="834">
          <cell r="A834">
            <v>3757</v>
          </cell>
          <cell r="B834" t="str">
            <v>부력식 정수위밸브</v>
          </cell>
          <cell r="C834" t="str">
            <v>20Ø</v>
          </cell>
          <cell r="D834" t="str">
            <v>개</v>
          </cell>
          <cell r="E834">
            <v>81500</v>
          </cell>
          <cell r="F834">
            <v>0</v>
          </cell>
          <cell r="G834">
            <v>81500</v>
          </cell>
          <cell r="H834">
            <v>618</v>
          </cell>
          <cell r="J834">
            <v>551</v>
          </cell>
          <cell r="L834">
            <v>551</v>
          </cell>
        </row>
        <row r="835">
          <cell r="A835">
            <v>3758</v>
          </cell>
          <cell r="B835" t="str">
            <v>부력식 정수위밸브</v>
          </cell>
          <cell r="C835" t="str">
            <v>15Ø</v>
          </cell>
          <cell r="D835" t="str">
            <v>개</v>
          </cell>
          <cell r="E835">
            <v>63200</v>
          </cell>
          <cell r="F835">
            <v>0</v>
          </cell>
          <cell r="G835">
            <v>63200</v>
          </cell>
          <cell r="H835">
            <v>618</v>
          </cell>
          <cell r="J835">
            <v>551</v>
          </cell>
          <cell r="L835">
            <v>551</v>
          </cell>
        </row>
        <row r="836">
          <cell r="A836">
            <v>3759</v>
          </cell>
          <cell r="B836" t="str">
            <v>공기빼기밸브</v>
          </cell>
          <cell r="C836" t="str">
            <v>20Ø</v>
          </cell>
          <cell r="D836" t="str">
            <v>개</v>
          </cell>
          <cell r="E836">
            <v>22000</v>
          </cell>
          <cell r="F836">
            <v>0</v>
          </cell>
          <cell r="H836">
            <v>541</v>
          </cell>
          <cell r="I836">
            <v>22000</v>
          </cell>
          <cell r="J836">
            <v>541</v>
          </cell>
          <cell r="L836">
            <v>541</v>
          </cell>
        </row>
        <row r="837">
          <cell r="A837">
            <v>3761</v>
          </cell>
          <cell r="B837" t="str">
            <v>알람밸브</v>
          </cell>
          <cell r="C837" t="str">
            <v>150Ø</v>
          </cell>
          <cell r="D837" t="str">
            <v>개</v>
          </cell>
          <cell r="E837">
            <v>450000</v>
          </cell>
          <cell r="F837">
            <v>0</v>
          </cell>
          <cell r="H837">
            <v>670</v>
          </cell>
          <cell r="I837">
            <v>450000</v>
          </cell>
          <cell r="J837">
            <v>670</v>
          </cell>
          <cell r="L837">
            <v>670</v>
          </cell>
        </row>
        <row r="838">
          <cell r="A838">
            <v>3762</v>
          </cell>
          <cell r="B838" t="str">
            <v>알람밸브</v>
          </cell>
          <cell r="C838" t="str">
            <v>125Ø</v>
          </cell>
          <cell r="D838" t="str">
            <v>개</v>
          </cell>
          <cell r="E838">
            <v>400000</v>
          </cell>
          <cell r="F838">
            <v>0</v>
          </cell>
          <cell r="H838">
            <v>670</v>
          </cell>
          <cell r="I838">
            <v>400000</v>
          </cell>
          <cell r="J838">
            <v>670</v>
          </cell>
          <cell r="L838">
            <v>670</v>
          </cell>
        </row>
        <row r="839">
          <cell r="A839">
            <v>3763</v>
          </cell>
          <cell r="B839" t="str">
            <v>알람밸브</v>
          </cell>
          <cell r="C839" t="str">
            <v>100Ø</v>
          </cell>
          <cell r="D839" t="str">
            <v>개</v>
          </cell>
          <cell r="E839">
            <v>350000</v>
          </cell>
          <cell r="F839">
            <v>0</v>
          </cell>
          <cell r="H839">
            <v>670</v>
          </cell>
          <cell r="I839">
            <v>350000</v>
          </cell>
          <cell r="J839">
            <v>670</v>
          </cell>
          <cell r="L839">
            <v>670</v>
          </cell>
        </row>
        <row r="840">
          <cell r="A840">
            <v>3764</v>
          </cell>
          <cell r="B840" t="str">
            <v>프리엑션밸브</v>
          </cell>
          <cell r="C840" t="str">
            <v>150Ø</v>
          </cell>
          <cell r="D840" t="str">
            <v>개</v>
          </cell>
          <cell r="E840">
            <v>1188000</v>
          </cell>
          <cell r="F840">
            <v>0</v>
          </cell>
          <cell r="H840">
            <v>670</v>
          </cell>
          <cell r="I840">
            <v>1188000</v>
          </cell>
          <cell r="J840">
            <v>670</v>
          </cell>
          <cell r="L840">
            <v>670</v>
          </cell>
        </row>
        <row r="841">
          <cell r="A841">
            <v>3765</v>
          </cell>
          <cell r="B841" t="str">
            <v>프리엑션밸브</v>
          </cell>
          <cell r="C841" t="str">
            <v>125Ø</v>
          </cell>
          <cell r="D841" t="str">
            <v>개</v>
          </cell>
          <cell r="E841">
            <v>1028000</v>
          </cell>
          <cell r="F841">
            <v>0</v>
          </cell>
          <cell r="H841">
            <v>670</v>
          </cell>
          <cell r="I841">
            <v>1028000</v>
          </cell>
          <cell r="J841">
            <v>670</v>
          </cell>
          <cell r="L841">
            <v>670</v>
          </cell>
        </row>
        <row r="842">
          <cell r="A842">
            <v>3766</v>
          </cell>
          <cell r="B842" t="str">
            <v>프리엑션밸브</v>
          </cell>
          <cell r="C842" t="str">
            <v>100Ø</v>
          </cell>
          <cell r="D842" t="str">
            <v>개</v>
          </cell>
          <cell r="E842">
            <v>869000</v>
          </cell>
          <cell r="F842">
            <v>0</v>
          </cell>
          <cell r="H842">
            <v>670</v>
          </cell>
          <cell r="I842">
            <v>869000</v>
          </cell>
          <cell r="J842">
            <v>670</v>
          </cell>
          <cell r="L842">
            <v>670</v>
          </cell>
        </row>
        <row r="843">
          <cell r="A843">
            <v>3767</v>
          </cell>
          <cell r="B843" t="str">
            <v>자동배수밸브장치</v>
          </cell>
          <cell r="C843" t="str">
            <v>20Ø</v>
          </cell>
          <cell r="D843" t="str">
            <v>개</v>
          </cell>
          <cell r="E843">
            <v>13000</v>
          </cell>
          <cell r="F843">
            <v>0</v>
          </cell>
          <cell r="H843">
            <v>668</v>
          </cell>
          <cell r="I843">
            <v>13000</v>
          </cell>
          <cell r="J843">
            <v>668</v>
          </cell>
          <cell r="L843">
            <v>668</v>
          </cell>
        </row>
        <row r="844">
          <cell r="A844">
            <v>3768</v>
          </cell>
          <cell r="B844" t="str">
            <v>자동제한밸브장치</v>
          </cell>
          <cell r="C844" t="str">
            <v>40Ø</v>
          </cell>
          <cell r="D844" t="str">
            <v>개</v>
          </cell>
          <cell r="E844">
            <v>15000</v>
          </cell>
          <cell r="F844">
            <v>0</v>
          </cell>
          <cell r="H844">
            <v>668</v>
          </cell>
          <cell r="I844">
            <v>15000</v>
          </cell>
          <cell r="J844">
            <v>668</v>
          </cell>
          <cell r="L844">
            <v>668</v>
          </cell>
        </row>
        <row r="845">
          <cell r="A845">
            <v>3771</v>
          </cell>
          <cell r="B845" t="str">
            <v>수격방지기(10kg/㎠)</v>
          </cell>
          <cell r="C845" t="str">
            <v>150Ø</v>
          </cell>
          <cell r="D845" t="str">
            <v>개</v>
          </cell>
          <cell r="E845">
            <v>60000</v>
          </cell>
          <cell r="F845">
            <v>0</v>
          </cell>
          <cell r="H845">
            <v>670</v>
          </cell>
          <cell r="I845">
            <v>60000</v>
          </cell>
          <cell r="J845">
            <v>670</v>
          </cell>
          <cell r="L845">
            <v>670</v>
          </cell>
        </row>
        <row r="846">
          <cell r="A846">
            <v>3772</v>
          </cell>
          <cell r="B846" t="str">
            <v>수격방지기(10kg/㎠)</v>
          </cell>
          <cell r="C846" t="str">
            <v>125Ø</v>
          </cell>
          <cell r="D846" t="str">
            <v>개</v>
          </cell>
          <cell r="E846">
            <v>56000</v>
          </cell>
          <cell r="F846">
            <v>0</v>
          </cell>
          <cell r="H846">
            <v>670</v>
          </cell>
          <cell r="I846">
            <v>56000</v>
          </cell>
          <cell r="J846">
            <v>670</v>
          </cell>
          <cell r="L846">
            <v>670</v>
          </cell>
        </row>
        <row r="847">
          <cell r="A847">
            <v>3773</v>
          </cell>
          <cell r="B847" t="str">
            <v>수격방지기(10kg/㎠)</v>
          </cell>
          <cell r="C847" t="str">
            <v>100Ø</v>
          </cell>
          <cell r="D847" t="str">
            <v>개</v>
          </cell>
          <cell r="E847">
            <v>52000</v>
          </cell>
          <cell r="F847">
            <v>0</v>
          </cell>
          <cell r="H847">
            <v>670</v>
          </cell>
          <cell r="I847">
            <v>52000</v>
          </cell>
          <cell r="J847">
            <v>670</v>
          </cell>
          <cell r="L847">
            <v>670</v>
          </cell>
        </row>
        <row r="848">
          <cell r="A848">
            <v>3774</v>
          </cell>
          <cell r="B848" t="str">
            <v>수격방지기(10kg/㎠)</v>
          </cell>
          <cell r="C848" t="str">
            <v>80Ø</v>
          </cell>
          <cell r="D848" t="str">
            <v>개</v>
          </cell>
          <cell r="E848">
            <v>44000</v>
          </cell>
          <cell r="F848">
            <v>0</v>
          </cell>
          <cell r="H848">
            <v>670</v>
          </cell>
          <cell r="I848">
            <v>44000</v>
          </cell>
          <cell r="J848">
            <v>670</v>
          </cell>
          <cell r="L848">
            <v>670</v>
          </cell>
        </row>
        <row r="849">
          <cell r="A849">
            <v>3775</v>
          </cell>
          <cell r="B849" t="str">
            <v>수격방지기(10kg/㎠)</v>
          </cell>
          <cell r="C849" t="str">
            <v>65Ø</v>
          </cell>
          <cell r="D849" t="str">
            <v>개</v>
          </cell>
          <cell r="E849">
            <v>40000</v>
          </cell>
          <cell r="F849">
            <v>0</v>
          </cell>
          <cell r="H849">
            <v>670</v>
          </cell>
          <cell r="I849">
            <v>40000</v>
          </cell>
          <cell r="J849">
            <v>670</v>
          </cell>
          <cell r="L849">
            <v>670</v>
          </cell>
        </row>
        <row r="850">
          <cell r="A850">
            <v>3776</v>
          </cell>
          <cell r="B850" t="str">
            <v>수격방지기(10kg/㎠)</v>
          </cell>
          <cell r="C850" t="str">
            <v>50Ø</v>
          </cell>
          <cell r="D850" t="str">
            <v>개</v>
          </cell>
          <cell r="E850">
            <v>36000</v>
          </cell>
          <cell r="F850">
            <v>0</v>
          </cell>
          <cell r="H850">
            <v>670</v>
          </cell>
          <cell r="I850">
            <v>36000</v>
          </cell>
          <cell r="J850">
            <v>670</v>
          </cell>
          <cell r="L850">
            <v>670</v>
          </cell>
        </row>
        <row r="851">
          <cell r="A851">
            <v>3777</v>
          </cell>
          <cell r="B851" t="str">
            <v>수격방지기(10kg/㎠)</v>
          </cell>
          <cell r="C851" t="str">
            <v>40Ø</v>
          </cell>
          <cell r="D851" t="str">
            <v>개</v>
          </cell>
          <cell r="E851">
            <v>32000</v>
          </cell>
          <cell r="F851">
            <v>0</v>
          </cell>
          <cell r="H851">
            <v>670</v>
          </cell>
          <cell r="I851">
            <v>32000</v>
          </cell>
          <cell r="J851">
            <v>670</v>
          </cell>
          <cell r="L851">
            <v>670</v>
          </cell>
        </row>
        <row r="852">
          <cell r="A852">
            <v>3780</v>
          </cell>
          <cell r="B852" t="str">
            <v>스트레이너(후렌지)</v>
          </cell>
          <cell r="C852" t="str">
            <v>150Ø</v>
          </cell>
          <cell r="D852" t="str">
            <v>개</v>
          </cell>
          <cell r="E852">
            <v>180000</v>
          </cell>
          <cell r="F852">
            <v>0</v>
          </cell>
          <cell r="G852">
            <v>180000</v>
          </cell>
          <cell r="H852">
            <v>598</v>
          </cell>
          <cell r="J852">
            <v>533</v>
          </cell>
          <cell r="L852">
            <v>533</v>
          </cell>
        </row>
        <row r="853">
          <cell r="A853">
            <v>3781</v>
          </cell>
          <cell r="B853" t="str">
            <v>스트레이너(후렌지)</v>
          </cell>
          <cell r="C853" t="str">
            <v>100Ø</v>
          </cell>
          <cell r="D853" t="str">
            <v>개</v>
          </cell>
          <cell r="E853">
            <v>85000</v>
          </cell>
          <cell r="F853">
            <v>0</v>
          </cell>
          <cell r="G853">
            <v>85000</v>
          </cell>
          <cell r="H853">
            <v>598</v>
          </cell>
          <cell r="J853">
            <v>533</v>
          </cell>
          <cell r="L853">
            <v>533</v>
          </cell>
        </row>
        <row r="854">
          <cell r="A854">
            <v>3782</v>
          </cell>
          <cell r="B854" t="str">
            <v>스트레이너(후렌지)</v>
          </cell>
          <cell r="C854" t="str">
            <v>80Ø</v>
          </cell>
          <cell r="D854" t="str">
            <v>개</v>
          </cell>
          <cell r="E854">
            <v>56000</v>
          </cell>
          <cell r="F854">
            <v>0</v>
          </cell>
          <cell r="G854">
            <v>56000</v>
          </cell>
          <cell r="H854">
            <v>598</v>
          </cell>
          <cell r="J854">
            <v>533</v>
          </cell>
          <cell r="L854">
            <v>533</v>
          </cell>
        </row>
        <row r="855">
          <cell r="A855">
            <v>3783</v>
          </cell>
          <cell r="B855" t="str">
            <v>스트레이너(후렌지)</v>
          </cell>
          <cell r="C855" t="str">
            <v>65Ø</v>
          </cell>
          <cell r="D855" t="str">
            <v>개</v>
          </cell>
          <cell r="E855">
            <v>41000</v>
          </cell>
          <cell r="F855">
            <v>0</v>
          </cell>
          <cell r="G855">
            <v>41000</v>
          </cell>
          <cell r="H855">
            <v>598</v>
          </cell>
          <cell r="J855">
            <v>533</v>
          </cell>
          <cell r="L855">
            <v>533</v>
          </cell>
        </row>
        <row r="856">
          <cell r="A856">
            <v>3784</v>
          </cell>
          <cell r="B856" t="str">
            <v>스트레이너(나사식)</v>
          </cell>
          <cell r="C856" t="str">
            <v>50Ø</v>
          </cell>
          <cell r="D856" t="str">
            <v>개</v>
          </cell>
          <cell r="E856">
            <v>25000</v>
          </cell>
          <cell r="F856">
            <v>0</v>
          </cell>
          <cell r="G856">
            <v>25000</v>
          </cell>
          <cell r="H856">
            <v>598</v>
          </cell>
          <cell r="J856">
            <v>533</v>
          </cell>
          <cell r="L856">
            <v>533</v>
          </cell>
        </row>
        <row r="857">
          <cell r="A857">
            <v>3785</v>
          </cell>
          <cell r="B857" t="str">
            <v>스트레이너(나사식)</v>
          </cell>
          <cell r="C857" t="str">
            <v>40Ø</v>
          </cell>
          <cell r="D857" t="str">
            <v>개</v>
          </cell>
          <cell r="E857">
            <v>17000</v>
          </cell>
          <cell r="F857">
            <v>0</v>
          </cell>
          <cell r="G857">
            <v>17000</v>
          </cell>
          <cell r="H857">
            <v>598</v>
          </cell>
          <cell r="J857">
            <v>533</v>
          </cell>
          <cell r="L857">
            <v>533</v>
          </cell>
        </row>
        <row r="858">
          <cell r="A858">
            <v>3786</v>
          </cell>
          <cell r="B858" t="str">
            <v>스트레이너(나사식)</v>
          </cell>
          <cell r="C858" t="str">
            <v>32Ø</v>
          </cell>
          <cell r="D858" t="str">
            <v>개</v>
          </cell>
          <cell r="E858">
            <v>13000</v>
          </cell>
          <cell r="F858">
            <v>0</v>
          </cell>
          <cell r="G858">
            <v>13000</v>
          </cell>
          <cell r="H858">
            <v>598</v>
          </cell>
          <cell r="J858">
            <v>533</v>
          </cell>
          <cell r="L858">
            <v>533</v>
          </cell>
        </row>
        <row r="859">
          <cell r="A859">
            <v>3787</v>
          </cell>
          <cell r="B859" t="str">
            <v>스트레이너(나사식)</v>
          </cell>
          <cell r="C859" t="str">
            <v>25Ø</v>
          </cell>
          <cell r="D859" t="str">
            <v>개</v>
          </cell>
          <cell r="E859">
            <v>7900</v>
          </cell>
          <cell r="F859">
            <v>0</v>
          </cell>
          <cell r="G859">
            <v>7900</v>
          </cell>
          <cell r="H859">
            <v>598</v>
          </cell>
          <cell r="J859">
            <v>533</v>
          </cell>
          <cell r="L859">
            <v>533</v>
          </cell>
        </row>
        <row r="860">
          <cell r="A860">
            <v>3788</v>
          </cell>
          <cell r="B860" t="str">
            <v>스트레이너(나사식)</v>
          </cell>
          <cell r="C860" t="str">
            <v>20Ø</v>
          </cell>
          <cell r="D860" t="str">
            <v>개</v>
          </cell>
          <cell r="E860">
            <v>5600</v>
          </cell>
          <cell r="F860">
            <v>0</v>
          </cell>
          <cell r="G860">
            <v>5600</v>
          </cell>
          <cell r="H860">
            <v>598</v>
          </cell>
          <cell r="J860">
            <v>533</v>
          </cell>
          <cell r="L860">
            <v>533</v>
          </cell>
        </row>
        <row r="861">
          <cell r="A861">
            <v>3789</v>
          </cell>
          <cell r="B861" t="str">
            <v>스트레이너(나사식)</v>
          </cell>
          <cell r="C861" t="str">
            <v>15Ø</v>
          </cell>
          <cell r="D861" t="str">
            <v>개</v>
          </cell>
          <cell r="E861">
            <v>4800</v>
          </cell>
          <cell r="F861">
            <v>0</v>
          </cell>
          <cell r="G861">
            <v>4800</v>
          </cell>
          <cell r="H861">
            <v>598</v>
          </cell>
          <cell r="J861">
            <v>533</v>
          </cell>
          <cell r="L861">
            <v>533</v>
          </cell>
        </row>
        <row r="862">
          <cell r="A862">
            <v>3791</v>
          </cell>
          <cell r="B862" t="str">
            <v>옥외수도메타기</v>
          </cell>
          <cell r="C862" t="str">
            <v>40Øx1,100</v>
          </cell>
          <cell r="D862" t="str">
            <v>개</v>
          </cell>
          <cell r="E862">
            <v>231840</v>
          </cell>
          <cell r="F862">
            <v>0</v>
          </cell>
          <cell r="H862">
            <v>552</v>
          </cell>
          <cell r="I862">
            <v>231840</v>
          </cell>
          <cell r="J862">
            <v>552</v>
          </cell>
          <cell r="L862">
            <v>552</v>
          </cell>
        </row>
        <row r="863">
          <cell r="A863">
            <v>3792</v>
          </cell>
          <cell r="B863" t="str">
            <v>옥외수도메타기</v>
          </cell>
          <cell r="C863" t="str">
            <v>32Øx1,100</v>
          </cell>
          <cell r="D863" t="str">
            <v>개</v>
          </cell>
          <cell r="E863">
            <v>126800</v>
          </cell>
          <cell r="F863">
            <v>0</v>
          </cell>
          <cell r="H863">
            <v>552</v>
          </cell>
          <cell r="I863">
            <v>126800</v>
          </cell>
          <cell r="J863">
            <v>552</v>
          </cell>
          <cell r="L863">
            <v>552</v>
          </cell>
        </row>
        <row r="864">
          <cell r="A864">
            <v>3793</v>
          </cell>
          <cell r="B864" t="str">
            <v>옥외수도메타기</v>
          </cell>
          <cell r="C864" t="str">
            <v>25Øx1,100</v>
          </cell>
          <cell r="D864" t="str">
            <v>개</v>
          </cell>
          <cell r="E864">
            <v>97450</v>
          </cell>
          <cell r="F864">
            <v>0</v>
          </cell>
          <cell r="H864">
            <v>552</v>
          </cell>
          <cell r="I864">
            <v>97450</v>
          </cell>
          <cell r="J864">
            <v>552</v>
          </cell>
          <cell r="L864">
            <v>552</v>
          </cell>
        </row>
        <row r="865">
          <cell r="A865">
            <v>3794</v>
          </cell>
          <cell r="B865" t="str">
            <v>옥외수도메타기</v>
          </cell>
          <cell r="C865" t="str">
            <v>20Øx1,100</v>
          </cell>
          <cell r="D865" t="str">
            <v>개</v>
          </cell>
          <cell r="E865">
            <v>89760</v>
          </cell>
          <cell r="F865">
            <v>0</v>
          </cell>
          <cell r="H865">
            <v>552</v>
          </cell>
          <cell r="I865">
            <v>89760</v>
          </cell>
          <cell r="J865">
            <v>552</v>
          </cell>
          <cell r="L865">
            <v>552</v>
          </cell>
        </row>
        <row r="866">
          <cell r="A866">
            <v>3795</v>
          </cell>
          <cell r="B866" t="str">
            <v>옥외수도메타기</v>
          </cell>
          <cell r="C866" t="str">
            <v>13Øx1,100</v>
          </cell>
          <cell r="D866" t="str">
            <v>개</v>
          </cell>
          <cell r="E866">
            <v>61730</v>
          </cell>
          <cell r="F866">
            <v>0</v>
          </cell>
          <cell r="H866">
            <v>552</v>
          </cell>
          <cell r="I866">
            <v>61730</v>
          </cell>
          <cell r="J866">
            <v>552</v>
          </cell>
          <cell r="L866">
            <v>552</v>
          </cell>
        </row>
        <row r="867">
          <cell r="A867">
            <v>3796</v>
          </cell>
          <cell r="B867" t="str">
            <v>퇴수밸브맨홀</v>
          </cell>
          <cell r="C867" t="str">
            <v>900Øx1,500L</v>
          </cell>
          <cell r="D867" t="str">
            <v>개</v>
          </cell>
          <cell r="E867">
            <v>149500</v>
          </cell>
          <cell r="F867">
            <v>0</v>
          </cell>
          <cell r="H867">
            <v>170</v>
          </cell>
          <cell r="I867">
            <v>149500</v>
          </cell>
          <cell r="J867">
            <v>170</v>
          </cell>
          <cell r="L867">
            <v>170</v>
          </cell>
        </row>
        <row r="868">
          <cell r="A868">
            <v>3797</v>
          </cell>
          <cell r="B868" t="str">
            <v>주철맨홀덮개</v>
          </cell>
          <cell r="C868" t="str">
            <v>648Ø</v>
          </cell>
          <cell r="D868" t="str">
            <v>개</v>
          </cell>
          <cell r="E868">
            <v>95000</v>
          </cell>
          <cell r="F868">
            <v>0</v>
          </cell>
          <cell r="H868">
            <v>171</v>
          </cell>
          <cell r="I868">
            <v>95000</v>
          </cell>
          <cell r="J868">
            <v>171</v>
          </cell>
          <cell r="L868">
            <v>171</v>
          </cell>
        </row>
        <row r="869">
          <cell r="A869">
            <v>3798</v>
          </cell>
          <cell r="B869" t="str">
            <v>강판맨홀덮개</v>
          </cell>
          <cell r="C869" t="str">
            <v>1.0t</v>
          </cell>
          <cell r="D869" t="str">
            <v>개</v>
          </cell>
          <cell r="E869">
            <v>95000</v>
          </cell>
          <cell r="F869">
            <v>0</v>
          </cell>
          <cell r="H869">
            <v>0</v>
          </cell>
          <cell r="I869">
            <v>95000</v>
          </cell>
          <cell r="J869">
            <v>0</v>
          </cell>
          <cell r="L869">
            <v>0</v>
          </cell>
        </row>
        <row r="870">
          <cell r="A870">
            <v>3799</v>
          </cell>
          <cell r="B870" t="str">
            <v>퇴수맨홀설치(THP)</v>
          </cell>
          <cell r="C870" t="str">
            <v>400Ø</v>
          </cell>
          <cell r="D870" t="str">
            <v>조</v>
          </cell>
          <cell r="E870">
            <v>17011</v>
          </cell>
          <cell r="F870">
            <v>72355</v>
          </cell>
          <cell r="H870">
            <v>0</v>
          </cell>
          <cell r="I870">
            <v>17011</v>
          </cell>
          <cell r="J870">
            <v>0</v>
          </cell>
          <cell r="L870">
            <v>0</v>
          </cell>
        </row>
        <row r="871">
          <cell r="A871">
            <v>3810</v>
          </cell>
          <cell r="B871" t="str">
            <v>후렉시블죠인트</v>
          </cell>
          <cell r="C871" t="str">
            <v>150Ø</v>
          </cell>
          <cell r="D871" t="str">
            <v>개</v>
          </cell>
          <cell r="E871">
            <v>144000</v>
          </cell>
          <cell r="F871">
            <v>0</v>
          </cell>
          <cell r="H871">
            <v>525</v>
          </cell>
          <cell r="I871">
            <v>144000</v>
          </cell>
          <cell r="J871">
            <v>525</v>
          </cell>
          <cell r="L871">
            <v>525</v>
          </cell>
        </row>
        <row r="872">
          <cell r="A872">
            <v>3811</v>
          </cell>
          <cell r="B872" t="str">
            <v>후렉시블죠인트</v>
          </cell>
          <cell r="C872" t="str">
            <v>125Ø</v>
          </cell>
          <cell r="D872" t="str">
            <v>개</v>
          </cell>
          <cell r="E872">
            <v>116400</v>
          </cell>
          <cell r="F872">
            <v>0</v>
          </cell>
          <cell r="H872">
            <v>525</v>
          </cell>
          <cell r="I872">
            <v>116400</v>
          </cell>
          <cell r="J872">
            <v>525</v>
          </cell>
          <cell r="L872">
            <v>525</v>
          </cell>
        </row>
        <row r="873">
          <cell r="A873">
            <v>3812</v>
          </cell>
          <cell r="B873" t="str">
            <v>후렉시블죠인트</v>
          </cell>
          <cell r="C873" t="str">
            <v>100Ø</v>
          </cell>
          <cell r="D873" t="str">
            <v>개</v>
          </cell>
          <cell r="E873">
            <v>70800</v>
          </cell>
          <cell r="F873">
            <v>0</v>
          </cell>
          <cell r="H873">
            <v>525</v>
          </cell>
          <cell r="I873">
            <v>70800</v>
          </cell>
          <cell r="J873">
            <v>525</v>
          </cell>
          <cell r="L873">
            <v>525</v>
          </cell>
        </row>
        <row r="874">
          <cell r="A874">
            <v>3813</v>
          </cell>
          <cell r="B874" t="str">
            <v>후렉시블죠인트</v>
          </cell>
          <cell r="C874" t="str">
            <v>80Ø</v>
          </cell>
          <cell r="D874" t="str">
            <v>개</v>
          </cell>
          <cell r="E874">
            <v>52800</v>
          </cell>
          <cell r="F874">
            <v>0</v>
          </cell>
          <cell r="H874">
            <v>525</v>
          </cell>
          <cell r="I874">
            <v>52800</v>
          </cell>
          <cell r="J874">
            <v>525</v>
          </cell>
          <cell r="L874">
            <v>525</v>
          </cell>
        </row>
        <row r="875">
          <cell r="A875">
            <v>3814</v>
          </cell>
          <cell r="B875" t="str">
            <v>후렉시블죠인트</v>
          </cell>
          <cell r="C875" t="str">
            <v>65Ø</v>
          </cell>
          <cell r="D875" t="str">
            <v>개</v>
          </cell>
          <cell r="E875">
            <v>42000</v>
          </cell>
          <cell r="F875">
            <v>0</v>
          </cell>
          <cell r="H875">
            <v>525</v>
          </cell>
          <cell r="I875">
            <v>42000</v>
          </cell>
          <cell r="J875">
            <v>525</v>
          </cell>
          <cell r="L875">
            <v>525</v>
          </cell>
        </row>
        <row r="876">
          <cell r="A876">
            <v>3815</v>
          </cell>
          <cell r="B876" t="str">
            <v>후렉시블죠인트</v>
          </cell>
          <cell r="C876" t="str">
            <v>50Ø</v>
          </cell>
          <cell r="D876" t="str">
            <v>개</v>
          </cell>
          <cell r="E876">
            <v>33600</v>
          </cell>
          <cell r="F876">
            <v>0</v>
          </cell>
          <cell r="H876">
            <v>525</v>
          </cell>
          <cell r="I876">
            <v>33600</v>
          </cell>
          <cell r="J876">
            <v>525</v>
          </cell>
          <cell r="L876">
            <v>525</v>
          </cell>
        </row>
        <row r="877">
          <cell r="A877">
            <v>3816</v>
          </cell>
          <cell r="B877" t="str">
            <v>후렉시블죠인트</v>
          </cell>
          <cell r="C877" t="str">
            <v>40Ø</v>
          </cell>
          <cell r="D877" t="str">
            <v>개</v>
          </cell>
          <cell r="E877">
            <v>28200</v>
          </cell>
          <cell r="F877">
            <v>0</v>
          </cell>
          <cell r="H877">
            <v>525</v>
          </cell>
          <cell r="I877">
            <v>28200</v>
          </cell>
          <cell r="J877">
            <v>525</v>
          </cell>
          <cell r="L877">
            <v>525</v>
          </cell>
        </row>
        <row r="878">
          <cell r="A878">
            <v>3817</v>
          </cell>
          <cell r="B878" t="str">
            <v>후렉시블죠인트</v>
          </cell>
          <cell r="C878" t="str">
            <v>32Ø</v>
          </cell>
          <cell r="D878" t="str">
            <v>개</v>
          </cell>
          <cell r="E878">
            <v>24600</v>
          </cell>
          <cell r="F878">
            <v>0</v>
          </cell>
          <cell r="H878">
            <v>525</v>
          </cell>
          <cell r="I878">
            <v>24600</v>
          </cell>
          <cell r="J878">
            <v>525</v>
          </cell>
          <cell r="L878">
            <v>525</v>
          </cell>
        </row>
        <row r="879">
          <cell r="A879">
            <v>3818</v>
          </cell>
          <cell r="B879" t="str">
            <v>후렉시블죠인트</v>
          </cell>
          <cell r="C879" t="str">
            <v>25Ø</v>
          </cell>
          <cell r="D879" t="str">
            <v>개</v>
          </cell>
          <cell r="E879">
            <v>22200</v>
          </cell>
          <cell r="F879">
            <v>0</v>
          </cell>
          <cell r="H879">
            <v>525</v>
          </cell>
          <cell r="I879">
            <v>22200</v>
          </cell>
          <cell r="J879">
            <v>525</v>
          </cell>
          <cell r="L879">
            <v>525</v>
          </cell>
        </row>
        <row r="880">
          <cell r="A880">
            <v>3820</v>
          </cell>
          <cell r="B880" t="str">
            <v>신축접수(단식)</v>
          </cell>
          <cell r="C880" t="str">
            <v>150Ø</v>
          </cell>
          <cell r="D880" t="str">
            <v>개</v>
          </cell>
          <cell r="E880">
            <v>157500</v>
          </cell>
          <cell r="F880">
            <v>0</v>
          </cell>
          <cell r="H880">
            <v>525</v>
          </cell>
          <cell r="I880">
            <v>157500</v>
          </cell>
          <cell r="J880">
            <v>525</v>
          </cell>
          <cell r="L880">
            <v>525</v>
          </cell>
        </row>
        <row r="881">
          <cell r="A881">
            <v>3821</v>
          </cell>
          <cell r="B881" t="str">
            <v>신축접수(단식)</v>
          </cell>
          <cell r="C881" t="str">
            <v>125Ø</v>
          </cell>
          <cell r="D881" t="str">
            <v>개</v>
          </cell>
          <cell r="E881">
            <v>126900</v>
          </cell>
          <cell r="F881">
            <v>0</v>
          </cell>
          <cell r="H881">
            <v>525</v>
          </cell>
          <cell r="I881">
            <v>126900</v>
          </cell>
          <cell r="J881">
            <v>525</v>
          </cell>
          <cell r="L881">
            <v>525</v>
          </cell>
        </row>
        <row r="882">
          <cell r="A882">
            <v>3822</v>
          </cell>
          <cell r="B882" t="str">
            <v>신축접수(단식)</v>
          </cell>
          <cell r="C882" t="str">
            <v>100Ø</v>
          </cell>
          <cell r="D882" t="str">
            <v>개</v>
          </cell>
          <cell r="E882">
            <v>152634</v>
          </cell>
          <cell r="F882">
            <v>163547</v>
          </cell>
          <cell r="H882">
            <v>0</v>
          </cell>
          <cell r="I882">
            <v>152634</v>
          </cell>
          <cell r="J882">
            <v>0</v>
          </cell>
          <cell r="L882">
            <v>0</v>
          </cell>
        </row>
        <row r="883">
          <cell r="A883">
            <v>3823</v>
          </cell>
          <cell r="B883" t="str">
            <v>신축접수(단식)</v>
          </cell>
          <cell r="C883" t="str">
            <v>80Ø</v>
          </cell>
          <cell r="D883" t="str">
            <v>개</v>
          </cell>
          <cell r="E883">
            <v>116192</v>
          </cell>
          <cell r="F883">
            <v>111716</v>
          </cell>
          <cell r="H883">
            <v>0</v>
          </cell>
          <cell r="I883">
            <v>116192</v>
          </cell>
          <cell r="J883">
            <v>0</v>
          </cell>
          <cell r="L883">
            <v>0</v>
          </cell>
        </row>
        <row r="884">
          <cell r="A884">
            <v>3824</v>
          </cell>
          <cell r="B884" t="str">
            <v>신축접수(단식)</v>
          </cell>
          <cell r="C884" t="str">
            <v>65Ø</v>
          </cell>
          <cell r="D884" t="str">
            <v>개</v>
          </cell>
          <cell r="E884">
            <v>85384</v>
          </cell>
          <cell r="F884">
            <v>87027</v>
          </cell>
          <cell r="H884">
            <v>0</v>
          </cell>
          <cell r="I884">
            <v>85384</v>
          </cell>
          <cell r="J884">
            <v>0</v>
          </cell>
          <cell r="L884">
            <v>0</v>
          </cell>
        </row>
        <row r="885">
          <cell r="A885">
            <v>3825</v>
          </cell>
          <cell r="B885" t="str">
            <v>신축접수(단식)</v>
          </cell>
          <cell r="C885" t="str">
            <v>50Ø</v>
          </cell>
          <cell r="D885" t="str">
            <v>개</v>
          </cell>
          <cell r="E885">
            <v>45808</v>
          </cell>
          <cell r="F885">
            <v>56952</v>
          </cell>
          <cell r="H885">
            <v>0</v>
          </cell>
          <cell r="I885">
            <v>45808</v>
          </cell>
          <cell r="J885">
            <v>0</v>
          </cell>
          <cell r="L885">
            <v>0</v>
          </cell>
        </row>
        <row r="886">
          <cell r="A886">
            <v>3826</v>
          </cell>
          <cell r="B886" t="str">
            <v>신축접수(단식)</v>
          </cell>
          <cell r="C886" t="str">
            <v>40Ø</v>
          </cell>
          <cell r="D886" t="str">
            <v>개</v>
          </cell>
          <cell r="E886">
            <v>41948</v>
          </cell>
          <cell r="F886">
            <v>48293</v>
          </cell>
          <cell r="H886">
            <v>0</v>
          </cell>
          <cell r="I886">
            <v>41948</v>
          </cell>
          <cell r="J886">
            <v>0</v>
          </cell>
          <cell r="L886">
            <v>0</v>
          </cell>
        </row>
        <row r="887">
          <cell r="A887">
            <v>3827</v>
          </cell>
          <cell r="B887" t="str">
            <v>신축접수(단식)</v>
          </cell>
          <cell r="C887" t="str">
            <v>32Ø</v>
          </cell>
          <cell r="D887" t="str">
            <v>개</v>
          </cell>
          <cell r="E887">
            <v>41948</v>
          </cell>
          <cell r="F887">
            <v>48293</v>
          </cell>
          <cell r="H887">
            <v>0</v>
          </cell>
          <cell r="I887">
            <v>41948</v>
          </cell>
          <cell r="J887">
            <v>0</v>
          </cell>
          <cell r="L887">
            <v>0</v>
          </cell>
        </row>
        <row r="888">
          <cell r="A888">
            <v>3828</v>
          </cell>
          <cell r="B888" t="str">
            <v>신축접수(단식)</v>
          </cell>
          <cell r="C888" t="str">
            <v>25Ø</v>
          </cell>
          <cell r="D888" t="str">
            <v>개</v>
          </cell>
          <cell r="E888">
            <v>32048</v>
          </cell>
          <cell r="F888">
            <v>48293</v>
          </cell>
          <cell r="H888">
            <v>0</v>
          </cell>
          <cell r="I888">
            <v>32048</v>
          </cell>
          <cell r="J888">
            <v>0</v>
          </cell>
          <cell r="L888">
            <v>0</v>
          </cell>
        </row>
        <row r="889">
          <cell r="A889">
            <v>3829</v>
          </cell>
          <cell r="B889" t="str">
            <v>신축접수(단식)</v>
          </cell>
          <cell r="C889" t="str">
            <v>20Ø</v>
          </cell>
          <cell r="D889" t="str">
            <v>개</v>
          </cell>
          <cell r="E889">
            <v>31751</v>
          </cell>
          <cell r="F889">
            <v>38384</v>
          </cell>
          <cell r="H889">
            <v>0</v>
          </cell>
          <cell r="I889">
            <v>31751</v>
          </cell>
          <cell r="J889">
            <v>0</v>
          </cell>
          <cell r="L889">
            <v>0</v>
          </cell>
        </row>
        <row r="890">
          <cell r="A890">
            <v>3830</v>
          </cell>
          <cell r="B890" t="str">
            <v>신축접수(복식)</v>
          </cell>
          <cell r="C890" t="str">
            <v>150Ø</v>
          </cell>
          <cell r="D890" t="str">
            <v>개</v>
          </cell>
          <cell r="E890">
            <v>324000</v>
          </cell>
          <cell r="F890">
            <v>0</v>
          </cell>
          <cell r="H890">
            <v>525</v>
          </cell>
          <cell r="I890">
            <v>324000</v>
          </cell>
          <cell r="J890">
            <v>525</v>
          </cell>
          <cell r="L890">
            <v>525</v>
          </cell>
        </row>
        <row r="891">
          <cell r="A891">
            <v>3831</v>
          </cell>
          <cell r="B891" t="str">
            <v>신축접수(복식)</v>
          </cell>
          <cell r="C891" t="str">
            <v>125Ø</v>
          </cell>
          <cell r="D891" t="str">
            <v>개</v>
          </cell>
          <cell r="E891">
            <v>255600</v>
          </cell>
          <cell r="F891">
            <v>0</v>
          </cell>
          <cell r="H891">
            <v>525</v>
          </cell>
          <cell r="I891">
            <v>255600</v>
          </cell>
          <cell r="J891">
            <v>525</v>
          </cell>
          <cell r="L891">
            <v>525</v>
          </cell>
        </row>
        <row r="892">
          <cell r="A892">
            <v>3832</v>
          </cell>
          <cell r="B892" t="str">
            <v>신축접수(복식)</v>
          </cell>
          <cell r="C892" t="str">
            <v>100Ø</v>
          </cell>
          <cell r="D892" t="str">
            <v>개</v>
          </cell>
          <cell r="E892">
            <v>270534</v>
          </cell>
          <cell r="F892">
            <v>163547</v>
          </cell>
          <cell r="H892">
            <v>0</v>
          </cell>
          <cell r="I892">
            <v>270534</v>
          </cell>
          <cell r="J892">
            <v>0</v>
          </cell>
          <cell r="L892">
            <v>0</v>
          </cell>
        </row>
        <row r="893">
          <cell r="A893">
            <v>3833</v>
          </cell>
          <cell r="B893" t="str">
            <v>신축접수(복식)</v>
          </cell>
          <cell r="C893" t="str">
            <v>80Ø</v>
          </cell>
          <cell r="D893" t="str">
            <v>개</v>
          </cell>
          <cell r="E893">
            <v>116192</v>
          </cell>
          <cell r="F893">
            <v>111716</v>
          </cell>
          <cell r="H893">
            <v>0</v>
          </cell>
          <cell r="I893">
            <v>116192</v>
          </cell>
          <cell r="J893">
            <v>0</v>
          </cell>
          <cell r="L893">
            <v>0</v>
          </cell>
        </row>
        <row r="894">
          <cell r="A894">
            <v>3834</v>
          </cell>
          <cell r="B894" t="str">
            <v>신축접수(복식)</v>
          </cell>
          <cell r="C894" t="str">
            <v>65Ø</v>
          </cell>
          <cell r="D894" t="str">
            <v>개</v>
          </cell>
          <cell r="E894">
            <v>146584</v>
          </cell>
          <cell r="F894">
            <v>87027</v>
          </cell>
          <cell r="H894">
            <v>0</v>
          </cell>
          <cell r="I894">
            <v>146584</v>
          </cell>
          <cell r="J894">
            <v>0</v>
          </cell>
          <cell r="L894">
            <v>0</v>
          </cell>
        </row>
        <row r="895">
          <cell r="A895">
            <v>3835</v>
          </cell>
          <cell r="B895" t="str">
            <v>신축접수(복식)</v>
          </cell>
          <cell r="C895" t="str">
            <v>50Ø</v>
          </cell>
          <cell r="D895" t="str">
            <v>개</v>
          </cell>
          <cell r="E895">
            <v>94408</v>
          </cell>
          <cell r="F895">
            <v>56952</v>
          </cell>
          <cell r="H895">
            <v>0</v>
          </cell>
          <cell r="I895">
            <v>94408</v>
          </cell>
          <cell r="J895">
            <v>0</v>
          </cell>
          <cell r="L895">
            <v>0</v>
          </cell>
        </row>
        <row r="896">
          <cell r="A896">
            <v>3836</v>
          </cell>
          <cell r="B896" t="str">
            <v>신축접수(복식)</v>
          </cell>
          <cell r="C896" t="str">
            <v>40Ø</v>
          </cell>
          <cell r="D896" t="str">
            <v>개</v>
          </cell>
          <cell r="E896">
            <v>41948</v>
          </cell>
          <cell r="F896">
            <v>48293</v>
          </cell>
          <cell r="H896">
            <v>0</v>
          </cell>
          <cell r="I896">
            <v>41948</v>
          </cell>
          <cell r="J896">
            <v>0</v>
          </cell>
          <cell r="L896">
            <v>0</v>
          </cell>
        </row>
        <row r="897">
          <cell r="A897">
            <v>3837</v>
          </cell>
          <cell r="B897" t="str">
            <v>신축접수(복식)</v>
          </cell>
          <cell r="C897" t="str">
            <v>32Ø</v>
          </cell>
          <cell r="D897" t="str">
            <v>개</v>
          </cell>
          <cell r="E897">
            <v>41948</v>
          </cell>
          <cell r="F897">
            <v>48293</v>
          </cell>
          <cell r="H897">
            <v>0</v>
          </cell>
          <cell r="I897">
            <v>41948</v>
          </cell>
          <cell r="J897">
            <v>0</v>
          </cell>
          <cell r="L897">
            <v>0</v>
          </cell>
        </row>
        <row r="898">
          <cell r="A898">
            <v>3838</v>
          </cell>
          <cell r="B898" t="str">
            <v>신축접수(복식)</v>
          </cell>
          <cell r="C898" t="str">
            <v>25Ø</v>
          </cell>
          <cell r="D898" t="str">
            <v>개</v>
          </cell>
          <cell r="E898">
            <v>32048</v>
          </cell>
          <cell r="F898">
            <v>48293</v>
          </cell>
          <cell r="H898">
            <v>0</v>
          </cell>
          <cell r="I898">
            <v>32048</v>
          </cell>
          <cell r="J898">
            <v>0</v>
          </cell>
          <cell r="L898">
            <v>0</v>
          </cell>
        </row>
        <row r="899">
          <cell r="A899">
            <v>3839</v>
          </cell>
          <cell r="B899" t="str">
            <v>신축접수(복식)</v>
          </cell>
          <cell r="C899" t="str">
            <v>20Ø</v>
          </cell>
          <cell r="D899" t="str">
            <v>개</v>
          </cell>
          <cell r="E899">
            <v>66851</v>
          </cell>
          <cell r="F899">
            <v>38384</v>
          </cell>
          <cell r="H899">
            <v>0</v>
          </cell>
          <cell r="I899">
            <v>66851</v>
          </cell>
          <cell r="J899">
            <v>0</v>
          </cell>
          <cell r="L899">
            <v>0</v>
          </cell>
        </row>
        <row r="900">
          <cell r="A900">
            <v>3841</v>
          </cell>
          <cell r="B900" t="str">
            <v>유량계</v>
          </cell>
          <cell r="C900" t="str">
            <v>50Ø</v>
          </cell>
          <cell r="D900" t="str">
            <v>대</v>
          </cell>
          <cell r="E900">
            <v>510000</v>
          </cell>
          <cell r="F900">
            <v>0</v>
          </cell>
          <cell r="H900">
            <v>556</v>
          </cell>
          <cell r="I900">
            <v>510000</v>
          </cell>
          <cell r="J900">
            <v>556</v>
          </cell>
          <cell r="L900">
            <v>556</v>
          </cell>
        </row>
        <row r="901">
          <cell r="A901">
            <v>3842</v>
          </cell>
          <cell r="B901" t="str">
            <v>유량계</v>
          </cell>
          <cell r="C901" t="str">
            <v>40Ø</v>
          </cell>
          <cell r="D901" t="str">
            <v>대</v>
          </cell>
          <cell r="E901">
            <v>310000</v>
          </cell>
          <cell r="F901">
            <v>0</v>
          </cell>
          <cell r="H901">
            <v>556</v>
          </cell>
          <cell r="I901">
            <v>310000</v>
          </cell>
          <cell r="J901">
            <v>556</v>
          </cell>
          <cell r="L901">
            <v>556</v>
          </cell>
        </row>
        <row r="902">
          <cell r="A902">
            <v>3843</v>
          </cell>
          <cell r="B902" t="str">
            <v>유량계</v>
          </cell>
          <cell r="C902" t="str">
            <v>25Ø</v>
          </cell>
          <cell r="D902" t="str">
            <v>대</v>
          </cell>
          <cell r="E902">
            <v>190000</v>
          </cell>
          <cell r="F902">
            <v>0</v>
          </cell>
          <cell r="H902">
            <v>556</v>
          </cell>
          <cell r="I902">
            <v>190000</v>
          </cell>
          <cell r="J902">
            <v>556</v>
          </cell>
          <cell r="L902">
            <v>556</v>
          </cell>
        </row>
        <row r="903">
          <cell r="A903">
            <v>3844</v>
          </cell>
          <cell r="B903" t="str">
            <v>유량계</v>
          </cell>
          <cell r="C903" t="str">
            <v>20Ø</v>
          </cell>
          <cell r="D903" t="str">
            <v>대</v>
          </cell>
          <cell r="E903">
            <v>180000</v>
          </cell>
          <cell r="F903">
            <v>0</v>
          </cell>
          <cell r="H903">
            <v>556</v>
          </cell>
          <cell r="I903">
            <v>180000</v>
          </cell>
          <cell r="J903">
            <v>556</v>
          </cell>
          <cell r="L903">
            <v>556</v>
          </cell>
        </row>
        <row r="904">
          <cell r="A904">
            <v>3845</v>
          </cell>
          <cell r="B904" t="str">
            <v>유량계</v>
          </cell>
          <cell r="C904" t="str">
            <v>15Ø</v>
          </cell>
          <cell r="D904" t="str">
            <v>대</v>
          </cell>
          <cell r="E904">
            <v>100000</v>
          </cell>
          <cell r="F904">
            <v>0</v>
          </cell>
          <cell r="H904">
            <v>556</v>
          </cell>
          <cell r="I904">
            <v>100000</v>
          </cell>
          <cell r="J904">
            <v>556</v>
          </cell>
          <cell r="L904">
            <v>556</v>
          </cell>
        </row>
        <row r="905">
          <cell r="A905">
            <v>3850</v>
          </cell>
          <cell r="B905" t="str">
            <v>주철글로우브밸브</v>
          </cell>
          <cell r="C905" t="str">
            <v>150Ø</v>
          </cell>
          <cell r="D905" t="str">
            <v>개</v>
          </cell>
          <cell r="E905">
            <v>264000</v>
          </cell>
          <cell r="F905">
            <v>0</v>
          </cell>
          <cell r="H905">
            <v>529</v>
          </cell>
          <cell r="I905">
            <v>264000</v>
          </cell>
          <cell r="J905">
            <v>529</v>
          </cell>
          <cell r="L905">
            <v>529</v>
          </cell>
        </row>
        <row r="906">
          <cell r="A906">
            <v>3851</v>
          </cell>
          <cell r="B906" t="str">
            <v>주철글로우브밸브</v>
          </cell>
          <cell r="C906" t="str">
            <v>100Ø</v>
          </cell>
          <cell r="D906" t="str">
            <v>개</v>
          </cell>
          <cell r="E906">
            <v>128000</v>
          </cell>
          <cell r="F906">
            <v>0</v>
          </cell>
          <cell r="H906">
            <v>529</v>
          </cell>
          <cell r="I906">
            <v>128000</v>
          </cell>
          <cell r="J906">
            <v>529</v>
          </cell>
          <cell r="L906">
            <v>529</v>
          </cell>
        </row>
        <row r="907">
          <cell r="A907">
            <v>3852</v>
          </cell>
          <cell r="B907" t="str">
            <v>주철글로우브밸브</v>
          </cell>
          <cell r="C907" t="str">
            <v>80Ø</v>
          </cell>
          <cell r="D907" t="str">
            <v>개</v>
          </cell>
          <cell r="E907">
            <v>96000</v>
          </cell>
          <cell r="F907">
            <v>0</v>
          </cell>
          <cell r="H907">
            <v>529</v>
          </cell>
          <cell r="I907">
            <v>96000</v>
          </cell>
          <cell r="J907">
            <v>529</v>
          </cell>
          <cell r="L907">
            <v>529</v>
          </cell>
        </row>
        <row r="908">
          <cell r="A908">
            <v>3853</v>
          </cell>
          <cell r="B908" t="str">
            <v>주철글로우브밸브</v>
          </cell>
          <cell r="C908" t="str">
            <v>65Ø</v>
          </cell>
          <cell r="D908" t="str">
            <v>개</v>
          </cell>
          <cell r="E908">
            <v>77600</v>
          </cell>
          <cell r="F908">
            <v>0</v>
          </cell>
          <cell r="H908">
            <v>529</v>
          </cell>
          <cell r="I908">
            <v>77600</v>
          </cell>
          <cell r="J908">
            <v>529</v>
          </cell>
          <cell r="L908">
            <v>529</v>
          </cell>
        </row>
        <row r="909">
          <cell r="A909">
            <v>3854</v>
          </cell>
          <cell r="B909" t="str">
            <v>청동글로우브밸브</v>
          </cell>
          <cell r="C909" t="str">
            <v>50Ø</v>
          </cell>
          <cell r="D909" t="str">
            <v>개</v>
          </cell>
          <cell r="E909">
            <v>26650</v>
          </cell>
          <cell r="F909">
            <v>0</v>
          </cell>
          <cell r="H909">
            <v>528</v>
          </cell>
          <cell r="I909">
            <v>26650</v>
          </cell>
          <cell r="J909">
            <v>528</v>
          </cell>
          <cell r="L909">
            <v>528</v>
          </cell>
        </row>
        <row r="910">
          <cell r="A910">
            <v>3855</v>
          </cell>
          <cell r="B910" t="str">
            <v>청동글로우브밸브</v>
          </cell>
          <cell r="C910" t="str">
            <v>40Ø</v>
          </cell>
          <cell r="D910" t="str">
            <v>개</v>
          </cell>
          <cell r="E910">
            <v>17600</v>
          </cell>
          <cell r="F910">
            <v>0</v>
          </cell>
          <cell r="H910">
            <v>528</v>
          </cell>
          <cell r="I910">
            <v>17600</v>
          </cell>
          <cell r="J910">
            <v>528</v>
          </cell>
          <cell r="L910">
            <v>528</v>
          </cell>
        </row>
        <row r="911">
          <cell r="A911">
            <v>3856</v>
          </cell>
          <cell r="B911" t="str">
            <v>청동글로우브밸브</v>
          </cell>
          <cell r="C911" t="str">
            <v>32Ø</v>
          </cell>
          <cell r="D911" t="str">
            <v>개</v>
          </cell>
          <cell r="E911">
            <v>14230</v>
          </cell>
          <cell r="F911">
            <v>0</v>
          </cell>
          <cell r="H911">
            <v>528</v>
          </cell>
          <cell r="I911">
            <v>14230</v>
          </cell>
          <cell r="J911">
            <v>528</v>
          </cell>
          <cell r="L911">
            <v>528</v>
          </cell>
        </row>
        <row r="912">
          <cell r="A912">
            <v>3857</v>
          </cell>
          <cell r="B912" t="str">
            <v>청동글로우브밸브</v>
          </cell>
          <cell r="C912" t="str">
            <v>25Ø</v>
          </cell>
          <cell r="D912" t="str">
            <v>개</v>
          </cell>
          <cell r="E912">
            <v>9570</v>
          </cell>
          <cell r="F912">
            <v>0</v>
          </cell>
          <cell r="H912">
            <v>528</v>
          </cell>
          <cell r="I912">
            <v>9570</v>
          </cell>
          <cell r="J912">
            <v>528</v>
          </cell>
          <cell r="L912">
            <v>528</v>
          </cell>
        </row>
        <row r="913">
          <cell r="A913">
            <v>3858</v>
          </cell>
          <cell r="B913" t="str">
            <v>청동글로우브밸브</v>
          </cell>
          <cell r="C913" t="str">
            <v>20Ø</v>
          </cell>
          <cell r="D913" t="str">
            <v>개</v>
          </cell>
          <cell r="E913">
            <v>6590</v>
          </cell>
          <cell r="F913">
            <v>0</v>
          </cell>
          <cell r="H913">
            <v>528</v>
          </cell>
          <cell r="I913">
            <v>6590</v>
          </cell>
          <cell r="J913">
            <v>528</v>
          </cell>
          <cell r="L913">
            <v>528</v>
          </cell>
        </row>
        <row r="914">
          <cell r="A914">
            <v>3859</v>
          </cell>
          <cell r="B914" t="str">
            <v>청동글로우브밸브</v>
          </cell>
          <cell r="C914" t="str">
            <v>15Ø</v>
          </cell>
          <cell r="D914" t="str">
            <v>개</v>
          </cell>
          <cell r="E914">
            <v>4170</v>
          </cell>
          <cell r="F914">
            <v>0</v>
          </cell>
          <cell r="H914">
            <v>528</v>
          </cell>
          <cell r="I914">
            <v>4170</v>
          </cell>
          <cell r="J914">
            <v>528</v>
          </cell>
          <cell r="L914">
            <v>528</v>
          </cell>
        </row>
        <row r="915">
          <cell r="E915">
            <v>0</v>
          </cell>
        </row>
        <row r="916">
          <cell r="E916">
            <v>0</v>
          </cell>
        </row>
        <row r="917">
          <cell r="E917">
            <v>0</v>
          </cell>
        </row>
        <row r="918">
          <cell r="E918">
            <v>0</v>
          </cell>
        </row>
        <row r="919">
          <cell r="E919">
            <v>0</v>
          </cell>
        </row>
        <row r="920">
          <cell r="E920">
            <v>0</v>
          </cell>
        </row>
        <row r="921">
          <cell r="E921">
            <v>0</v>
          </cell>
        </row>
        <row r="922">
          <cell r="E922">
            <v>0</v>
          </cell>
        </row>
        <row r="923">
          <cell r="E923">
            <v>0</v>
          </cell>
        </row>
        <row r="924">
          <cell r="E924">
            <v>0</v>
          </cell>
        </row>
        <row r="934">
          <cell r="A934">
            <v>4101</v>
          </cell>
          <cell r="B934" t="str">
            <v>소방호스(단일피)</v>
          </cell>
          <cell r="C934" t="str">
            <v>40Ø x 15m</v>
          </cell>
          <cell r="D934" t="str">
            <v>개</v>
          </cell>
          <cell r="E934">
            <v>33000</v>
          </cell>
          <cell r="F934">
            <v>0</v>
          </cell>
          <cell r="H934">
            <v>665</v>
          </cell>
          <cell r="I934">
            <v>33000</v>
          </cell>
          <cell r="J934">
            <v>665</v>
          </cell>
          <cell r="L934">
            <v>665</v>
          </cell>
        </row>
        <row r="935">
          <cell r="A935">
            <v>4102</v>
          </cell>
          <cell r="B935" t="str">
            <v>앵글밸브</v>
          </cell>
          <cell r="C935" t="str">
            <v>65Ø</v>
          </cell>
          <cell r="D935" t="str">
            <v>개</v>
          </cell>
          <cell r="E935">
            <v>24000</v>
          </cell>
          <cell r="F935">
            <v>0</v>
          </cell>
          <cell r="H935">
            <v>665</v>
          </cell>
          <cell r="I935">
            <v>24000</v>
          </cell>
          <cell r="J935">
            <v>665</v>
          </cell>
          <cell r="L935">
            <v>665</v>
          </cell>
        </row>
        <row r="936">
          <cell r="A936">
            <v>4103</v>
          </cell>
          <cell r="B936" t="str">
            <v>앵글밸브</v>
          </cell>
          <cell r="C936" t="str">
            <v>40Ø</v>
          </cell>
          <cell r="D936" t="str">
            <v>개</v>
          </cell>
          <cell r="E936">
            <v>14000</v>
          </cell>
          <cell r="F936">
            <v>0</v>
          </cell>
          <cell r="H936">
            <v>665</v>
          </cell>
          <cell r="I936">
            <v>14000</v>
          </cell>
          <cell r="J936">
            <v>665</v>
          </cell>
          <cell r="L936">
            <v>665</v>
          </cell>
        </row>
        <row r="937">
          <cell r="A937">
            <v>4104</v>
          </cell>
          <cell r="B937" t="str">
            <v>노즐(직,분사형)</v>
          </cell>
          <cell r="C937" t="str">
            <v>65Ø</v>
          </cell>
          <cell r="D937" t="str">
            <v>개</v>
          </cell>
          <cell r="E937">
            <v>34000</v>
          </cell>
          <cell r="F937">
            <v>0</v>
          </cell>
          <cell r="H937">
            <v>665</v>
          </cell>
          <cell r="I937">
            <v>34000</v>
          </cell>
          <cell r="J937">
            <v>665</v>
          </cell>
          <cell r="L937">
            <v>665</v>
          </cell>
        </row>
        <row r="938">
          <cell r="A938">
            <v>4105</v>
          </cell>
          <cell r="B938" t="str">
            <v>노즐(직,분사형)</v>
          </cell>
          <cell r="C938" t="str">
            <v>40Ø</v>
          </cell>
          <cell r="D938" t="str">
            <v>개</v>
          </cell>
          <cell r="E938">
            <v>25000</v>
          </cell>
          <cell r="F938">
            <v>0</v>
          </cell>
          <cell r="H938">
            <v>665</v>
          </cell>
          <cell r="I938">
            <v>25000</v>
          </cell>
          <cell r="J938">
            <v>665</v>
          </cell>
          <cell r="L938">
            <v>665</v>
          </cell>
        </row>
        <row r="939">
          <cell r="A939">
            <v>4106</v>
          </cell>
          <cell r="B939" t="str">
            <v>ABC분말소화기</v>
          </cell>
          <cell r="C939" t="str">
            <v>3.3kg</v>
          </cell>
          <cell r="D939" t="str">
            <v>개</v>
          </cell>
          <cell r="E939">
            <v>20000</v>
          </cell>
          <cell r="F939">
            <v>0</v>
          </cell>
          <cell r="H939">
            <v>665</v>
          </cell>
          <cell r="I939">
            <v>20000</v>
          </cell>
          <cell r="J939">
            <v>665</v>
          </cell>
          <cell r="L939">
            <v>665</v>
          </cell>
        </row>
        <row r="940">
          <cell r="A940">
            <v>4107</v>
          </cell>
          <cell r="B940" t="str">
            <v>자동확산소화기</v>
          </cell>
          <cell r="C940" t="str">
            <v>3kg</v>
          </cell>
          <cell r="D940" t="str">
            <v>개</v>
          </cell>
          <cell r="E940">
            <v>24000</v>
          </cell>
          <cell r="F940">
            <v>0</v>
          </cell>
          <cell r="H940">
            <v>665</v>
          </cell>
          <cell r="I940">
            <v>24000</v>
          </cell>
          <cell r="J940">
            <v>665</v>
          </cell>
          <cell r="L940">
            <v>665</v>
          </cell>
        </row>
        <row r="941">
          <cell r="A941">
            <v>4108</v>
          </cell>
          <cell r="B941" t="str">
            <v>하론가스소화기</v>
          </cell>
          <cell r="C941" t="str">
            <v>3kg</v>
          </cell>
          <cell r="D941" t="str">
            <v>개</v>
          </cell>
          <cell r="E941">
            <v>140000</v>
          </cell>
          <cell r="F941">
            <v>0</v>
          </cell>
          <cell r="H941">
            <v>665</v>
          </cell>
          <cell r="I941">
            <v>140000</v>
          </cell>
          <cell r="J941">
            <v>665</v>
          </cell>
          <cell r="L941">
            <v>665</v>
          </cell>
        </row>
        <row r="942">
          <cell r="A942">
            <v>4109</v>
          </cell>
          <cell r="B942" t="str">
            <v>ABC중형소화기</v>
          </cell>
          <cell r="C942" t="str">
            <v>20kg</v>
          </cell>
          <cell r="D942" t="str">
            <v>개</v>
          </cell>
          <cell r="E942">
            <v>160000</v>
          </cell>
          <cell r="F942">
            <v>0</v>
          </cell>
          <cell r="H942">
            <v>665</v>
          </cell>
          <cell r="I942">
            <v>160000</v>
          </cell>
          <cell r="J942">
            <v>665</v>
          </cell>
          <cell r="L942">
            <v>665</v>
          </cell>
        </row>
        <row r="943">
          <cell r="A943">
            <v>4110</v>
          </cell>
          <cell r="B943" t="str">
            <v>옥내소화전</v>
          </cell>
          <cell r="C943" t="str">
            <v>내:STE,외:SUS</v>
          </cell>
          <cell r="D943" t="str">
            <v>조</v>
          </cell>
          <cell r="E943">
            <v>292307</v>
          </cell>
          <cell r="F943">
            <v>76908</v>
          </cell>
          <cell r="H943">
            <v>0</v>
          </cell>
          <cell r="I943">
            <v>292307</v>
          </cell>
          <cell r="J943">
            <v>0</v>
          </cell>
          <cell r="L943">
            <v>0</v>
          </cell>
        </row>
        <row r="944">
          <cell r="A944">
            <v>4111</v>
          </cell>
          <cell r="B944" t="str">
            <v>옥내소화전함</v>
          </cell>
          <cell r="C944" t="str">
            <v>내:STE,외:SUS</v>
          </cell>
          <cell r="D944" t="str">
            <v>개</v>
          </cell>
          <cell r="E944">
            <v>120000</v>
          </cell>
          <cell r="F944">
            <v>0</v>
          </cell>
          <cell r="H944">
            <v>0</v>
          </cell>
          <cell r="I944">
            <v>120000</v>
          </cell>
          <cell r="J944">
            <v>0</v>
          </cell>
          <cell r="L944">
            <v>0</v>
          </cell>
        </row>
        <row r="945">
          <cell r="A945">
            <v>4110</v>
          </cell>
          <cell r="B945" t="str">
            <v>옥내소화전</v>
          </cell>
          <cell r="C945" t="str">
            <v>내,외:SUS</v>
          </cell>
          <cell r="D945" t="str">
            <v>조</v>
          </cell>
          <cell r="E945">
            <v>482307</v>
          </cell>
          <cell r="F945">
            <v>76908</v>
          </cell>
          <cell r="H945">
            <v>0</v>
          </cell>
          <cell r="I945">
            <v>482307</v>
          </cell>
          <cell r="J945">
            <v>0</v>
          </cell>
          <cell r="L945">
            <v>0</v>
          </cell>
        </row>
        <row r="946">
          <cell r="A946">
            <v>4113</v>
          </cell>
          <cell r="B946" t="str">
            <v>옥외지상식소화전</v>
          </cell>
          <cell r="C946" t="str">
            <v>100x65x65</v>
          </cell>
          <cell r="D946" t="str">
            <v>개</v>
          </cell>
          <cell r="E946">
            <v>260000</v>
          </cell>
          <cell r="F946">
            <v>0</v>
          </cell>
          <cell r="H946">
            <v>665</v>
          </cell>
          <cell r="I946">
            <v>260000</v>
          </cell>
          <cell r="J946">
            <v>665</v>
          </cell>
          <cell r="L946">
            <v>665</v>
          </cell>
        </row>
        <row r="947">
          <cell r="A947">
            <v>4114</v>
          </cell>
          <cell r="B947" t="str">
            <v>옥외지하식소화전</v>
          </cell>
          <cell r="C947" t="str">
            <v>100x65x65</v>
          </cell>
          <cell r="D947" t="str">
            <v>개</v>
          </cell>
          <cell r="E947">
            <v>0</v>
          </cell>
          <cell r="F947">
            <v>0</v>
          </cell>
          <cell r="H947">
            <v>665</v>
          </cell>
          <cell r="I947">
            <v>0</v>
          </cell>
          <cell r="J947">
            <v>665</v>
          </cell>
          <cell r="L947">
            <v>665</v>
          </cell>
        </row>
        <row r="948">
          <cell r="A948">
            <v>4115</v>
          </cell>
          <cell r="B948" t="str">
            <v>방수구함</v>
          </cell>
          <cell r="C948" t="str">
            <v>400x500x200</v>
          </cell>
          <cell r="D948" t="str">
            <v>개</v>
          </cell>
          <cell r="E948">
            <v>90000</v>
          </cell>
          <cell r="F948">
            <v>0</v>
          </cell>
          <cell r="H948">
            <v>665</v>
          </cell>
          <cell r="I948">
            <v>90000</v>
          </cell>
          <cell r="J948">
            <v>665</v>
          </cell>
          <cell r="L948">
            <v>665</v>
          </cell>
        </row>
        <row r="949">
          <cell r="A949">
            <v>4116</v>
          </cell>
          <cell r="B949" t="str">
            <v>시험밸브함</v>
          </cell>
          <cell r="C949" t="str">
            <v>300x500x180</v>
          </cell>
          <cell r="D949" t="str">
            <v>개</v>
          </cell>
          <cell r="E949">
            <v>80000</v>
          </cell>
          <cell r="F949">
            <v>0</v>
          </cell>
          <cell r="H949">
            <v>665</v>
          </cell>
          <cell r="I949">
            <v>80000</v>
          </cell>
          <cell r="J949">
            <v>665</v>
          </cell>
          <cell r="L949">
            <v>665</v>
          </cell>
        </row>
        <row r="950">
          <cell r="A950">
            <v>4117</v>
          </cell>
          <cell r="B950" t="str">
            <v>쌍구형송수구(매립형)</v>
          </cell>
          <cell r="C950" t="str">
            <v>100x65x65</v>
          </cell>
          <cell r="D950" t="str">
            <v>개</v>
          </cell>
          <cell r="E950">
            <v>170000</v>
          </cell>
          <cell r="F950">
            <v>0</v>
          </cell>
          <cell r="H950">
            <v>665</v>
          </cell>
          <cell r="I950">
            <v>170000</v>
          </cell>
          <cell r="J950">
            <v>665</v>
          </cell>
          <cell r="L950">
            <v>665</v>
          </cell>
        </row>
        <row r="951">
          <cell r="A951">
            <v>4118</v>
          </cell>
          <cell r="B951" t="str">
            <v>쌍구형송수구(노출형)</v>
          </cell>
          <cell r="C951" t="str">
            <v>100x65x65</v>
          </cell>
          <cell r="D951" t="str">
            <v>개</v>
          </cell>
          <cell r="E951">
            <v>130000</v>
          </cell>
          <cell r="F951">
            <v>0</v>
          </cell>
          <cell r="H951">
            <v>665</v>
          </cell>
          <cell r="I951">
            <v>130000</v>
          </cell>
          <cell r="J951">
            <v>665</v>
          </cell>
          <cell r="L951">
            <v>665</v>
          </cell>
        </row>
        <row r="952">
          <cell r="A952">
            <v>4121</v>
          </cell>
          <cell r="B952" t="str">
            <v>순간소방유량계</v>
          </cell>
          <cell r="C952" t="str">
            <v>3,900 LPM</v>
          </cell>
          <cell r="D952" t="str">
            <v>개</v>
          </cell>
          <cell r="E952">
            <v>80000</v>
          </cell>
          <cell r="F952">
            <v>0</v>
          </cell>
          <cell r="H952">
            <v>668</v>
          </cell>
          <cell r="I952">
            <v>80000</v>
          </cell>
          <cell r="J952">
            <v>668</v>
          </cell>
          <cell r="L952">
            <v>668</v>
          </cell>
        </row>
        <row r="953">
          <cell r="A953">
            <v>4122</v>
          </cell>
          <cell r="B953" t="str">
            <v>순간소방유량계</v>
          </cell>
          <cell r="C953" t="str">
            <v>2,800 LPM</v>
          </cell>
          <cell r="D953" t="str">
            <v>개</v>
          </cell>
          <cell r="E953">
            <v>70000</v>
          </cell>
          <cell r="F953">
            <v>0</v>
          </cell>
          <cell r="H953">
            <v>668</v>
          </cell>
          <cell r="I953">
            <v>70000</v>
          </cell>
          <cell r="J953">
            <v>668</v>
          </cell>
          <cell r="L953">
            <v>668</v>
          </cell>
        </row>
        <row r="954">
          <cell r="A954">
            <v>4123</v>
          </cell>
          <cell r="B954" t="str">
            <v>순간소방유량계</v>
          </cell>
          <cell r="C954" t="str">
            <v>2,000 LPM</v>
          </cell>
          <cell r="D954" t="str">
            <v>개</v>
          </cell>
          <cell r="E954">
            <v>60000</v>
          </cell>
          <cell r="F954">
            <v>0</v>
          </cell>
          <cell r="H954">
            <v>668</v>
          </cell>
          <cell r="I954">
            <v>60000</v>
          </cell>
          <cell r="J954">
            <v>668</v>
          </cell>
          <cell r="L954">
            <v>668</v>
          </cell>
        </row>
        <row r="955">
          <cell r="A955">
            <v>4124</v>
          </cell>
          <cell r="B955" t="str">
            <v>순간소방유량계</v>
          </cell>
          <cell r="C955" t="str">
            <v>1,125 LPM</v>
          </cell>
          <cell r="D955" t="str">
            <v>개</v>
          </cell>
          <cell r="E955">
            <v>55000</v>
          </cell>
          <cell r="F955">
            <v>0</v>
          </cell>
          <cell r="H955">
            <v>668</v>
          </cell>
          <cell r="I955">
            <v>55000</v>
          </cell>
          <cell r="J955">
            <v>668</v>
          </cell>
          <cell r="L955">
            <v>668</v>
          </cell>
        </row>
        <row r="956">
          <cell r="A956">
            <v>4125</v>
          </cell>
          <cell r="B956" t="str">
            <v>순간소방유량계</v>
          </cell>
          <cell r="C956" t="str">
            <v>900 LPM</v>
          </cell>
          <cell r="D956" t="str">
            <v>개</v>
          </cell>
          <cell r="E956">
            <v>50000</v>
          </cell>
          <cell r="F956">
            <v>0</v>
          </cell>
          <cell r="H956">
            <v>668</v>
          </cell>
          <cell r="I956">
            <v>50000</v>
          </cell>
          <cell r="J956">
            <v>668</v>
          </cell>
          <cell r="L956">
            <v>668</v>
          </cell>
        </row>
        <row r="957">
          <cell r="A957">
            <v>4126</v>
          </cell>
          <cell r="B957" t="str">
            <v>순간소방유량계</v>
          </cell>
          <cell r="C957" t="str">
            <v>550 LPM</v>
          </cell>
          <cell r="D957" t="str">
            <v>개</v>
          </cell>
          <cell r="E957">
            <v>45000</v>
          </cell>
          <cell r="F957">
            <v>0</v>
          </cell>
          <cell r="H957">
            <v>668</v>
          </cell>
          <cell r="I957">
            <v>45000</v>
          </cell>
          <cell r="J957">
            <v>668</v>
          </cell>
          <cell r="L957">
            <v>668</v>
          </cell>
        </row>
        <row r="958">
          <cell r="A958">
            <v>4127</v>
          </cell>
          <cell r="B958" t="str">
            <v>순간소방유량계</v>
          </cell>
          <cell r="C958" t="str">
            <v>375 LPM</v>
          </cell>
          <cell r="D958" t="str">
            <v>개</v>
          </cell>
          <cell r="E958">
            <v>40000</v>
          </cell>
          <cell r="F958">
            <v>0</v>
          </cell>
          <cell r="H958">
            <v>668</v>
          </cell>
          <cell r="I958">
            <v>40000</v>
          </cell>
          <cell r="J958">
            <v>668</v>
          </cell>
          <cell r="L958">
            <v>668</v>
          </cell>
        </row>
        <row r="959">
          <cell r="A959">
            <v>4131</v>
          </cell>
          <cell r="B959" t="str">
            <v>압력탱크</v>
          </cell>
          <cell r="C959" t="str">
            <v>200 Lit</v>
          </cell>
          <cell r="D959" t="str">
            <v>개</v>
          </cell>
          <cell r="E959">
            <v>600000</v>
          </cell>
          <cell r="F959">
            <v>0</v>
          </cell>
          <cell r="H959">
            <v>668</v>
          </cell>
          <cell r="I959">
            <v>600000</v>
          </cell>
          <cell r="J959">
            <v>668</v>
          </cell>
          <cell r="L959">
            <v>668</v>
          </cell>
        </row>
        <row r="960">
          <cell r="A960">
            <v>4132</v>
          </cell>
          <cell r="B960" t="str">
            <v>압력탱크</v>
          </cell>
          <cell r="C960" t="str">
            <v>100 Lit</v>
          </cell>
          <cell r="D960" t="str">
            <v>개</v>
          </cell>
          <cell r="E960">
            <v>400000</v>
          </cell>
          <cell r="F960">
            <v>0</v>
          </cell>
          <cell r="H960">
            <v>668</v>
          </cell>
          <cell r="I960">
            <v>400000</v>
          </cell>
          <cell r="J960">
            <v>668</v>
          </cell>
          <cell r="L960">
            <v>668</v>
          </cell>
        </row>
        <row r="961">
          <cell r="A961">
            <v>4133</v>
          </cell>
          <cell r="B961" t="str">
            <v>호수조(벽부형)</v>
          </cell>
          <cell r="C961" t="str">
            <v>100 Lit</v>
          </cell>
          <cell r="D961" t="str">
            <v>개</v>
          </cell>
          <cell r="E961">
            <v>200000</v>
          </cell>
          <cell r="F961">
            <v>0</v>
          </cell>
          <cell r="H961">
            <v>668</v>
          </cell>
          <cell r="I961">
            <v>200000</v>
          </cell>
          <cell r="J961">
            <v>668</v>
          </cell>
          <cell r="L961">
            <v>668</v>
          </cell>
        </row>
        <row r="962">
          <cell r="A962">
            <v>4140</v>
          </cell>
          <cell r="B962" t="str">
            <v>연결살수헤드</v>
          </cell>
          <cell r="C962" t="str">
            <v>20Ø</v>
          </cell>
          <cell r="D962" t="str">
            <v>개</v>
          </cell>
          <cell r="E962">
            <v>9000</v>
          </cell>
          <cell r="F962">
            <v>0</v>
          </cell>
          <cell r="H962">
            <v>670</v>
          </cell>
          <cell r="I962">
            <v>9000</v>
          </cell>
          <cell r="J962">
            <v>670</v>
          </cell>
          <cell r="L962">
            <v>670</v>
          </cell>
        </row>
        <row r="963">
          <cell r="A963">
            <v>4141</v>
          </cell>
          <cell r="B963" t="str">
            <v>개방형스프링클러헤드</v>
          </cell>
          <cell r="C963" t="str">
            <v>20Ø</v>
          </cell>
          <cell r="D963" t="str">
            <v>개</v>
          </cell>
          <cell r="E963">
            <v>4100</v>
          </cell>
          <cell r="F963">
            <v>0</v>
          </cell>
          <cell r="H963">
            <v>670</v>
          </cell>
          <cell r="I963">
            <v>4100</v>
          </cell>
          <cell r="J963">
            <v>670</v>
          </cell>
          <cell r="L963">
            <v>670</v>
          </cell>
        </row>
        <row r="964">
          <cell r="A964">
            <v>4142</v>
          </cell>
          <cell r="B964" t="str">
            <v>개방형스프링클러헤드</v>
          </cell>
          <cell r="C964" t="str">
            <v>15Ø</v>
          </cell>
          <cell r="D964" t="str">
            <v>개</v>
          </cell>
          <cell r="E964">
            <v>3000</v>
          </cell>
          <cell r="F964">
            <v>0</v>
          </cell>
          <cell r="H964">
            <v>670</v>
          </cell>
          <cell r="I964">
            <v>3000</v>
          </cell>
          <cell r="J964">
            <v>670</v>
          </cell>
          <cell r="L964">
            <v>670</v>
          </cell>
        </row>
        <row r="965">
          <cell r="A965">
            <v>4143</v>
          </cell>
          <cell r="B965" t="str">
            <v>폐쇄형스프링클러헤드</v>
          </cell>
          <cell r="C965" t="str">
            <v>15Øx143℃</v>
          </cell>
          <cell r="D965" t="str">
            <v>개</v>
          </cell>
          <cell r="E965">
            <v>8800</v>
          </cell>
          <cell r="F965">
            <v>0</v>
          </cell>
          <cell r="H965">
            <v>670</v>
          </cell>
          <cell r="I965">
            <v>8800</v>
          </cell>
          <cell r="J965">
            <v>670</v>
          </cell>
          <cell r="L965">
            <v>670</v>
          </cell>
        </row>
        <row r="966">
          <cell r="A966">
            <v>4144</v>
          </cell>
          <cell r="B966" t="str">
            <v>폐쇄형스프링클러헤드</v>
          </cell>
          <cell r="C966" t="str">
            <v>15Øx105℃</v>
          </cell>
          <cell r="D966" t="str">
            <v>개</v>
          </cell>
          <cell r="E966">
            <v>4500</v>
          </cell>
          <cell r="F966">
            <v>0</v>
          </cell>
          <cell r="H966">
            <v>670</v>
          </cell>
          <cell r="I966">
            <v>4500</v>
          </cell>
          <cell r="J966">
            <v>670</v>
          </cell>
          <cell r="L966">
            <v>670</v>
          </cell>
        </row>
        <row r="967">
          <cell r="A967">
            <v>4145</v>
          </cell>
          <cell r="B967" t="str">
            <v>폐쇄형스프링클러헤드</v>
          </cell>
          <cell r="C967" t="str">
            <v>15Øx 72℃</v>
          </cell>
          <cell r="D967" t="str">
            <v>개</v>
          </cell>
          <cell r="E967">
            <v>3700</v>
          </cell>
          <cell r="F967">
            <v>0</v>
          </cell>
          <cell r="H967">
            <v>670</v>
          </cell>
          <cell r="I967">
            <v>3700</v>
          </cell>
          <cell r="J967">
            <v>670</v>
          </cell>
          <cell r="L967">
            <v>670</v>
          </cell>
        </row>
        <row r="968">
          <cell r="A968">
            <v>4146</v>
          </cell>
          <cell r="B968" t="str">
            <v>측벽형스프링클러헤드</v>
          </cell>
          <cell r="C968" t="str">
            <v>15Øx105℃</v>
          </cell>
          <cell r="D968" t="str">
            <v>개</v>
          </cell>
          <cell r="E968">
            <v>6900</v>
          </cell>
          <cell r="F968">
            <v>0</v>
          </cell>
          <cell r="H968">
            <v>670</v>
          </cell>
          <cell r="I968">
            <v>6900</v>
          </cell>
          <cell r="J968">
            <v>670</v>
          </cell>
          <cell r="L968">
            <v>670</v>
          </cell>
        </row>
        <row r="969">
          <cell r="A969">
            <v>4147</v>
          </cell>
          <cell r="B969" t="str">
            <v>측벽형스프링클러헤드</v>
          </cell>
          <cell r="C969" t="str">
            <v>15Øx 72℃</v>
          </cell>
          <cell r="D969" t="str">
            <v>개</v>
          </cell>
          <cell r="E969">
            <v>6000</v>
          </cell>
          <cell r="F969">
            <v>0</v>
          </cell>
          <cell r="H969">
            <v>670</v>
          </cell>
          <cell r="I969">
            <v>6000</v>
          </cell>
          <cell r="J969">
            <v>670</v>
          </cell>
          <cell r="L969">
            <v>670</v>
          </cell>
        </row>
        <row r="970">
          <cell r="A970">
            <v>4148</v>
          </cell>
          <cell r="B970" t="str">
            <v>원형스프링클러헤드</v>
          </cell>
          <cell r="C970" t="str">
            <v>15Øx105℃</v>
          </cell>
          <cell r="D970" t="str">
            <v>개</v>
          </cell>
          <cell r="E970">
            <v>6500</v>
          </cell>
          <cell r="F970">
            <v>0</v>
          </cell>
          <cell r="H970">
            <v>670</v>
          </cell>
          <cell r="I970">
            <v>6500</v>
          </cell>
          <cell r="J970">
            <v>670</v>
          </cell>
          <cell r="L970">
            <v>670</v>
          </cell>
        </row>
        <row r="971">
          <cell r="A971">
            <v>4149</v>
          </cell>
          <cell r="B971" t="str">
            <v>원형스프링클러헤드</v>
          </cell>
          <cell r="C971" t="str">
            <v>15Øx 72℃</v>
          </cell>
          <cell r="D971" t="str">
            <v>개</v>
          </cell>
          <cell r="E971">
            <v>5500</v>
          </cell>
          <cell r="F971">
            <v>0</v>
          </cell>
          <cell r="H971">
            <v>670</v>
          </cell>
          <cell r="I971">
            <v>5500</v>
          </cell>
          <cell r="J971">
            <v>670</v>
          </cell>
          <cell r="L971">
            <v>670</v>
          </cell>
        </row>
        <row r="972">
          <cell r="A972">
            <v>5001</v>
          </cell>
          <cell r="B972" t="str">
            <v>가교폴리에틸렌관(XL)</v>
          </cell>
          <cell r="C972" t="str">
            <v>15Ø</v>
          </cell>
          <cell r="D972" t="str">
            <v>M</v>
          </cell>
          <cell r="E972">
            <v>270</v>
          </cell>
          <cell r="F972">
            <v>0</v>
          </cell>
          <cell r="H972" t="str">
            <v>-</v>
          </cell>
          <cell r="I972">
            <v>270</v>
          </cell>
          <cell r="J972" t="str">
            <v>-</v>
          </cell>
          <cell r="L972" t="str">
            <v>-</v>
          </cell>
        </row>
        <row r="973">
          <cell r="A973">
            <v>5002</v>
          </cell>
          <cell r="B973" t="str">
            <v>가교폴리에틸렌관(XL)</v>
          </cell>
          <cell r="C973" t="str">
            <v>20Ø</v>
          </cell>
          <cell r="D973" t="str">
            <v>M</v>
          </cell>
          <cell r="E973">
            <v>450</v>
          </cell>
          <cell r="F973">
            <v>0</v>
          </cell>
          <cell r="H973" t="str">
            <v>-</v>
          </cell>
          <cell r="I973">
            <v>450</v>
          </cell>
          <cell r="J973" t="str">
            <v>-</v>
          </cell>
          <cell r="L973" t="str">
            <v>-</v>
          </cell>
        </row>
        <row r="974">
          <cell r="A974">
            <v>5111</v>
          </cell>
          <cell r="B974" t="str">
            <v>전기온돌판넬</v>
          </cell>
          <cell r="C974" t="str">
            <v>850x1,700</v>
          </cell>
          <cell r="D974" t="str">
            <v>조</v>
          </cell>
          <cell r="E974">
            <v>60000</v>
          </cell>
          <cell r="F974">
            <v>0</v>
          </cell>
          <cell r="H974">
            <v>611</v>
          </cell>
          <cell r="I974">
            <v>60000</v>
          </cell>
          <cell r="J974">
            <v>611</v>
          </cell>
          <cell r="L974">
            <v>611</v>
          </cell>
        </row>
        <row r="975">
          <cell r="A975">
            <v>5112</v>
          </cell>
          <cell r="B975" t="str">
            <v>전기온돌판넬</v>
          </cell>
          <cell r="C975" t="str">
            <v>400x1,700</v>
          </cell>
          <cell r="D975" t="str">
            <v>조</v>
          </cell>
          <cell r="E975">
            <v>40000</v>
          </cell>
          <cell r="F975">
            <v>0</v>
          </cell>
          <cell r="H975">
            <v>611</v>
          </cell>
          <cell r="I975">
            <v>40000</v>
          </cell>
          <cell r="J975">
            <v>611</v>
          </cell>
          <cell r="L975">
            <v>611</v>
          </cell>
        </row>
        <row r="976">
          <cell r="A976">
            <v>5113</v>
          </cell>
          <cell r="B976" t="str">
            <v>전기온돌판넬</v>
          </cell>
          <cell r="C976" t="str">
            <v>850 x 850</v>
          </cell>
          <cell r="D976" t="str">
            <v>조</v>
          </cell>
          <cell r="E976">
            <v>40000</v>
          </cell>
          <cell r="F976">
            <v>0</v>
          </cell>
          <cell r="H976">
            <v>611</v>
          </cell>
          <cell r="I976">
            <v>40000</v>
          </cell>
          <cell r="J976">
            <v>611</v>
          </cell>
          <cell r="L976">
            <v>611</v>
          </cell>
        </row>
        <row r="977">
          <cell r="A977">
            <v>5114</v>
          </cell>
          <cell r="B977" t="str">
            <v>자동온도조절기</v>
          </cell>
          <cell r="C977" t="str">
            <v>전자식(대형)</v>
          </cell>
          <cell r="D977" t="str">
            <v>개</v>
          </cell>
          <cell r="E977">
            <v>55000</v>
          </cell>
          <cell r="F977">
            <v>0</v>
          </cell>
          <cell r="H977">
            <v>611</v>
          </cell>
          <cell r="I977">
            <v>55000</v>
          </cell>
          <cell r="J977">
            <v>611</v>
          </cell>
          <cell r="L977">
            <v>611</v>
          </cell>
        </row>
        <row r="978">
          <cell r="A978">
            <v>5115</v>
          </cell>
          <cell r="B978" t="str">
            <v>자동온도조절기</v>
          </cell>
          <cell r="C978" t="str">
            <v>전자식(중형)</v>
          </cell>
          <cell r="D978" t="str">
            <v>개</v>
          </cell>
          <cell r="E978">
            <v>40000</v>
          </cell>
          <cell r="F978">
            <v>0</v>
          </cell>
          <cell r="H978">
            <v>611</v>
          </cell>
          <cell r="I978">
            <v>40000</v>
          </cell>
          <cell r="J978">
            <v>611</v>
          </cell>
          <cell r="L978">
            <v>611</v>
          </cell>
        </row>
        <row r="979">
          <cell r="A979">
            <v>5121</v>
          </cell>
          <cell r="B979" t="str">
            <v>분배기(청동밸브포함)</v>
          </cell>
          <cell r="C979" t="str">
            <v>15Øx2구</v>
          </cell>
          <cell r="D979" t="str">
            <v>조</v>
          </cell>
          <cell r="E979">
            <v>11000</v>
          </cell>
          <cell r="F979">
            <v>0</v>
          </cell>
          <cell r="H979">
            <v>613</v>
          </cell>
          <cell r="I979">
            <v>11000</v>
          </cell>
          <cell r="J979">
            <v>613</v>
          </cell>
          <cell r="L979">
            <v>613</v>
          </cell>
        </row>
        <row r="980">
          <cell r="A980">
            <v>5122</v>
          </cell>
          <cell r="B980" t="str">
            <v>분배기(청동밸브포함)</v>
          </cell>
          <cell r="C980" t="str">
            <v>15Øx3구</v>
          </cell>
          <cell r="D980" t="str">
            <v>조</v>
          </cell>
          <cell r="E980">
            <v>20800</v>
          </cell>
          <cell r="F980">
            <v>0</v>
          </cell>
          <cell r="H980">
            <v>613</v>
          </cell>
          <cell r="I980">
            <v>20800</v>
          </cell>
          <cell r="J980">
            <v>613</v>
          </cell>
          <cell r="L980">
            <v>613</v>
          </cell>
        </row>
        <row r="981">
          <cell r="A981">
            <v>5123</v>
          </cell>
          <cell r="B981" t="str">
            <v>분배기(청동밸브포함)</v>
          </cell>
          <cell r="C981" t="str">
            <v>15Øx4구</v>
          </cell>
          <cell r="D981" t="str">
            <v>조</v>
          </cell>
          <cell r="E981">
            <v>30600</v>
          </cell>
          <cell r="F981">
            <v>0</v>
          </cell>
          <cell r="H981">
            <v>613</v>
          </cell>
          <cell r="I981">
            <v>30600</v>
          </cell>
          <cell r="J981">
            <v>613</v>
          </cell>
          <cell r="L981">
            <v>613</v>
          </cell>
        </row>
        <row r="982">
          <cell r="A982">
            <v>5124</v>
          </cell>
          <cell r="B982" t="str">
            <v>분배기(청동밸브포함)</v>
          </cell>
          <cell r="C982" t="str">
            <v>15Øx5구</v>
          </cell>
          <cell r="D982" t="str">
            <v>조</v>
          </cell>
          <cell r="E982">
            <v>40400</v>
          </cell>
          <cell r="F982">
            <v>0</v>
          </cell>
          <cell r="H982">
            <v>613</v>
          </cell>
          <cell r="I982">
            <v>40400</v>
          </cell>
          <cell r="J982">
            <v>613</v>
          </cell>
          <cell r="L982">
            <v>613</v>
          </cell>
        </row>
        <row r="983">
          <cell r="A983">
            <v>5125</v>
          </cell>
          <cell r="B983" t="str">
            <v>분배기(청동밸브포함)</v>
          </cell>
          <cell r="C983" t="str">
            <v>15Øx6구</v>
          </cell>
          <cell r="D983" t="str">
            <v>조</v>
          </cell>
          <cell r="E983">
            <v>50200</v>
          </cell>
          <cell r="F983">
            <v>0</v>
          </cell>
          <cell r="H983">
            <v>613</v>
          </cell>
          <cell r="I983">
            <v>50200</v>
          </cell>
          <cell r="J983">
            <v>613</v>
          </cell>
          <cell r="L983">
            <v>613</v>
          </cell>
        </row>
        <row r="984">
          <cell r="A984">
            <v>5126</v>
          </cell>
          <cell r="B984" t="str">
            <v>분배기(청동밸브포함)</v>
          </cell>
          <cell r="C984" t="str">
            <v>15Øx7구</v>
          </cell>
          <cell r="D984" t="str">
            <v>조</v>
          </cell>
          <cell r="E984">
            <v>60000</v>
          </cell>
          <cell r="F984">
            <v>0</v>
          </cell>
          <cell r="H984">
            <v>613</v>
          </cell>
          <cell r="I984">
            <v>60000</v>
          </cell>
          <cell r="J984">
            <v>613</v>
          </cell>
          <cell r="L984">
            <v>613</v>
          </cell>
        </row>
        <row r="985">
          <cell r="A985">
            <v>5130</v>
          </cell>
          <cell r="B985" t="str">
            <v>강판제방열기</v>
          </cell>
          <cell r="C985" t="str">
            <v>CR-600</v>
          </cell>
          <cell r="D985" t="str">
            <v>쪽</v>
          </cell>
          <cell r="E985">
            <v>9600</v>
          </cell>
          <cell r="F985">
            <v>0</v>
          </cell>
          <cell r="I985">
            <v>9600</v>
          </cell>
        </row>
        <row r="986">
          <cell r="A986">
            <v>5131</v>
          </cell>
          <cell r="B986" t="str">
            <v>주철제방열기</v>
          </cell>
          <cell r="C986" t="str">
            <v>5C-650</v>
          </cell>
          <cell r="D986" t="str">
            <v>쪽</v>
          </cell>
          <cell r="E986">
            <v>10000</v>
          </cell>
          <cell r="F986">
            <v>0</v>
          </cell>
          <cell r="I986">
            <v>10000</v>
          </cell>
        </row>
        <row r="987">
          <cell r="A987">
            <v>5132</v>
          </cell>
          <cell r="B987" t="str">
            <v>알루미늄방열기</v>
          </cell>
          <cell r="C987" t="str">
            <v>AR-600</v>
          </cell>
          <cell r="D987" t="str">
            <v>쪽</v>
          </cell>
          <cell r="E987">
            <v>3500</v>
          </cell>
          <cell r="F987">
            <v>0</v>
          </cell>
          <cell r="H987">
            <v>614</v>
          </cell>
          <cell r="I987">
            <v>3500</v>
          </cell>
          <cell r="J987">
            <v>614</v>
          </cell>
          <cell r="L987">
            <v>614</v>
          </cell>
        </row>
        <row r="988">
          <cell r="A988">
            <v>5133</v>
          </cell>
          <cell r="B988" t="str">
            <v>전기온풍기(심야전력)</v>
          </cell>
          <cell r="C988" t="str">
            <v>6.0kW</v>
          </cell>
          <cell r="D988" t="str">
            <v>대</v>
          </cell>
          <cell r="E988">
            <v>1130000</v>
          </cell>
          <cell r="F988">
            <v>0</v>
          </cell>
          <cell r="G988">
            <v>1130000</v>
          </cell>
          <cell r="H988">
            <v>619</v>
          </cell>
          <cell r="I988">
            <v>1199000</v>
          </cell>
          <cell r="J988">
            <v>619</v>
          </cell>
          <cell r="L988">
            <v>619</v>
          </cell>
        </row>
        <row r="989">
          <cell r="A989">
            <v>5134</v>
          </cell>
          <cell r="B989" t="str">
            <v>전기온풍기(심야전력)</v>
          </cell>
          <cell r="C989" t="str">
            <v>4.8kW</v>
          </cell>
          <cell r="D989" t="str">
            <v>대</v>
          </cell>
          <cell r="E989">
            <v>800000</v>
          </cell>
          <cell r="F989">
            <v>0</v>
          </cell>
          <cell r="G989">
            <v>800000</v>
          </cell>
          <cell r="H989">
            <v>619</v>
          </cell>
          <cell r="I989">
            <v>880000</v>
          </cell>
          <cell r="J989">
            <v>619</v>
          </cell>
          <cell r="L989">
            <v>619</v>
          </cell>
        </row>
        <row r="990">
          <cell r="A990">
            <v>5135</v>
          </cell>
          <cell r="B990" t="str">
            <v>전기온풍기(심야전력)</v>
          </cell>
          <cell r="C990" t="str">
            <v>3.2kW</v>
          </cell>
          <cell r="D990" t="str">
            <v>대</v>
          </cell>
          <cell r="E990">
            <v>610000</v>
          </cell>
          <cell r="F990">
            <v>0</v>
          </cell>
          <cell r="G990">
            <v>610000</v>
          </cell>
          <cell r="H990">
            <v>619</v>
          </cell>
          <cell r="I990">
            <v>699600</v>
          </cell>
          <cell r="J990">
            <v>619</v>
          </cell>
          <cell r="L990">
            <v>619</v>
          </cell>
        </row>
        <row r="991">
          <cell r="A991">
            <v>5136</v>
          </cell>
          <cell r="B991" t="str">
            <v>전기온풍기(심야전력)</v>
          </cell>
          <cell r="C991" t="str">
            <v>2.4kW</v>
          </cell>
          <cell r="D991" t="str">
            <v>대</v>
          </cell>
          <cell r="E991">
            <v>540000</v>
          </cell>
          <cell r="F991">
            <v>0</v>
          </cell>
          <cell r="G991">
            <v>540000</v>
          </cell>
          <cell r="H991">
            <v>619</v>
          </cell>
          <cell r="I991">
            <v>610000</v>
          </cell>
          <cell r="J991">
            <v>619</v>
          </cell>
          <cell r="L991">
            <v>619</v>
          </cell>
        </row>
        <row r="992">
          <cell r="A992">
            <v>5137</v>
          </cell>
          <cell r="B992" t="str">
            <v>전기방열기</v>
          </cell>
          <cell r="C992" t="str">
            <v>2.5kW</v>
          </cell>
          <cell r="D992" t="str">
            <v>대</v>
          </cell>
          <cell r="E992">
            <v>260000</v>
          </cell>
          <cell r="F992">
            <v>0</v>
          </cell>
          <cell r="H992">
            <v>614</v>
          </cell>
          <cell r="I992">
            <v>260000</v>
          </cell>
          <cell r="J992">
            <v>614</v>
          </cell>
          <cell r="L992">
            <v>614</v>
          </cell>
        </row>
        <row r="993">
          <cell r="A993">
            <v>5138</v>
          </cell>
          <cell r="B993" t="str">
            <v>전기방열기</v>
          </cell>
          <cell r="C993" t="str">
            <v>2.0kW</v>
          </cell>
          <cell r="D993" t="str">
            <v>대</v>
          </cell>
          <cell r="E993">
            <v>240000</v>
          </cell>
          <cell r="F993">
            <v>0</v>
          </cell>
          <cell r="H993">
            <v>614</v>
          </cell>
          <cell r="I993">
            <v>240000</v>
          </cell>
          <cell r="J993">
            <v>614</v>
          </cell>
          <cell r="L993">
            <v>614</v>
          </cell>
        </row>
        <row r="994">
          <cell r="A994">
            <v>5141</v>
          </cell>
          <cell r="B994" t="str">
            <v>가스순간온수기</v>
          </cell>
          <cell r="C994" t="str">
            <v>13 Lit/min</v>
          </cell>
          <cell r="D994" t="str">
            <v>대</v>
          </cell>
          <cell r="E994">
            <v>470000</v>
          </cell>
          <cell r="F994">
            <v>0</v>
          </cell>
          <cell r="H994">
            <v>587</v>
          </cell>
          <cell r="I994">
            <v>470000</v>
          </cell>
          <cell r="J994">
            <v>587</v>
          </cell>
          <cell r="L994">
            <v>587</v>
          </cell>
        </row>
        <row r="995">
          <cell r="A995">
            <v>5142</v>
          </cell>
          <cell r="B995" t="str">
            <v>가스순간온수기</v>
          </cell>
          <cell r="C995" t="str">
            <v>16 Lit/min</v>
          </cell>
          <cell r="D995" t="str">
            <v>대</v>
          </cell>
          <cell r="E995">
            <v>546000</v>
          </cell>
          <cell r="F995">
            <v>0</v>
          </cell>
          <cell r="H995">
            <v>587</v>
          </cell>
          <cell r="I995">
            <v>546000</v>
          </cell>
          <cell r="J995">
            <v>587</v>
          </cell>
          <cell r="L995">
            <v>587</v>
          </cell>
        </row>
        <row r="996">
          <cell r="A996">
            <v>5143</v>
          </cell>
          <cell r="B996" t="str">
            <v>전기순간온수기</v>
          </cell>
          <cell r="C996" t="str">
            <v>60 Lit/hr</v>
          </cell>
          <cell r="D996" t="str">
            <v>대</v>
          </cell>
          <cell r="E996">
            <v>310000</v>
          </cell>
          <cell r="F996">
            <v>0</v>
          </cell>
          <cell r="H996">
            <v>591</v>
          </cell>
          <cell r="I996">
            <v>310000</v>
          </cell>
          <cell r="J996">
            <v>591</v>
          </cell>
          <cell r="L996">
            <v>591</v>
          </cell>
        </row>
        <row r="997">
          <cell r="A997">
            <v>5144</v>
          </cell>
          <cell r="B997" t="str">
            <v>전기순간온수기</v>
          </cell>
          <cell r="C997" t="str">
            <v>80 Lit/hr</v>
          </cell>
          <cell r="D997" t="str">
            <v>대</v>
          </cell>
          <cell r="E997">
            <v>350000</v>
          </cell>
          <cell r="F997">
            <v>0</v>
          </cell>
          <cell r="H997">
            <v>591</v>
          </cell>
          <cell r="I997">
            <v>350000</v>
          </cell>
          <cell r="J997">
            <v>591</v>
          </cell>
          <cell r="L997">
            <v>591</v>
          </cell>
        </row>
        <row r="998">
          <cell r="A998">
            <v>5145</v>
          </cell>
          <cell r="B998" t="str">
            <v>전기순간온수기</v>
          </cell>
          <cell r="C998" t="str">
            <v>120 Lit/hr</v>
          </cell>
          <cell r="D998" t="str">
            <v>대</v>
          </cell>
          <cell r="E998">
            <v>420000</v>
          </cell>
          <cell r="F998">
            <v>0</v>
          </cell>
          <cell r="H998">
            <v>591</v>
          </cell>
          <cell r="I998">
            <v>420000</v>
          </cell>
          <cell r="J998">
            <v>591</v>
          </cell>
          <cell r="L998">
            <v>591</v>
          </cell>
        </row>
        <row r="999">
          <cell r="A999">
            <v>5146</v>
          </cell>
          <cell r="B999" t="str">
            <v>전기순간온수기</v>
          </cell>
          <cell r="C999" t="str">
            <v>180 Lit/hr</v>
          </cell>
          <cell r="D999" t="str">
            <v>대</v>
          </cell>
          <cell r="E999">
            <v>468000</v>
          </cell>
          <cell r="F999">
            <v>0</v>
          </cell>
          <cell r="H999">
            <v>591</v>
          </cell>
          <cell r="I999">
            <v>468000</v>
          </cell>
          <cell r="J999">
            <v>591</v>
          </cell>
          <cell r="L999">
            <v>591</v>
          </cell>
        </row>
        <row r="1000">
          <cell r="A1000">
            <v>5147</v>
          </cell>
          <cell r="B1000" t="str">
            <v>전기순간온수기</v>
          </cell>
          <cell r="C1000" t="str">
            <v>260 Lit/hr</v>
          </cell>
          <cell r="D1000" t="str">
            <v>대</v>
          </cell>
          <cell r="E1000">
            <v>559000</v>
          </cell>
          <cell r="F1000">
            <v>0</v>
          </cell>
          <cell r="H1000">
            <v>591</v>
          </cell>
          <cell r="I1000">
            <v>559000</v>
          </cell>
          <cell r="J1000">
            <v>591</v>
          </cell>
          <cell r="L1000">
            <v>591</v>
          </cell>
        </row>
        <row r="1001">
          <cell r="A1001">
            <v>5148</v>
          </cell>
          <cell r="B1001" t="str">
            <v>전기순간온수기</v>
          </cell>
          <cell r="C1001" t="str">
            <v>340 Lit/hr</v>
          </cell>
          <cell r="D1001" t="str">
            <v>대</v>
          </cell>
          <cell r="E1001">
            <v>715000</v>
          </cell>
          <cell r="F1001">
            <v>0</v>
          </cell>
          <cell r="H1001">
            <v>591</v>
          </cell>
          <cell r="I1001">
            <v>715000</v>
          </cell>
          <cell r="J1001">
            <v>591</v>
          </cell>
          <cell r="L1001">
            <v>591</v>
          </cell>
        </row>
        <row r="1002">
          <cell r="A1002">
            <v>5149</v>
          </cell>
          <cell r="B1002" t="str">
            <v>전기순간온수기</v>
          </cell>
          <cell r="C1002" t="str">
            <v>450 Lit/hr</v>
          </cell>
          <cell r="D1002" t="str">
            <v>대</v>
          </cell>
          <cell r="E1002">
            <v>910000</v>
          </cell>
          <cell r="F1002">
            <v>0</v>
          </cell>
          <cell r="H1002">
            <v>591</v>
          </cell>
          <cell r="I1002">
            <v>910000</v>
          </cell>
          <cell r="J1002">
            <v>591</v>
          </cell>
          <cell r="L1002">
            <v>591</v>
          </cell>
        </row>
        <row r="1003">
          <cell r="A1003">
            <v>5151</v>
          </cell>
          <cell r="B1003" t="str">
            <v>전기순간온수기</v>
          </cell>
          <cell r="C1003" t="str">
            <v>5.5 kW</v>
          </cell>
          <cell r="D1003" t="str">
            <v>대</v>
          </cell>
          <cell r="E1003">
            <v>275000</v>
          </cell>
          <cell r="F1003">
            <v>0</v>
          </cell>
          <cell r="H1003">
            <v>587</v>
          </cell>
          <cell r="I1003">
            <v>275000</v>
          </cell>
          <cell r="J1003">
            <v>587</v>
          </cell>
          <cell r="L1003">
            <v>587</v>
          </cell>
        </row>
        <row r="1004">
          <cell r="A1004">
            <v>5152</v>
          </cell>
          <cell r="B1004" t="str">
            <v>전기순간온수기</v>
          </cell>
          <cell r="C1004" t="str">
            <v>5.5 kW</v>
          </cell>
          <cell r="D1004" t="str">
            <v>대</v>
          </cell>
          <cell r="E1004">
            <v>310000</v>
          </cell>
          <cell r="F1004">
            <v>0</v>
          </cell>
          <cell r="H1004">
            <v>587</v>
          </cell>
          <cell r="I1004">
            <v>310000</v>
          </cell>
          <cell r="J1004">
            <v>587</v>
          </cell>
          <cell r="L1004">
            <v>587</v>
          </cell>
        </row>
        <row r="1005">
          <cell r="E1005">
            <v>0</v>
          </cell>
        </row>
        <row r="1006">
          <cell r="E1006">
            <v>0</v>
          </cell>
        </row>
        <row r="1007">
          <cell r="E1007">
            <v>0</v>
          </cell>
        </row>
        <row r="1008">
          <cell r="E1008">
            <v>0</v>
          </cell>
        </row>
        <row r="1009">
          <cell r="E1009">
            <v>0</v>
          </cell>
        </row>
        <row r="1032">
          <cell r="A1032">
            <v>7101</v>
          </cell>
          <cell r="B1032" t="str">
            <v>황색페인트</v>
          </cell>
          <cell r="C1032" t="str">
            <v>2회</v>
          </cell>
          <cell r="D1032" t="str">
            <v>M²</v>
          </cell>
          <cell r="E1032">
            <v>1133</v>
          </cell>
          <cell r="F1032">
            <v>2592</v>
          </cell>
          <cell r="H1032">
            <v>0</v>
          </cell>
          <cell r="I1032">
            <v>1133</v>
          </cell>
          <cell r="J1032">
            <v>0</v>
          </cell>
          <cell r="L1032">
            <v>0</v>
          </cell>
        </row>
        <row r="1033">
          <cell r="A1033">
            <v>7102</v>
          </cell>
          <cell r="B1033" t="str">
            <v>LP 가스용기</v>
          </cell>
          <cell r="C1033" t="str">
            <v>20 kg</v>
          </cell>
          <cell r="D1033" t="str">
            <v>병</v>
          </cell>
          <cell r="E1033">
            <v>75000</v>
          </cell>
          <cell r="F1033">
            <v>0</v>
          </cell>
          <cell r="H1033">
            <v>0</v>
          </cell>
          <cell r="I1033">
            <v>75000</v>
          </cell>
          <cell r="J1033">
            <v>0</v>
          </cell>
          <cell r="L1033">
            <v>0</v>
          </cell>
        </row>
        <row r="1034">
          <cell r="A1034">
            <v>7103</v>
          </cell>
          <cell r="B1034" t="str">
            <v>LP 가스용기</v>
          </cell>
          <cell r="C1034" t="str">
            <v>50 kg</v>
          </cell>
          <cell r="D1034" t="str">
            <v>병</v>
          </cell>
          <cell r="E1034">
            <v>100000</v>
          </cell>
          <cell r="F1034">
            <v>0</v>
          </cell>
          <cell r="H1034">
            <v>0</v>
          </cell>
          <cell r="I1034">
            <v>100000</v>
          </cell>
          <cell r="J1034">
            <v>0</v>
          </cell>
          <cell r="L1034">
            <v>0</v>
          </cell>
        </row>
        <row r="1035">
          <cell r="A1035">
            <v>7111</v>
          </cell>
          <cell r="B1035" t="str">
            <v>가스누설 차단기</v>
          </cell>
          <cell r="C1035" t="str">
            <v>15A 1회로</v>
          </cell>
          <cell r="D1035" t="str">
            <v>개</v>
          </cell>
          <cell r="E1035">
            <v>48200</v>
          </cell>
          <cell r="F1035">
            <v>0</v>
          </cell>
          <cell r="H1035">
            <v>1059</v>
          </cell>
          <cell r="I1035">
            <v>48200</v>
          </cell>
          <cell r="J1035">
            <v>1059</v>
          </cell>
          <cell r="L1035">
            <v>1059</v>
          </cell>
        </row>
        <row r="1036">
          <cell r="A1036">
            <v>7112</v>
          </cell>
          <cell r="B1036" t="str">
            <v>가스누설 차단기</v>
          </cell>
          <cell r="C1036" t="str">
            <v>20A 3회로</v>
          </cell>
          <cell r="D1036" t="str">
            <v>개</v>
          </cell>
          <cell r="E1036">
            <v>75500</v>
          </cell>
          <cell r="F1036">
            <v>0</v>
          </cell>
          <cell r="H1036">
            <v>1059</v>
          </cell>
          <cell r="I1036">
            <v>75500</v>
          </cell>
          <cell r="J1036">
            <v>1059</v>
          </cell>
          <cell r="L1036">
            <v>1059</v>
          </cell>
        </row>
        <row r="1037">
          <cell r="A1037">
            <v>7113</v>
          </cell>
          <cell r="B1037" t="str">
            <v>가스누설 차단기</v>
          </cell>
          <cell r="C1037" t="str">
            <v>25A 6회로</v>
          </cell>
          <cell r="D1037" t="str">
            <v>개</v>
          </cell>
          <cell r="E1037">
            <v>100700</v>
          </cell>
          <cell r="F1037">
            <v>0</v>
          </cell>
          <cell r="H1037">
            <v>1059</v>
          </cell>
          <cell r="I1037">
            <v>100700</v>
          </cell>
          <cell r="J1037">
            <v>1059</v>
          </cell>
          <cell r="L1037">
            <v>1059</v>
          </cell>
        </row>
        <row r="1038">
          <cell r="A1038">
            <v>7114</v>
          </cell>
          <cell r="B1038" t="str">
            <v>가스누설 차단기</v>
          </cell>
          <cell r="C1038" t="str">
            <v>32A 3회로</v>
          </cell>
          <cell r="D1038" t="str">
            <v>개</v>
          </cell>
          <cell r="E1038">
            <v>287500</v>
          </cell>
          <cell r="F1038">
            <v>0</v>
          </cell>
          <cell r="H1038">
            <v>1059</v>
          </cell>
          <cell r="I1038">
            <v>287500</v>
          </cell>
          <cell r="J1038">
            <v>1059</v>
          </cell>
          <cell r="L1038">
            <v>1059</v>
          </cell>
        </row>
        <row r="1039">
          <cell r="A1039">
            <v>7115</v>
          </cell>
          <cell r="B1039" t="str">
            <v>가스누설 차단기</v>
          </cell>
          <cell r="C1039" t="str">
            <v>50A 6회로</v>
          </cell>
          <cell r="D1039" t="str">
            <v>개</v>
          </cell>
          <cell r="E1039">
            <v>468100</v>
          </cell>
          <cell r="F1039">
            <v>0</v>
          </cell>
          <cell r="H1039">
            <v>1059</v>
          </cell>
          <cell r="I1039">
            <v>468100</v>
          </cell>
          <cell r="J1039">
            <v>1059</v>
          </cell>
          <cell r="L1039">
            <v>1059</v>
          </cell>
        </row>
        <row r="1040">
          <cell r="A1040">
            <v>7121</v>
          </cell>
          <cell r="B1040" t="str">
            <v>가스누설 감지기</v>
          </cell>
          <cell r="C1040" t="str">
            <v>#800</v>
          </cell>
          <cell r="D1040" t="str">
            <v>조</v>
          </cell>
          <cell r="E1040">
            <v>270000</v>
          </cell>
          <cell r="F1040">
            <v>0</v>
          </cell>
          <cell r="H1040">
            <v>1059</v>
          </cell>
          <cell r="I1040">
            <v>270000</v>
          </cell>
          <cell r="J1040">
            <v>1059</v>
          </cell>
          <cell r="L1040">
            <v>1059</v>
          </cell>
        </row>
        <row r="1041">
          <cell r="A1041">
            <v>7122</v>
          </cell>
          <cell r="B1041" t="str">
            <v>가스누설 경보기</v>
          </cell>
          <cell r="C1041" t="str">
            <v>일체형</v>
          </cell>
          <cell r="D1041" t="str">
            <v>개</v>
          </cell>
          <cell r="E1041">
            <v>23900</v>
          </cell>
          <cell r="F1041">
            <v>0</v>
          </cell>
          <cell r="H1041">
            <v>0</v>
          </cell>
          <cell r="I1041">
            <v>23900</v>
          </cell>
          <cell r="J1041">
            <v>0</v>
          </cell>
          <cell r="L1041">
            <v>0</v>
          </cell>
        </row>
        <row r="1042">
          <cell r="A1042">
            <v>7131</v>
          </cell>
          <cell r="B1042" t="str">
            <v>압력계</v>
          </cell>
          <cell r="D1042" t="str">
            <v>개</v>
          </cell>
          <cell r="E1042">
            <v>4400</v>
          </cell>
          <cell r="F1042">
            <v>0</v>
          </cell>
          <cell r="H1042">
            <v>552</v>
          </cell>
          <cell r="I1042">
            <v>4400</v>
          </cell>
          <cell r="J1042">
            <v>552</v>
          </cell>
          <cell r="L1042">
            <v>552</v>
          </cell>
        </row>
        <row r="1043">
          <cell r="A1043">
            <v>7141</v>
          </cell>
          <cell r="B1043" t="str">
            <v>압력조정기</v>
          </cell>
          <cell r="C1043" t="str">
            <v>저압용</v>
          </cell>
          <cell r="D1043" t="str">
            <v>개</v>
          </cell>
          <cell r="E1043">
            <v>95000</v>
          </cell>
          <cell r="F1043">
            <v>0</v>
          </cell>
          <cell r="H1043">
            <v>0</v>
          </cell>
          <cell r="I1043">
            <v>95000</v>
          </cell>
          <cell r="J1043">
            <v>0</v>
          </cell>
          <cell r="L1043">
            <v>0</v>
          </cell>
        </row>
        <row r="1044">
          <cell r="A1044">
            <v>7142</v>
          </cell>
          <cell r="B1044" t="str">
            <v>연결가스관</v>
          </cell>
          <cell r="C1044" t="str">
            <v>15Ø</v>
          </cell>
          <cell r="D1044" t="str">
            <v>M</v>
          </cell>
          <cell r="E1044">
            <v>3959</v>
          </cell>
          <cell r="F1044">
            <v>0</v>
          </cell>
          <cell r="H1044">
            <v>0</v>
          </cell>
          <cell r="I1044">
            <v>3959</v>
          </cell>
          <cell r="J1044">
            <v>0</v>
          </cell>
          <cell r="L1044">
            <v>0</v>
          </cell>
        </row>
        <row r="1045">
          <cell r="A1045">
            <v>7151</v>
          </cell>
          <cell r="B1045" t="str">
            <v>가스용볼밸브(나사식)</v>
          </cell>
          <cell r="C1045" t="str">
            <v>15Ø</v>
          </cell>
          <cell r="D1045" t="str">
            <v>개</v>
          </cell>
          <cell r="E1045">
            <v>30900</v>
          </cell>
          <cell r="F1045">
            <v>0</v>
          </cell>
          <cell r="H1045">
            <v>543</v>
          </cell>
          <cell r="I1045">
            <v>30900</v>
          </cell>
          <cell r="J1045">
            <v>543</v>
          </cell>
          <cell r="L1045">
            <v>543</v>
          </cell>
        </row>
        <row r="1046">
          <cell r="A1046">
            <v>7152</v>
          </cell>
          <cell r="B1046" t="str">
            <v>가스용볼밸브(나사식)</v>
          </cell>
          <cell r="C1046" t="str">
            <v>20Ø</v>
          </cell>
          <cell r="D1046" t="str">
            <v>개</v>
          </cell>
          <cell r="E1046">
            <v>33900</v>
          </cell>
          <cell r="F1046">
            <v>0</v>
          </cell>
          <cell r="H1046">
            <v>543</v>
          </cell>
          <cell r="I1046">
            <v>33900</v>
          </cell>
          <cell r="J1046">
            <v>543</v>
          </cell>
          <cell r="L1046">
            <v>543</v>
          </cell>
        </row>
        <row r="1047">
          <cell r="A1047">
            <v>7153</v>
          </cell>
          <cell r="B1047" t="str">
            <v>글로우브밸브(10kg)</v>
          </cell>
          <cell r="C1047" t="str">
            <v>25Ø</v>
          </cell>
          <cell r="D1047" t="str">
            <v>개</v>
          </cell>
          <cell r="E1047">
            <v>47800</v>
          </cell>
          <cell r="F1047">
            <v>0</v>
          </cell>
          <cell r="H1047">
            <v>543</v>
          </cell>
          <cell r="I1047">
            <v>47800</v>
          </cell>
          <cell r="J1047">
            <v>543</v>
          </cell>
          <cell r="L1047">
            <v>543</v>
          </cell>
        </row>
        <row r="1048">
          <cell r="A1048">
            <v>7154</v>
          </cell>
          <cell r="B1048" t="str">
            <v>글로우브밸브(10kg)</v>
          </cell>
          <cell r="C1048" t="str">
            <v>15Ø</v>
          </cell>
          <cell r="D1048" t="str">
            <v>개</v>
          </cell>
          <cell r="E1048">
            <v>33400</v>
          </cell>
          <cell r="F1048">
            <v>0</v>
          </cell>
          <cell r="H1048">
            <v>543</v>
          </cell>
          <cell r="I1048">
            <v>33400</v>
          </cell>
          <cell r="J1048">
            <v>543</v>
          </cell>
          <cell r="L1048">
            <v>543</v>
          </cell>
        </row>
        <row r="1049">
          <cell r="A1049">
            <v>7161</v>
          </cell>
          <cell r="B1049" t="str">
            <v>가스메타기</v>
          </cell>
          <cell r="C1049" t="str">
            <v>2등</v>
          </cell>
          <cell r="D1049" t="str">
            <v>대</v>
          </cell>
          <cell r="E1049">
            <v>25000</v>
          </cell>
          <cell r="F1049">
            <v>0</v>
          </cell>
          <cell r="H1049">
            <v>557</v>
          </cell>
          <cell r="I1049">
            <v>25000</v>
          </cell>
          <cell r="J1049">
            <v>557</v>
          </cell>
          <cell r="L1049">
            <v>557</v>
          </cell>
        </row>
        <row r="1050">
          <cell r="A1050">
            <v>7162</v>
          </cell>
          <cell r="B1050" t="str">
            <v>가스메타기</v>
          </cell>
          <cell r="C1050" t="str">
            <v>3등</v>
          </cell>
          <cell r="D1050" t="str">
            <v>대</v>
          </cell>
          <cell r="E1050">
            <v>26000</v>
          </cell>
          <cell r="F1050">
            <v>0</v>
          </cell>
          <cell r="H1050">
            <v>557</v>
          </cell>
          <cell r="I1050">
            <v>26000</v>
          </cell>
          <cell r="J1050">
            <v>557</v>
          </cell>
          <cell r="L1050">
            <v>557</v>
          </cell>
        </row>
        <row r="1051">
          <cell r="A1051">
            <v>7163</v>
          </cell>
          <cell r="B1051" t="str">
            <v>가스메타기</v>
          </cell>
          <cell r="C1051" t="str">
            <v>5등</v>
          </cell>
          <cell r="D1051" t="str">
            <v>대</v>
          </cell>
          <cell r="E1051">
            <v>60000</v>
          </cell>
          <cell r="F1051">
            <v>0</v>
          </cell>
          <cell r="H1051">
            <v>557</v>
          </cell>
          <cell r="I1051">
            <v>60000</v>
          </cell>
          <cell r="J1051">
            <v>557</v>
          </cell>
          <cell r="L1051">
            <v>557</v>
          </cell>
        </row>
        <row r="1052">
          <cell r="A1052">
            <v>7164</v>
          </cell>
          <cell r="B1052" t="str">
            <v>가스메타기</v>
          </cell>
          <cell r="C1052" t="str">
            <v>6등</v>
          </cell>
          <cell r="D1052" t="str">
            <v>대</v>
          </cell>
          <cell r="E1052">
            <v>70000</v>
          </cell>
          <cell r="F1052">
            <v>0</v>
          </cell>
          <cell r="H1052">
            <v>557</v>
          </cell>
          <cell r="I1052">
            <v>70000</v>
          </cell>
          <cell r="J1052">
            <v>557</v>
          </cell>
          <cell r="L1052">
            <v>557</v>
          </cell>
        </row>
        <row r="1053">
          <cell r="A1053">
            <v>7165</v>
          </cell>
          <cell r="B1053" t="str">
            <v>가스메타기</v>
          </cell>
          <cell r="C1053" t="str">
            <v>7등</v>
          </cell>
          <cell r="D1053" t="str">
            <v>대</v>
          </cell>
          <cell r="E1053">
            <v>70000</v>
          </cell>
          <cell r="F1053">
            <v>0</v>
          </cell>
          <cell r="H1053">
            <v>557</v>
          </cell>
          <cell r="I1053">
            <v>70000</v>
          </cell>
          <cell r="J1053">
            <v>557</v>
          </cell>
          <cell r="L1053">
            <v>557</v>
          </cell>
        </row>
        <row r="1054">
          <cell r="A1054">
            <v>7171</v>
          </cell>
          <cell r="B1054" t="str">
            <v>후렉시블덕트(난연용)</v>
          </cell>
          <cell r="C1054" t="str">
            <v>100Ø</v>
          </cell>
          <cell r="D1054" t="str">
            <v>M</v>
          </cell>
          <cell r="E1054">
            <v>7400</v>
          </cell>
          <cell r="F1054">
            <v>0</v>
          </cell>
          <cell r="H1054">
            <v>557</v>
          </cell>
          <cell r="I1054">
            <v>7400</v>
          </cell>
          <cell r="J1054">
            <v>557</v>
          </cell>
          <cell r="L1054">
            <v>557</v>
          </cell>
        </row>
        <row r="1055">
          <cell r="E1055">
            <v>0</v>
          </cell>
        </row>
        <row r="1056">
          <cell r="A1056">
            <v>7181</v>
          </cell>
          <cell r="B1056" t="str">
            <v>구형 후드캡</v>
          </cell>
          <cell r="C1056" t="str">
            <v>100Ø</v>
          </cell>
          <cell r="D1056" t="str">
            <v>M</v>
          </cell>
          <cell r="E1056">
            <v>10000</v>
          </cell>
          <cell r="F1056">
            <v>0</v>
          </cell>
          <cell r="H1056">
            <v>0</v>
          </cell>
          <cell r="I1056">
            <v>10000</v>
          </cell>
          <cell r="J1056">
            <v>0</v>
          </cell>
          <cell r="L1056">
            <v>0</v>
          </cell>
        </row>
        <row r="1057">
          <cell r="E1057">
            <v>0</v>
          </cell>
        </row>
        <row r="1058">
          <cell r="E1058">
            <v>0</v>
          </cell>
        </row>
        <row r="1059">
          <cell r="E1059">
            <v>0</v>
          </cell>
        </row>
        <row r="1060">
          <cell r="E1060">
            <v>0</v>
          </cell>
        </row>
        <row r="1061">
          <cell r="E1061">
            <v>0</v>
          </cell>
        </row>
        <row r="1062">
          <cell r="E1062">
            <v>0</v>
          </cell>
        </row>
        <row r="1063">
          <cell r="E1063">
            <v>0</v>
          </cell>
        </row>
        <row r="1064">
          <cell r="E1064">
            <v>0</v>
          </cell>
        </row>
        <row r="1065">
          <cell r="E1065">
            <v>0</v>
          </cell>
        </row>
        <row r="1066">
          <cell r="E1066">
            <v>0</v>
          </cell>
        </row>
        <row r="1067">
          <cell r="E1067">
            <v>0</v>
          </cell>
        </row>
        <row r="1068">
          <cell r="E1068">
            <v>0</v>
          </cell>
        </row>
        <row r="1069">
          <cell r="E1069">
            <v>0</v>
          </cell>
        </row>
        <row r="1081">
          <cell r="A1081">
            <v>8101</v>
          </cell>
          <cell r="B1081" t="str">
            <v>스파이럴연도(SUS)</v>
          </cell>
          <cell r="C1081" t="str">
            <v>300Ø</v>
          </cell>
          <cell r="D1081" t="str">
            <v>M</v>
          </cell>
          <cell r="E1081">
            <v>66000</v>
          </cell>
          <cell r="F1081">
            <v>0</v>
          </cell>
          <cell r="H1081">
            <v>658</v>
          </cell>
          <cell r="I1081">
            <v>66000</v>
          </cell>
          <cell r="J1081">
            <v>658</v>
          </cell>
          <cell r="L1081">
            <v>658</v>
          </cell>
        </row>
        <row r="1082">
          <cell r="A1082">
            <v>8102</v>
          </cell>
          <cell r="B1082" t="str">
            <v>스파이럴연도(SUS)</v>
          </cell>
          <cell r="C1082" t="str">
            <v>250Ø</v>
          </cell>
          <cell r="D1082" t="str">
            <v>M</v>
          </cell>
          <cell r="E1082">
            <v>50000</v>
          </cell>
          <cell r="F1082">
            <v>0</v>
          </cell>
          <cell r="H1082">
            <v>658</v>
          </cell>
          <cell r="I1082">
            <v>50000</v>
          </cell>
          <cell r="J1082">
            <v>658</v>
          </cell>
          <cell r="L1082">
            <v>658</v>
          </cell>
        </row>
        <row r="1083">
          <cell r="A1083">
            <v>8103</v>
          </cell>
          <cell r="B1083" t="str">
            <v>스파이럴연도(SUS)</v>
          </cell>
          <cell r="C1083" t="str">
            <v>225Ø</v>
          </cell>
          <cell r="D1083" t="str">
            <v>M</v>
          </cell>
          <cell r="E1083">
            <v>45000</v>
          </cell>
          <cell r="F1083">
            <v>0</v>
          </cell>
          <cell r="H1083">
            <v>658</v>
          </cell>
          <cell r="I1083">
            <v>45000</v>
          </cell>
          <cell r="J1083">
            <v>658</v>
          </cell>
          <cell r="L1083">
            <v>658</v>
          </cell>
        </row>
        <row r="1084">
          <cell r="A1084">
            <v>8104</v>
          </cell>
          <cell r="B1084" t="str">
            <v>스파이럴연도(SUS)</v>
          </cell>
          <cell r="C1084" t="str">
            <v>200Ø</v>
          </cell>
          <cell r="D1084" t="str">
            <v>M</v>
          </cell>
          <cell r="E1084">
            <v>40000</v>
          </cell>
          <cell r="F1084">
            <v>0</v>
          </cell>
          <cell r="H1084">
            <v>658</v>
          </cell>
          <cell r="I1084">
            <v>40000</v>
          </cell>
          <cell r="J1084">
            <v>658</v>
          </cell>
          <cell r="L1084">
            <v>658</v>
          </cell>
        </row>
        <row r="1085">
          <cell r="A1085">
            <v>8105</v>
          </cell>
          <cell r="B1085" t="str">
            <v>스파이럴연도(SUS)</v>
          </cell>
          <cell r="C1085" t="str">
            <v>175Ø</v>
          </cell>
          <cell r="D1085" t="str">
            <v>M</v>
          </cell>
          <cell r="E1085">
            <v>35000</v>
          </cell>
          <cell r="F1085">
            <v>0</v>
          </cell>
          <cell r="H1085">
            <v>658</v>
          </cell>
          <cell r="I1085">
            <v>35000</v>
          </cell>
          <cell r="J1085">
            <v>658</v>
          </cell>
          <cell r="L1085">
            <v>658</v>
          </cell>
        </row>
        <row r="1086">
          <cell r="A1086">
            <v>8106</v>
          </cell>
          <cell r="B1086" t="str">
            <v>스파이럴연도(SUS)</v>
          </cell>
          <cell r="C1086" t="str">
            <v>150Ø</v>
          </cell>
          <cell r="D1086" t="str">
            <v>M</v>
          </cell>
          <cell r="E1086">
            <v>30000</v>
          </cell>
          <cell r="F1086">
            <v>0</v>
          </cell>
          <cell r="H1086">
            <v>658</v>
          </cell>
          <cell r="I1086">
            <v>30000</v>
          </cell>
          <cell r="J1086">
            <v>658</v>
          </cell>
          <cell r="L1086">
            <v>658</v>
          </cell>
        </row>
        <row r="1087">
          <cell r="A1087">
            <v>8107</v>
          </cell>
          <cell r="B1087" t="str">
            <v>스파이럴연도(SUS)</v>
          </cell>
          <cell r="C1087" t="str">
            <v>125Ø</v>
          </cell>
          <cell r="D1087" t="str">
            <v>M</v>
          </cell>
          <cell r="E1087">
            <v>25000</v>
          </cell>
          <cell r="F1087">
            <v>0</v>
          </cell>
          <cell r="H1087">
            <v>658</v>
          </cell>
          <cell r="I1087">
            <v>25000</v>
          </cell>
          <cell r="J1087">
            <v>658</v>
          </cell>
          <cell r="L1087">
            <v>658</v>
          </cell>
        </row>
        <row r="1088">
          <cell r="A1088">
            <v>8108</v>
          </cell>
          <cell r="B1088" t="str">
            <v>스파이럴연도(SUS)</v>
          </cell>
          <cell r="C1088" t="str">
            <v>100Ø</v>
          </cell>
          <cell r="D1088" t="str">
            <v>M</v>
          </cell>
          <cell r="E1088">
            <v>20000</v>
          </cell>
          <cell r="F1088">
            <v>0</v>
          </cell>
          <cell r="H1088">
            <v>658</v>
          </cell>
          <cell r="I1088">
            <v>20000</v>
          </cell>
          <cell r="J1088">
            <v>658</v>
          </cell>
          <cell r="L1088">
            <v>658</v>
          </cell>
        </row>
        <row r="1089">
          <cell r="A1089">
            <v>8109</v>
          </cell>
          <cell r="B1089" t="str">
            <v>스파이럴연도(SUS)</v>
          </cell>
          <cell r="C1089" t="str">
            <v>75Ø</v>
          </cell>
          <cell r="D1089" t="str">
            <v>M</v>
          </cell>
          <cell r="E1089">
            <v>15000</v>
          </cell>
          <cell r="F1089">
            <v>0</v>
          </cell>
          <cell r="H1089">
            <v>658</v>
          </cell>
          <cell r="I1089">
            <v>15000</v>
          </cell>
          <cell r="J1089">
            <v>658</v>
          </cell>
          <cell r="L1089">
            <v>658</v>
          </cell>
        </row>
        <row r="1090">
          <cell r="A1090">
            <v>8111</v>
          </cell>
          <cell r="B1090" t="str">
            <v>977mm 직관(SUS/AL)</v>
          </cell>
          <cell r="C1090" t="str">
            <v>1,000Ø</v>
          </cell>
          <cell r="D1090" t="str">
            <v>개</v>
          </cell>
          <cell r="E1090">
            <v>420000</v>
          </cell>
          <cell r="F1090">
            <v>0</v>
          </cell>
          <cell r="H1090">
            <v>657</v>
          </cell>
          <cell r="I1090">
            <v>420000</v>
          </cell>
          <cell r="J1090">
            <v>657</v>
          </cell>
          <cell r="L1090">
            <v>657</v>
          </cell>
        </row>
        <row r="1091">
          <cell r="A1091">
            <v>8112</v>
          </cell>
          <cell r="B1091" t="str">
            <v>977mm 직관(SUS/AL)</v>
          </cell>
          <cell r="C1091" t="str">
            <v>900Ø</v>
          </cell>
          <cell r="D1091" t="str">
            <v>개</v>
          </cell>
          <cell r="E1091">
            <v>337000</v>
          </cell>
          <cell r="F1091">
            <v>0</v>
          </cell>
          <cell r="H1091">
            <v>657</v>
          </cell>
          <cell r="I1091">
            <v>337000</v>
          </cell>
          <cell r="J1091">
            <v>657</v>
          </cell>
          <cell r="L1091">
            <v>657</v>
          </cell>
        </row>
        <row r="1092">
          <cell r="A1092">
            <v>8113</v>
          </cell>
          <cell r="B1092" t="str">
            <v>977mm 직관(SUS/AL)</v>
          </cell>
          <cell r="C1092" t="str">
            <v>800Ø</v>
          </cell>
          <cell r="D1092" t="str">
            <v>개</v>
          </cell>
          <cell r="E1092">
            <v>296000</v>
          </cell>
          <cell r="F1092">
            <v>0</v>
          </cell>
          <cell r="H1092">
            <v>657</v>
          </cell>
          <cell r="I1092">
            <v>296000</v>
          </cell>
          <cell r="J1092">
            <v>657</v>
          </cell>
          <cell r="L1092">
            <v>657</v>
          </cell>
        </row>
        <row r="1093">
          <cell r="A1093">
            <v>8114</v>
          </cell>
          <cell r="B1093" t="str">
            <v>977mm 직관(SUS/AL)</v>
          </cell>
          <cell r="C1093" t="str">
            <v>700Ø</v>
          </cell>
          <cell r="D1093" t="str">
            <v>개</v>
          </cell>
          <cell r="E1093">
            <v>263000</v>
          </cell>
          <cell r="F1093">
            <v>0</v>
          </cell>
          <cell r="H1093">
            <v>657</v>
          </cell>
          <cell r="I1093">
            <v>263000</v>
          </cell>
          <cell r="J1093">
            <v>657</v>
          </cell>
          <cell r="L1093">
            <v>657</v>
          </cell>
        </row>
        <row r="1094">
          <cell r="A1094">
            <v>8115</v>
          </cell>
          <cell r="B1094" t="str">
            <v>977mm 직관(SUS/AL)</v>
          </cell>
          <cell r="C1094" t="str">
            <v>600Ø</v>
          </cell>
          <cell r="D1094" t="str">
            <v>개</v>
          </cell>
          <cell r="E1094">
            <v>229000</v>
          </cell>
          <cell r="F1094">
            <v>0</v>
          </cell>
          <cell r="H1094">
            <v>657</v>
          </cell>
          <cell r="I1094">
            <v>229000</v>
          </cell>
          <cell r="J1094">
            <v>657</v>
          </cell>
          <cell r="L1094">
            <v>657</v>
          </cell>
        </row>
        <row r="1095">
          <cell r="A1095">
            <v>8116</v>
          </cell>
          <cell r="B1095" t="str">
            <v>977mm 직관(SUS/AL)</v>
          </cell>
          <cell r="C1095" t="str">
            <v>500Ø</v>
          </cell>
          <cell r="D1095" t="str">
            <v>개</v>
          </cell>
          <cell r="E1095">
            <v>191000</v>
          </cell>
          <cell r="F1095">
            <v>0</v>
          </cell>
          <cell r="H1095">
            <v>657</v>
          </cell>
          <cell r="I1095">
            <v>191000</v>
          </cell>
          <cell r="J1095">
            <v>657</v>
          </cell>
          <cell r="L1095">
            <v>657</v>
          </cell>
        </row>
        <row r="1096">
          <cell r="A1096">
            <v>8117</v>
          </cell>
          <cell r="B1096" t="str">
            <v>977mm 직관(SUS/AL)</v>
          </cell>
          <cell r="C1096" t="str">
            <v>400Ø</v>
          </cell>
          <cell r="D1096" t="str">
            <v>개</v>
          </cell>
          <cell r="E1096">
            <v>148000</v>
          </cell>
          <cell r="F1096">
            <v>0</v>
          </cell>
          <cell r="H1096">
            <v>657</v>
          </cell>
          <cell r="I1096">
            <v>148000</v>
          </cell>
          <cell r="J1096">
            <v>657</v>
          </cell>
          <cell r="L1096">
            <v>657</v>
          </cell>
        </row>
        <row r="1097">
          <cell r="A1097">
            <v>8118</v>
          </cell>
          <cell r="B1097" t="str">
            <v>977mm 직관(SUS/AL)</v>
          </cell>
          <cell r="C1097" t="str">
            <v>300Ø</v>
          </cell>
          <cell r="D1097" t="str">
            <v>개</v>
          </cell>
          <cell r="E1097">
            <v>110000</v>
          </cell>
          <cell r="F1097">
            <v>0</v>
          </cell>
          <cell r="H1097">
            <v>657</v>
          </cell>
          <cell r="I1097">
            <v>110000</v>
          </cell>
          <cell r="J1097">
            <v>657</v>
          </cell>
          <cell r="L1097">
            <v>657</v>
          </cell>
        </row>
        <row r="1098">
          <cell r="A1098">
            <v>8119</v>
          </cell>
          <cell r="B1098" t="str">
            <v>977mm 직관(SUS/AL)</v>
          </cell>
          <cell r="C1098" t="str">
            <v>200Ø</v>
          </cell>
          <cell r="D1098" t="str">
            <v>개</v>
          </cell>
          <cell r="E1098">
            <v>71800</v>
          </cell>
          <cell r="F1098">
            <v>0</v>
          </cell>
          <cell r="H1098">
            <v>657</v>
          </cell>
          <cell r="I1098">
            <v>71800</v>
          </cell>
          <cell r="J1098">
            <v>657</v>
          </cell>
          <cell r="L1098">
            <v>657</v>
          </cell>
        </row>
        <row r="1099">
          <cell r="A1099">
            <v>8121</v>
          </cell>
          <cell r="B1099" t="str">
            <v>477mm 직관(SUS/AL)</v>
          </cell>
          <cell r="C1099" t="str">
            <v>1,000Ø</v>
          </cell>
          <cell r="D1099" t="str">
            <v>개</v>
          </cell>
          <cell r="E1099">
            <v>322000</v>
          </cell>
          <cell r="F1099">
            <v>0</v>
          </cell>
          <cell r="H1099">
            <v>657</v>
          </cell>
          <cell r="I1099">
            <v>322000</v>
          </cell>
          <cell r="J1099">
            <v>657</v>
          </cell>
          <cell r="L1099">
            <v>657</v>
          </cell>
        </row>
        <row r="1100">
          <cell r="A1100">
            <v>8122</v>
          </cell>
          <cell r="B1100" t="str">
            <v>477mm 직관(SUS/AL)</v>
          </cell>
          <cell r="C1100" t="str">
            <v>900Ø</v>
          </cell>
          <cell r="D1100" t="str">
            <v>개</v>
          </cell>
          <cell r="E1100">
            <v>256000</v>
          </cell>
          <cell r="F1100">
            <v>0</v>
          </cell>
          <cell r="H1100">
            <v>657</v>
          </cell>
          <cell r="I1100">
            <v>256000</v>
          </cell>
          <cell r="J1100">
            <v>657</v>
          </cell>
          <cell r="L1100">
            <v>657</v>
          </cell>
        </row>
        <row r="1101">
          <cell r="A1101">
            <v>8123</v>
          </cell>
          <cell r="B1101" t="str">
            <v>477mm 직관(SUS/AL)</v>
          </cell>
          <cell r="C1101" t="str">
            <v>800Ø</v>
          </cell>
          <cell r="D1101" t="str">
            <v>개</v>
          </cell>
          <cell r="E1101">
            <v>229000</v>
          </cell>
          <cell r="F1101">
            <v>0</v>
          </cell>
          <cell r="H1101">
            <v>657</v>
          </cell>
          <cell r="I1101">
            <v>229000</v>
          </cell>
          <cell r="J1101">
            <v>657</v>
          </cell>
          <cell r="L1101">
            <v>657</v>
          </cell>
        </row>
        <row r="1102">
          <cell r="A1102">
            <v>8124</v>
          </cell>
          <cell r="B1102" t="str">
            <v>477mm 직관(SUS/AL)</v>
          </cell>
          <cell r="C1102" t="str">
            <v>700Ø</v>
          </cell>
          <cell r="D1102" t="str">
            <v>개</v>
          </cell>
          <cell r="E1102">
            <v>199000</v>
          </cell>
          <cell r="F1102">
            <v>0</v>
          </cell>
          <cell r="H1102">
            <v>657</v>
          </cell>
          <cell r="I1102">
            <v>199000</v>
          </cell>
          <cell r="J1102">
            <v>657</v>
          </cell>
          <cell r="L1102">
            <v>657</v>
          </cell>
        </row>
        <row r="1103">
          <cell r="A1103">
            <v>8125</v>
          </cell>
          <cell r="B1103" t="str">
            <v>477mm 직관(SUS/AL)</v>
          </cell>
          <cell r="C1103" t="str">
            <v>600Ø</v>
          </cell>
          <cell r="D1103" t="str">
            <v>개</v>
          </cell>
          <cell r="E1103">
            <v>171000</v>
          </cell>
          <cell r="F1103">
            <v>0</v>
          </cell>
          <cell r="H1103">
            <v>657</v>
          </cell>
          <cell r="I1103">
            <v>171000</v>
          </cell>
          <cell r="J1103">
            <v>657</v>
          </cell>
          <cell r="L1103">
            <v>657</v>
          </cell>
        </row>
        <row r="1104">
          <cell r="A1104">
            <v>8126</v>
          </cell>
          <cell r="B1104" t="str">
            <v>477mm 직관(SUS/AL)</v>
          </cell>
          <cell r="C1104" t="str">
            <v>500Ø</v>
          </cell>
          <cell r="D1104" t="str">
            <v>개</v>
          </cell>
          <cell r="E1104">
            <v>143000</v>
          </cell>
          <cell r="F1104">
            <v>0</v>
          </cell>
          <cell r="H1104">
            <v>657</v>
          </cell>
          <cell r="I1104">
            <v>143000</v>
          </cell>
          <cell r="J1104">
            <v>657</v>
          </cell>
          <cell r="L1104">
            <v>657</v>
          </cell>
        </row>
        <row r="1105">
          <cell r="A1105">
            <v>8127</v>
          </cell>
          <cell r="B1105" t="str">
            <v>477mm 직관(SUS/AL)</v>
          </cell>
          <cell r="C1105" t="str">
            <v>400Ø</v>
          </cell>
          <cell r="D1105" t="str">
            <v>개</v>
          </cell>
          <cell r="E1105">
            <v>114000</v>
          </cell>
          <cell r="F1105">
            <v>0</v>
          </cell>
          <cell r="H1105">
            <v>657</v>
          </cell>
          <cell r="I1105">
            <v>114000</v>
          </cell>
          <cell r="J1105">
            <v>657</v>
          </cell>
          <cell r="L1105">
            <v>657</v>
          </cell>
        </row>
        <row r="1106">
          <cell r="A1106">
            <v>8128</v>
          </cell>
          <cell r="B1106" t="str">
            <v>477mm 직관(SUS/AL)</v>
          </cell>
          <cell r="C1106" t="str">
            <v>300Ø</v>
          </cell>
          <cell r="D1106" t="str">
            <v>개</v>
          </cell>
          <cell r="E1106">
            <v>85300</v>
          </cell>
          <cell r="F1106">
            <v>0</v>
          </cell>
          <cell r="H1106">
            <v>657</v>
          </cell>
          <cell r="I1106">
            <v>85300</v>
          </cell>
          <cell r="J1106">
            <v>657</v>
          </cell>
          <cell r="L1106">
            <v>657</v>
          </cell>
        </row>
        <row r="1107">
          <cell r="A1107">
            <v>8129</v>
          </cell>
          <cell r="B1107" t="str">
            <v>477mm 직관(SUS/AL)</v>
          </cell>
          <cell r="C1107" t="str">
            <v>200Ø</v>
          </cell>
          <cell r="D1107" t="str">
            <v>개</v>
          </cell>
          <cell r="E1107">
            <v>57400</v>
          </cell>
          <cell r="F1107">
            <v>0</v>
          </cell>
          <cell r="H1107">
            <v>657</v>
          </cell>
          <cell r="I1107">
            <v>57400</v>
          </cell>
          <cell r="J1107">
            <v>657</v>
          </cell>
          <cell r="L1107">
            <v>657</v>
          </cell>
        </row>
        <row r="1108">
          <cell r="A1108">
            <v>8131</v>
          </cell>
          <cell r="B1108" t="str">
            <v>Damper Valve</v>
          </cell>
          <cell r="C1108" t="str">
            <v>1,000Ø</v>
          </cell>
          <cell r="D1108" t="str">
            <v>개</v>
          </cell>
          <cell r="E1108">
            <v>525000</v>
          </cell>
          <cell r="F1108">
            <v>0</v>
          </cell>
          <cell r="H1108">
            <v>657</v>
          </cell>
          <cell r="I1108">
            <v>525000</v>
          </cell>
          <cell r="J1108">
            <v>657</v>
          </cell>
          <cell r="L1108">
            <v>657</v>
          </cell>
        </row>
        <row r="1109">
          <cell r="A1109">
            <v>8132</v>
          </cell>
          <cell r="B1109" t="str">
            <v>Damper Valve</v>
          </cell>
          <cell r="C1109" t="str">
            <v>900Ø</v>
          </cell>
          <cell r="D1109" t="str">
            <v>개</v>
          </cell>
          <cell r="E1109">
            <v>421000</v>
          </cell>
          <cell r="F1109">
            <v>0</v>
          </cell>
          <cell r="H1109">
            <v>657</v>
          </cell>
          <cell r="I1109">
            <v>421000</v>
          </cell>
          <cell r="J1109">
            <v>657</v>
          </cell>
          <cell r="L1109">
            <v>657</v>
          </cell>
        </row>
        <row r="1110">
          <cell r="A1110">
            <v>8133</v>
          </cell>
          <cell r="B1110" t="str">
            <v>Damper Valve</v>
          </cell>
          <cell r="C1110" t="str">
            <v>800Ø</v>
          </cell>
          <cell r="D1110" t="str">
            <v>개</v>
          </cell>
          <cell r="E1110">
            <v>370000</v>
          </cell>
          <cell r="F1110">
            <v>0</v>
          </cell>
          <cell r="H1110">
            <v>657</v>
          </cell>
          <cell r="I1110">
            <v>370000</v>
          </cell>
          <cell r="J1110">
            <v>657</v>
          </cell>
          <cell r="L1110">
            <v>657</v>
          </cell>
        </row>
        <row r="1111">
          <cell r="A1111">
            <v>8134</v>
          </cell>
          <cell r="B1111" t="str">
            <v>Damper Valve</v>
          </cell>
          <cell r="C1111" t="str">
            <v>700Ø</v>
          </cell>
          <cell r="D1111" t="str">
            <v>개</v>
          </cell>
          <cell r="E1111">
            <v>328000</v>
          </cell>
          <cell r="F1111">
            <v>0</v>
          </cell>
          <cell r="H1111">
            <v>657</v>
          </cell>
          <cell r="I1111">
            <v>328000</v>
          </cell>
          <cell r="J1111">
            <v>657</v>
          </cell>
          <cell r="L1111">
            <v>657</v>
          </cell>
        </row>
        <row r="1112">
          <cell r="A1112">
            <v>8135</v>
          </cell>
          <cell r="B1112" t="str">
            <v>Damper Valve</v>
          </cell>
          <cell r="C1112" t="str">
            <v>600Ø</v>
          </cell>
          <cell r="D1112" t="str">
            <v>개</v>
          </cell>
          <cell r="E1112">
            <v>285000</v>
          </cell>
          <cell r="F1112">
            <v>0</v>
          </cell>
          <cell r="H1112">
            <v>657</v>
          </cell>
          <cell r="I1112">
            <v>285000</v>
          </cell>
          <cell r="J1112">
            <v>657</v>
          </cell>
          <cell r="L1112">
            <v>657</v>
          </cell>
        </row>
        <row r="1113">
          <cell r="A1113">
            <v>8136</v>
          </cell>
          <cell r="B1113" t="str">
            <v>Damper Valve</v>
          </cell>
          <cell r="C1113" t="str">
            <v>500Ø</v>
          </cell>
          <cell r="D1113" t="str">
            <v>개</v>
          </cell>
          <cell r="E1113">
            <v>244000</v>
          </cell>
          <cell r="F1113">
            <v>0</v>
          </cell>
          <cell r="H1113">
            <v>657</v>
          </cell>
          <cell r="I1113">
            <v>244000</v>
          </cell>
          <cell r="J1113">
            <v>657</v>
          </cell>
          <cell r="L1113">
            <v>657</v>
          </cell>
        </row>
        <row r="1114">
          <cell r="A1114">
            <v>8137</v>
          </cell>
          <cell r="B1114" t="str">
            <v>Damper Valve</v>
          </cell>
          <cell r="C1114" t="str">
            <v>400Ø</v>
          </cell>
          <cell r="D1114" t="str">
            <v>개</v>
          </cell>
          <cell r="E1114">
            <v>194000</v>
          </cell>
          <cell r="F1114">
            <v>0</v>
          </cell>
          <cell r="H1114">
            <v>657</v>
          </cell>
          <cell r="I1114">
            <v>194000</v>
          </cell>
          <cell r="J1114">
            <v>657</v>
          </cell>
          <cell r="L1114">
            <v>657</v>
          </cell>
        </row>
        <row r="1115">
          <cell r="A1115">
            <v>8138</v>
          </cell>
          <cell r="B1115" t="str">
            <v>Damper Valve</v>
          </cell>
          <cell r="C1115" t="str">
            <v>300Ø</v>
          </cell>
          <cell r="D1115" t="str">
            <v>개</v>
          </cell>
          <cell r="E1115">
            <v>178000</v>
          </cell>
          <cell r="F1115">
            <v>0</v>
          </cell>
          <cell r="H1115">
            <v>657</v>
          </cell>
          <cell r="I1115">
            <v>178000</v>
          </cell>
          <cell r="J1115">
            <v>657</v>
          </cell>
          <cell r="L1115">
            <v>657</v>
          </cell>
        </row>
        <row r="1116">
          <cell r="A1116">
            <v>8139</v>
          </cell>
          <cell r="B1116" t="str">
            <v>Damper Valve</v>
          </cell>
          <cell r="C1116" t="str">
            <v>200Ø</v>
          </cell>
          <cell r="D1116" t="str">
            <v>개</v>
          </cell>
          <cell r="E1116">
            <v>130000</v>
          </cell>
          <cell r="F1116">
            <v>0</v>
          </cell>
          <cell r="H1116">
            <v>657</v>
          </cell>
          <cell r="I1116">
            <v>130000</v>
          </cell>
          <cell r="J1116">
            <v>657</v>
          </cell>
          <cell r="L1116">
            <v>657</v>
          </cell>
        </row>
        <row r="1117">
          <cell r="A1117">
            <v>8141</v>
          </cell>
          <cell r="B1117" t="str">
            <v>Wall Support</v>
          </cell>
          <cell r="C1117" t="str">
            <v>1,000Ø</v>
          </cell>
          <cell r="D1117" t="str">
            <v>개</v>
          </cell>
          <cell r="E1117">
            <v>331000</v>
          </cell>
          <cell r="F1117">
            <v>0</v>
          </cell>
          <cell r="H1117">
            <v>657</v>
          </cell>
          <cell r="I1117">
            <v>331000</v>
          </cell>
          <cell r="J1117">
            <v>657</v>
          </cell>
          <cell r="L1117">
            <v>657</v>
          </cell>
        </row>
        <row r="1118">
          <cell r="A1118">
            <v>8142</v>
          </cell>
          <cell r="B1118" t="str">
            <v>Wall Support</v>
          </cell>
          <cell r="C1118" t="str">
            <v>900Ø</v>
          </cell>
          <cell r="D1118" t="str">
            <v>개</v>
          </cell>
          <cell r="E1118">
            <v>247000</v>
          </cell>
          <cell r="F1118">
            <v>0</v>
          </cell>
          <cell r="H1118">
            <v>657</v>
          </cell>
          <cell r="I1118">
            <v>247000</v>
          </cell>
          <cell r="J1118">
            <v>657</v>
          </cell>
          <cell r="L1118">
            <v>657</v>
          </cell>
        </row>
        <row r="1119">
          <cell r="A1119">
            <v>8143</v>
          </cell>
          <cell r="B1119" t="str">
            <v>Wall Support</v>
          </cell>
          <cell r="C1119" t="str">
            <v>800Ø</v>
          </cell>
          <cell r="D1119" t="str">
            <v>개</v>
          </cell>
          <cell r="E1119">
            <v>213000</v>
          </cell>
          <cell r="F1119">
            <v>0</v>
          </cell>
          <cell r="H1119">
            <v>657</v>
          </cell>
          <cell r="I1119">
            <v>213000</v>
          </cell>
          <cell r="J1119">
            <v>657</v>
          </cell>
          <cell r="L1119">
            <v>657</v>
          </cell>
        </row>
        <row r="1120">
          <cell r="A1120">
            <v>8144</v>
          </cell>
          <cell r="B1120" t="str">
            <v>Wall Support</v>
          </cell>
          <cell r="C1120" t="str">
            <v>700Ø</v>
          </cell>
          <cell r="D1120" t="str">
            <v>개</v>
          </cell>
          <cell r="E1120">
            <v>182000</v>
          </cell>
          <cell r="F1120">
            <v>0</v>
          </cell>
          <cell r="H1120">
            <v>657</v>
          </cell>
          <cell r="I1120">
            <v>182000</v>
          </cell>
          <cell r="J1120">
            <v>657</v>
          </cell>
          <cell r="L1120">
            <v>657</v>
          </cell>
        </row>
        <row r="1121">
          <cell r="A1121">
            <v>8145</v>
          </cell>
          <cell r="B1121" t="str">
            <v>Wall Support</v>
          </cell>
          <cell r="C1121" t="str">
            <v>600Ø</v>
          </cell>
          <cell r="D1121" t="str">
            <v>개</v>
          </cell>
          <cell r="E1121">
            <v>166000</v>
          </cell>
          <cell r="F1121">
            <v>0</v>
          </cell>
          <cell r="H1121">
            <v>657</v>
          </cell>
          <cell r="I1121">
            <v>166000</v>
          </cell>
          <cell r="J1121">
            <v>657</v>
          </cell>
          <cell r="L1121">
            <v>657</v>
          </cell>
        </row>
        <row r="1122">
          <cell r="A1122">
            <v>8146</v>
          </cell>
          <cell r="B1122" t="str">
            <v>Wall Support</v>
          </cell>
          <cell r="C1122" t="str">
            <v>500Ø</v>
          </cell>
          <cell r="D1122" t="str">
            <v>개</v>
          </cell>
          <cell r="E1122">
            <v>143000</v>
          </cell>
          <cell r="F1122">
            <v>0</v>
          </cell>
          <cell r="H1122">
            <v>657</v>
          </cell>
          <cell r="I1122">
            <v>143000</v>
          </cell>
          <cell r="J1122">
            <v>657</v>
          </cell>
          <cell r="L1122">
            <v>657</v>
          </cell>
        </row>
        <row r="1123">
          <cell r="A1123">
            <v>8147</v>
          </cell>
          <cell r="B1123" t="str">
            <v>Wall Support</v>
          </cell>
          <cell r="C1123" t="str">
            <v>400Ø</v>
          </cell>
          <cell r="D1123" t="str">
            <v>개</v>
          </cell>
          <cell r="E1123">
            <v>133000</v>
          </cell>
          <cell r="F1123">
            <v>0</v>
          </cell>
          <cell r="H1123">
            <v>657</v>
          </cell>
          <cell r="I1123">
            <v>133000</v>
          </cell>
          <cell r="J1123">
            <v>657</v>
          </cell>
          <cell r="L1123">
            <v>657</v>
          </cell>
        </row>
        <row r="1124">
          <cell r="A1124">
            <v>8148</v>
          </cell>
          <cell r="B1124" t="str">
            <v>Wall Support</v>
          </cell>
          <cell r="C1124" t="str">
            <v>300Ø</v>
          </cell>
          <cell r="D1124" t="str">
            <v>개</v>
          </cell>
          <cell r="E1124">
            <v>123000</v>
          </cell>
          <cell r="F1124">
            <v>0</v>
          </cell>
          <cell r="H1124">
            <v>657</v>
          </cell>
          <cell r="I1124">
            <v>123000</v>
          </cell>
          <cell r="J1124">
            <v>657</v>
          </cell>
          <cell r="L1124">
            <v>657</v>
          </cell>
        </row>
        <row r="1125">
          <cell r="A1125">
            <v>8149</v>
          </cell>
          <cell r="B1125" t="str">
            <v>Wall Support</v>
          </cell>
          <cell r="C1125" t="str">
            <v>200Ø</v>
          </cell>
          <cell r="D1125" t="str">
            <v>개</v>
          </cell>
          <cell r="E1125">
            <v>98000</v>
          </cell>
          <cell r="F1125">
            <v>0</v>
          </cell>
          <cell r="H1125">
            <v>657</v>
          </cell>
          <cell r="I1125">
            <v>98000</v>
          </cell>
          <cell r="J1125">
            <v>657</v>
          </cell>
          <cell r="L1125">
            <v>657</v>
          </cell>
        </row>
        <row r="1126">
          <cell r="A1126">
            <v>8151</v>
          </cell>
          <cell r="B1126" t="str">
            <v>Wall Guide Assembly</v>
          </cell>
          <cell r="C1126" t="str">
            <v>1,000Ø</v>
          </cell>
          <cell r="D1126" t="str">
            <v>개</v>
          </cell>
          <cell r="E1126">
            <v>167000</v>
          </cell>
          <cell r="F1126">
            <v>0</v>
          </cell>
          <cell r="H1126">
            <v>657</v>
          </cell>
          <cell r="I1126">
            <v>167000</v>
          </cell>
          <cell r="J1126">
            <v>657</v>
          </cell>
          <cell r="L1126">
            <v>657</v>
          </cell>
        </row>
        <row r="1127">
          <cell r="A1127">
            <v>8152</v>
          </cell>
          <cell r="B1127" t="str">
            <v>Wall Guide Assembly</v>
          </cell>
          <cell r="C1127" t="str">
            <v>900Ø</v>
          </cell>
          <cell r="D1127" t="str">
            <v>개</v>
          </cell>
          <cell r="E1127">
            <v>128000</v>
          </cell>
          <cell r="F1127">
            <v>0</v>
          </cell>
          <cell r="H1127">
            <v>657</v>
          </cell>
          <cell r="I1127">
            <v>128000</v>
          </cell>
          <cell r="J1127">
            <v>657</v>
          </cell>
          <cell r="L1127">
            <v>657</v>
          </cell>
        </row>
        <row r="1128">
          <cell r="A1128">
            <v>8153</v>
          </cell>
          <cell r="B1128" t="str">
            <v>Wall Guide Assembly</v>
          </cell>
          <cell r="C1128" t="str">
            <v>800Ø</v>
          </cell>
          <cell r="D1128" t="str">
            <v>개</v>
          </cell>
          <cell r="E1128">
            <v>114000</v>
          </cell>
          <cell r="F1128">
            <v>0</v>
          </cell>
          <cell r="H1128">
            <v>657</v>
          </cell>
          <cell r="I1128">
            <v>114000</v>
          </cell>
          <cell r="J1128">
            <v>657</v>
          </cell>
          <cell r="L1128">
            <v>657</v>
          </cell>
        </row>
        <row r="1129">
          <cell r="A1129">
            <v>8154</v>
          </cell>
          <cell r="B1129" t="str">
            <v>Wall Guide Assembly</v>
          </cell>
          <cell r="C1129" t="str">
            <v>700Ø</v>
          </cell>
          <cell r="D1129" t="str">
            <v>개</v>
          </cell>
          <cell r="E1129">
            <v>103000</v>
          </cell>
          <cell r="F1129">
            <v>0</v>
          </cell>
          <cell r="H1129">
            <v>657</v>
          </cell>
          <cell r="I1129">
            <v>103000</v>
          </cell>
          <cell r="J1129">
            <v>657</v>
          </cell>
          <cell r="L1129">
            <v>657</v>
          </cell>
        </row>
        <row r="1130">
          <cell r="A1130">
            <v>8155</v>
          </cell>
          <cell r="B1130" t="str">
            <v>Wall Guide Assembly</v>
          </cell>
          <cell r="C1130" t="str">
            <v>600Ø</v>
          </cell>
          <cell r="D1130" t="str">
            <v>개</v>
          </cell>
          <cell r="E1130">
            <v>89000</v>
          </cell>
          <cell r="F1130">
            <v>0</v>
          </cell>
          <cell r="H1130">
            <v>657</v>
          </cell>
          <cell r="I1130">
            <v>89000</v>
          </cell>
          <cell r="J1130">
            <v>657</v>
          </cell>
          <cell r="L1130">
            <v>657</v>
          </cell>
        </row>
        <row r="1131">
          <cell r="A1131">
            <v>8156</v>
          </cell>
          <cell r="B1131" t="str">
            <v>Wall Guide Assembly</v>
          </cell>
          <cell r="C1131" t="str">
            <v>500Ø</v>
          </cell>
          <cell r="D1131" t="str">
            <v>개</v>
          </cell>
          <cell r="E1131">
            <v>77800</v>
          </cell>
          <cell r="F1131">
            <v>0</v>
          </cell>
          <cell r="H1131">
            <v>657</v>
          </cell>
          <cell r="I1131">
            <v>77800</v>
          </cell>
          <cell r="J1131">
            <v>657</v>
          </cell>
          <cell r="L1131">
            <v>657</v>
          </cell>
        </row>
        <row r="1132">
          <cell r="A1132">
            <v>8157</v>
          </cell>
          <cell r="B1132" t="str">
            <v>Wall Guide Assembly</v>
          </cell>
          <cell r="C1132" t="str">
            <v>400Ø</v>
          </cell>
          <cell r="D1132" t="str">
            <v>개</v>
          </cell>
          <cell r="E1132">
            <v>69000</v>
          </cell>
          <cell r="F1132">
            <v>0</v>
          </cell>
          <cell r="H1132">
            <v>657</v>
          </cell>
          <cell r="I1132">
            <v>69000</v>
          </cell>
          <cell r="J1132">
            <v>657</v>
          </cell>
          <cell r="L1132">
            <v>657</v>
          </cell>
        </row>
        <row r="1133">
          <cell r="A1133">
            <v>8158</v>
          </cell>
          <cell r="B1133" t="str">
            <v>Wall Guide Assembly</v>
          </cell>
          <cell r="C1133" t="str">
            <v>300Ø</v>
          </cell>
          <cell r="D1133" t="str">
            <v>개</v>
          </cell>
          <cell r="E1133">
            <v>63000</v>
          </cell>
          <cell r="F1133">
            <v>0</v>
          </cell>
          <cell r="H1133">
            <v>657</v>
          </cell>
          <cell r="I1133">
            <v>63000</v>
          </cell>
          <cell r="J1133">
            <v>657</v>
          </cell>
          <cell r="L1133">
            <v>657</v>
          </cell>
        </row>
        <row r="1134">
          <cell r="A1134">
            <v>8159</v>
          </cell>
          <cell r="B1134" t="str">
            <v>Wall Guide Assembly</v>
          </cell>
          <cell r="C1134" t="str">
            <v>200Ø</v>
          </cell>
          <cell r="D1134" t="str">
            <v>개</v>
          </cell>
          <cell r="E1134">
            <v>49800</v>
          </cell>
          <cell r="F1134">
            <v>0</v>
          </cell>
          <cell r="H1134">
            <v>657</v>
          </cell>
          <cell r="I1134">
            <v>49800</v>
          </cell>
          <cell r="J1134">
            <v>657</v>
          </cell>
          <cell r="L1134">
            <v>657</v>
          </cell>
        </row>
        <row r="1135">
          <cell r="A1135">
            <v>8161</v>
          </cell>
          <cell r="B1135" t="str">
            <v>Bellows Joint</v>
          </cell>
          <cell r="C1135" t="str">
            <v>1,000Ø</v>
          </cell>
          <cell r="D1135" t="str">
            <v>개</v>
          </cell>
          <cell r="E1135">
            <v>1605000</v>
          </cell>
          <cell r="F1135">
            <v>0</v>
          </cell>
          <cell r="H1135">
            <v>657</v>
          </cell>
          <cell r="I1135">
            <v>1605000</v>
          </cell>
          <cell r="J1135">
            <v>657</v>
          </cell>
          <cell r="L1135">
            <v>657</v>
          </cell>
        </row>
        <row r="1136">
          <cell r="A1136">
            <v>8162</v>
          </cell>
          <cell r="B1136" t="str">
            <v>Bellows Joint</v>
          </cell>
          <cell r="C1136" t="str">
            <v>900Ø</v>
          </cell>
          <cell r="D1136" t="str">
            <v>개</v>
          </cell>
          <cell r="E1136">
            <v>1498000</v>
          </cell>
          <cell r="F1136">
            <v>0</v>
          </cell>
          <cell r="H1136">
            <v>657</v>
          </cell>
          <cell r="I1136">
            <v>1498000</v>
          </cell>
          <cell r="J1136">
            <v>657</v>
          </cell>
          <cell r="L1136">
            <v>657</v>
          </cell>
        </row>
        <row r="1137">
          <cell r="A1137">
            <v>8163</v>
          </cell>
          <cell r="B1137" t="str">
            <v>Bellows Joint</v>
          </cell>
          <cell r="C1137" t="str">
            <v>800Ø</v>
          </cell>
          <cell r="D1137" t="str">
            <v>개</v>
          </cell>
          <cell r="E1137">
            <v>1428000</v>
          </cell>
          <cell r="F1137">
            <v>0</v>
          </cell>
          <cell r="H1137">
            <v>657</v>
          </cell>
          <cell r="I1137">
            <v>1428000</v>
          </cell>
          <cell r="J1137">
            <v>657</v>
          </cell>
          <cell r="L1137">
            <v>657</v>
          </cell>
        </row>
        <row r="1138">
          <cell r="A1138">
            <v>8164</v>
          </cell>
          <cell r="B1138" t="str">
            <v>Bellows Joint</v>
          </cell>
          <cell r="C1138" t="str">
            <v>700Ø</v>
          </cell>
          <cell r="D1138" t="str">
            <v>개</v>
          </cell>
          <cell r="E1138">
            <v>1275000</v>
          </cell>
          <cell r="F1138">
            <v>0</v>
          </cell>
          <cell r="H1138">
            <v>657</v>
          </cell>
          <cell r="I1138">
            <v>1275000</v>
          </cell>
          <cell r="J1138">
            <v>657</v>
          </cell>
          <cell r="L1138">
            <v>657</v>
          </cell>
        </row>
        <row r="1139">
          <cell r="A1139">
            <v>8165</v>
          </cell>
          <cell r="B1139" t="str">
            <v>Bellows Joint</v>
          </cell>
          <cell r="C1139" t="str">
            <v>600Ø</v>
          </cell>
          <cell r="D1139" t="str">
            <v>개</v>
          </cell>
          <cell r="E1139">
            <v>1072000</v>
          </cell>
          <cell r="F1139">
            <v>0</v>
          </cell>
          <cell r="H1139">
            <v>657</v>
          </cell>
          <cell r="I1139">
            <v>1072000</v>
          </cell>
          <cell r="J1139">
            <v>657</v>
          </cell>
          <cell r="L1139">
            <v>657</v>
          </cell>
        </row>
        <row r="1140">
          <cell r="A1140">
            <v>8166</v>
          </cell>
          <cell r="B1140" t="str">
            <v>Bellows Joint</v>
          </cell>
          <cell r="C1140" t="str">
            <v>500Ø</v>
          </cell>
          <cell r="D1140" t="str">
            <v>개</v>
          </cell>
          <cell r="E1140">
            <v>658000</v>
          </cell>
          <cell r="F1140">
            <v>0</v>
          </cell>
          <cell r="H1140">
            <v>657</v>
          </cell>
          <cell r="I1140">
            <v>658000</v>
          </cell>
          <cell r="J1140">
            <v>657</v>
          </cell>
          <cell r="L1140">
            <v>657</v>
          </cell>
        </row>
        <row r="1141">
          <cell r="A1141">
            <v>8167</v>
          </cell>
          <cell r="B1141" t="str">
            <v>Bellows Joint</v>
          </cell>
          <cell r="C1141" t="str">
            <v>400Ø</v>
          </cell>
          <cell r="D1141" t="str">
            <v>개</v>
          </cell>
          <cell r="E1141">
            <v>576000</v>
          </cell>
          <cell r="F1141">
            <v>0</v>
          </cell>
          <cell r="H1141">
            <v>657</v>
          </cell>
          <cell r="I1141">
            <v>576000</v>
          </cell>
          <cell r="J1141">
            <v>657</v>
          </cell>
          <cell r="L1141">
            <v>657</v>
          </cell>
        </row>
        <row r="1142">
          <cell r="A1142">
            <v>8168</v>
          </cell>
          <cell r="B1142" t="str">
            <v>Bellows Joint</v>
          </cell>
          <cell r="C1142" t="str">
            <v>300Ø</v>
          </cell>
          <cell r="D1142" t="str">
            <v>개</v>
          </cell>
          <cell r="E1142">
            <v>513000</v>
          </cell>
          <cell r="F1142">
            <v>0</v>
          </cell>
          <cell r="H1142">
            <v>657</v>
          </cell>
          <cell r="I1142">
            <v>513000</v>
          </cell>
          <cell r="J1142">
            <v>657</v>
          </cell>
          <cell r="L1142">
            <v>657</v>
          </cell>
        </row>
        <row r="1143">
          <cell r="A1143">
            <v>8169</v>
          </cell>
          <cell r="B1143" t="str">
            <v>Bellows Joint</v>
          </cell>
          <cell r="C1143" t="str">
            <v>200Ø</v>
          </cell>
          <cell r="D1143" t="str">
            <v>개</v>
          </cell>
          <cell r="E1143">
            <v>400000</v>
          </cell>
          <cell r="F1143">
            <v>0</v>
          </cell>
          <cell r="H1143">
            <v>657</v>
          </cell>
          <cell r="I1143">
            <v>400000</v>
          </cell>
          <cell r="J1143">
            <v>657</v>
          </cell>
          <cell r="L1143">
            <v>657</v>
          </cell>
        </row>
        <row r="1144">
          <cell r="A1144">
            <v>8171</v>
          </cell>
          <cell r="B1144" t="str">
            <v>Ventilated Trimble</v>
          </cell>
          <cell r="C1144" t="str">
            <v>1,000Ø</v>
          </cell>
          <cell r="D1144" t="str">
            <v>개</v>
          </cell>
          <cell r="E1144">
            <v>314000</v>
          </cell>
          <cell r="F1144">
            <v>0</v>
          </cell>
          <cell r="H1144">
            <v>657</v>
          </cell>
          <cell r="I1144">
            <v>314000</v>
          </cell>
          <cell r="J1144">
            <v>657</v>
          </cell>
          <cell r="L1144">
            <v>657</v>
          </cell>
        </row>
        <row r="1145">
          <cell r="A1145">
            <v>8172</v>
          </cell>
          <cell r="B1145" t="str">
            <v>Ventilated Trimble</v>
          </cell>
          <cell r="C1145" t="str">
            <v>900Ø</v>
          </cell>
          <cell r="D1145" t="str">
            <v>개</v>
          </cell>
          <cell r="E1145">
            <v>247000</v>
          </cell>
          <cell r="F1145">
            <v>0</v>
          </cell>
          <cell r="H1145">
            <v>657</v>
          </cell>
          <cell r="I1145">
            <v>247000</v>
          </cell>
          <cell r="J1145">
            <v>657</v>
          </cell>
          <cell r="L1145">
            <v>657</v>
          </cell>
        </row>
        <row r="1146">
          <cell r="A1146">
            <v>8173</v>
          </cell>
          <cell r="B1146" t="str">
            <v>Ventilated Trimble</v>
          </cell>
          <cell r="C1146" t="str">
            <v>800Ø</v>
          </cell>
          <cell r="D1146" t="str">
            <v>개</v>
          </cell>
          <cell r="E1146">
            <v>227000</v>
          </cell>
          <cell r="F1146">
            <v>0</v>
          </cell>
          <cell r="H1146">
            <v>657</v>
          </cell>
          <cell r="I1146">
            <v>227000</v>
          </cell>
          <cell r="J1146">
            <v>657</v>
          </cell>
          <cell r="L1146">
            <v>657</v>
          </cell>
        </row>
        <row r="1147">
          <cell r="A1147">
            <v>8174</v>
          </cell>
          <cell r="B1147" t="str">
            <v>Ventilated Trimble</v>
          </cell>
          <cell r="C1147" t="str">
            <v>700Ø</v>
          </cell>
          <cell r="D1147" t="str">
            <v>개</v>
          </cell>
          <cell r="E1147">
            <v>205000</v>
          </cell>
          <cell r="F1147">
            <v>0</v>
          </cell>
          <cell r="H1147">
            <v>657</v>
          </cell>
          <cell r="I1147">
            <v>205000</v>
          </cell>
          <cell r="J1147">
            <v>657</v>
          </cell>
          <cell r="L1147">
            <v>657</v>
          </cell>
        </row>
        <row r="1148">
          <cell r="A1148">
            <v>8175</v>
          </cell>
          <cell r="B1148" t="str">
            <v>Ventilated Trimble</v>
          </cell>
          <cell r="C1148" t="str">
            <v>600Ø</v>
          </cell>
          <cell r="D1148" t="str">
            <v>개</v>
          </cell>
          <cell r="E1148">
            <v>183000</v>
          </cell>
          <cell r="F1148">
            <v>0</v>
          </cell>
          <cell r="H1148">
            <v>657</v>
          </cell>
          <cell r="I1148">
            <v>183000</v>
          </cell>
          <cell r="J1148">
            <v>657</v>
          </cell>
          <cell r="L1148">
            <v>657</v>
          </cell>
        </row>
        <row r="1149">
          <cell r="A1149">
            <v>8176</v>
          </cell>
          <cell r="B1149" t="str">
            <v>Ventilated Trimble</v>
          </cell>
          <cell r="C1149" t="str">
            <v>500Ø</v>
          </cell>
          <cell r="D1149" t="str">
            <v>개</v>
          </cell>
          <cell r="E1149">
            <v>164000</v>
          </cell>
          <cell r="F1149">
            <v>0</v>
          </cell>
          <cell r="H1149">
            <v>657</v>
          </cell>
          <cell r="I1149">
            <v>164000</v>
          </cell>
          <cell r="J1149">
            <v>657</v>
          </cell>
          <cell r="L1149">
            <v>657</v>
          </cell>
        </row>
        <row r="1150">
          <cell r="A1150">
            <v>8177</v>
          </cell>
          <cell r="B1150" t="str">
            <v>Ventilated Trimble</v>
          </cell>
          <cell r="C1150" t="str">
            <v>400Ø</v>
          </cell>
          <cell r="D1150" t="str">
            <v>개</v>
          </cell>
          <cell r="E1150">
            <v>148000</v>
          </cell>
          <cell r="F1150">
            <v>0</v>
          </cell>
          <cell r="H1150">
            <v>657</v>
          </cell>
          <cell r="I1150">
            <v>148000</v>
          </cell>
          <cell r="J1150">
            <v>657</v>
          </cell>
          <cell r="L1150">
            <v>657</v>
          </cell>
        </row>
        <row r="1151">
          <cell r="A1151">
            <v>8178</v>
          </cell>
          <cell r="B1151" t="str">
            <v>Ventilated Trimble</v>
          </cell>
          <cell r="C1151" t="str">
            <v>300Ø</v>
          </cell>
          <cell r="D1151" t="str">
            <v>개</v>
          </cell>
          <cell r="E1151">
            <v>133000</v>
          </cell>
          <cell r="F1151">
            <v>0</v>
          </cell>
          <cell r="H1151">
            <v>657</v>
          </cell>
          <cell r="I1151">
            <v>133000</v>
          </cell>
          <cell r="J1151">
            <v>657</v>
          </cell>
          <cell r="L1151">
            <v>657</v>
          </cell>
        </row>
        <row r="1152">
          <cell r="A1152">
            <v>8179</v>
          </cell>
          <cell r="B1152" t="str">
            <v>Ventilated Trimble</v>
          </cell>
          <cell r="C1152" t="str">
            <v>200Ø</v>
          </cell>
          <cell r="D1152" t="str">
            <v>개</v>
          </cell>
          <cell r="E1152">
            <v>118000</v>
          </cell>
          <cell r="F1152">
            <v>0</v>
          </cell>
          <cell r="H1152">
            <v>657</v>
          </cell>
          <cell r="I1152">
            <v>118000</v>
          </cell>
          <cell r="J1152">
            <v>657</v>
          </cell>
          <cell r="L1152">
            <v>657</v>
          </cell>
        </row>
        <row r="1153">
          <cell r="A1153">
            <v>8181</v>
          </cell>
          <cell r="B1153" t="str">
            <v>Drain Tee Cap</v>
          </cell>
          <cell r="C1153" t="str">
            <v>1,000Ø</v>
          </cell>
          <cell r="D1153" t="str">
            <v>개</v>
          </cell>
          <cell r="E1153">
            <v>125000</v>
          </cell>
          <cell r="F1153">
            <v>0</v>
          </cell>
          <cell r="H1153">
            <v>657</v>
          </cell>
          <cell r="I1153">
            <v>125000</v>
          </cell>
          <cell r="J1153">
            <v>657</v>
          </cell>
          <cell r="L1153">
            <v>657</v>
          </cell>
        </row>
        <row r="1154">
          <cell r="A1154">
            <v>8182</v>
          </cell>
          <cell r="B1154" t="str">
            <v>Drain Tee Cap</v>
          </cell>
          <cell r="C1154" t="str">
            <v>900Ø</v>
          </cell>
          <cell r="D1154" t="str">
            <v>개</v>
          </cell>
          <cell r="E1154">
            <v>90000</v>
          </cell>
          <cell r="F1154">
            <v>0</v>
          </cell>
          <cell r="H1154">
            <v>657</v>
          </cell>
          <cell r="I1154">
            <v>90000</v>
          </cell>
          <cell r="J1154">
            <v>657</v>
          </cell>
          <cell r="L1154">
            <v>657</v>
          </cell>
        </row>
        <row r="1155">
          <cell r="A1155">
            <v>8183</v>
          </cell>
          <cell r="B1155" t="str">
            <v>Drain Tee Cap</v>
          </cell>
          <cell r="C1155" t="str">
            <v>800Ø</v>
          </cell>
          <cell r="D1155" t="str">
            <v>개</v>
          </cell>
          <cell r="E1155">
            <v>63800</v>
          </cell>
          <cell r="F1155">
            <v>0</v>
          </cell>
          <cell r="H1155">
            <v>657</v>
          </cell>
          <cell r="I1155">
            <v>63800</v>
          </cell>
          <cell r="J1155">
            <v>657</v>
          </cell>
          <cell r="L1155">
            <v>657</v>
          </cell>
        </row>
        <row r="1156">
          <cell r="A1156">
            <v>8184</v>
          </cell>
          <cell r="B1156" t="str">
            <v>Drain Tee Cap</v>
          </cell>
          <cell r="C1156" t="str">
            <v>700Ø</v>
          </cell>
          <cell r="D1156" t="str">
            <v>개</v>
          </cell>
          <cell r="E1156">
            <v>51200</v>
          </cell>
          <cell r="F1156">
            <v>0</v>
          </cell>
          <cell r="H1156">
            <v>657</v>
          </cell>
          <cell r="I1156">
            <v>51200</v>
          </cell>
          <cell r="J1156">
            <v>657</v>
          </cell>
          <cell r="L1156">
            <v>657</v>
          </cell>
        </row>
        <row r="1157">
          <cell r="A1157">
            <v>8185</v>
          </cell>
          <cell r="B1157" t="str">
            <v>Drain Tee Cap</v>
          </cell>
          <cell r="C1157" t="str">
            <v>600Ø</v>
          </cell>
          <cell r="D1157" t="str">
            <v>개</v>
          </cell>
          <cell r="E1157">
            <v>44500</v>
          </cell>
          <cell r="F1157">
            <v>0</v>
          </cell>
          <cell r="H1157">
            <v>657</v>
          </cell>
          <cell r="I1157">
            <v>44500</v>
          </cell>
          <cell r="J1157">
            <v>657</v>
          </cell>
          <cell r="L1157">
            <v>657</v>
          </cell>
        </row>
        <row r="1158">
          <cell r="A1158">
            <v>8186</v>
          </cell>
          <cell r="B1158" t="str">
            <v>Drain Tee Cap</v>
          </cell>
          <cell r="C1158" t="str">
            <v>500Ø</v>
          </cell>
          <cell r="D1158" t="str">
            <v>개</v>
          </cell>
          <cell r="E1158">
            <v>39200</v>
          </cell>
          <cell r="F1158">
            <v>0</v>
          </cell>
          <cell r="H1158">
            <v>657</v>
          </cell>
          <cell r="I1158">
            <v>39200</v>
          </cell>
          <cell r="J1158">
            <v>657</v>
          </cell>
          <cell r="L1158">
            <v>657</v>
          </cell>
        </row>
        <row r="1159">
          <cell r="A1159">
            <v>8187</v>
          </cell>
          <cell r="B1159" t="str">
            <v>Drain Tee Cap</v>
          </cell>
          <cell r="C1159" t="str">
            <v>400Ø</v>
          </cell>
          <cell r="D1159" t="str">
            <v>개</v>
          </cell>
          <cell r="E1159">
            <v>29900</v>
          </cell>
          <cell r="F1159">
            <v>0</v>
          </cell>
          <cell r="H1159">
            <v>657</v>
          </cell>
          <cell r="I1159">
            <v>29900</v>
          </cell>
          <cell r="J1159">
            <v>657</v>
          </cell>
          <cell r="L1159">
            <v>657</v>
          </cell>
        </row>
        <row r="1160">
          <cell r="A1160">
            <v>8188</v>
          </cell>
          <cell r="B1160" t="str">
            <v>Drain Tee Cap</v>
          </cell>
          <cell r="C1160" t="str">
            <v>300Ø</v>
          </cell>
          <cell r="D1160" t="str">
            <v>개</v>
          </cell>
          <cell r="E1160">
            <v>24600</v>
          </cell>
          <cell r="F1160">
            <v>0</v>
          </cell>
          <cell r="H1160">
            <v>657</v>
          </cell>
          <cell r="I1160">
            <v>24600</v>
          </cell>
          <cell r="J1160">
            <v>657</v>
          </cell>
          <cell r="L1160">
            <v>657</v>
          </cell>
        </row>
        <row r="1161">
          <cell r="A1161">
            <v>8189</v>
          </cell>
          <cell r="B1161" t="str">
            <v>Drain Tee Cap</v>
          </cell>
          <cell r="C1161" t="str">
            <v>200Ø</v>
          </cell>
          <cell r="D1161" t="str">
            <v>개</v>
          </cell>
          <cell r="E1161">
            <v>17900</v>
          </cell>
          <cell r="F1161">
            <v>0</v>
          </cell>
          <cell r="H1161">
            <v>657</v>
          </cell>
          <cell r="I1161">
            <v>17900</v>
          </cell>
          <cell r="J1161">
            <v>657</v>
          </cell>
          <cell r="L1161">
            <v>657</v>
          </cell>
        </row>
        <row r="1162">
          <cell r="A1162">
            <v>8191</v>
          </cell>
          <cell r="B1162" t="str">
            <v>Manifold Tee</v>
          </cell>
          <cell r="C1162" t="str">
            <v>1,000Ø</v>
          </cell>
          <cell r="D1162" t="str">
            <v>개</v>
          </cell>
          <cell r="E1162">
            <v>665000</v>
          </cell>
          <cell r="F1162">
            <v>0</v>
          </cell>
          <cell r="H1162">
            <v>657</v>
          </cell>
          <cell r="I1162">
            <v>665000</v>
          </cell>
          <cell r="J1162">
            <v>657</v>
          </cell>
          <cell r="L1162">
            <v>657</v>
          </cell>
        </row>
        <row r="1163">
          <cell r="A1163">
            <v>8192</v>
          </cell>
          <cell r="B1163" t="str">
            <v>Manifold Tee</v>
          </cell>
          <cell r="C1163" t="str">
            <v>900Ø</v>
          </cell>
          <cell r="D1163" t="str">
            <v>개</v>
          </cell>
          <cell r="E1163">
            <v>450000</v>
          </cell>
          <cell r="F1163">
            <v>0</v>
          </cell>
          <cell r="H1163">
            <v>657</v>
          </cell>
          <cell r="I1163">
            <v>450000</v>
          </cell>
          <cell r="J1163">
            <v>657</v>
          </cell>
          <cell r="L1163">
            <v>657</v>
          </cell>
        </row>
        <row r="1164">
          <cell r="A1164">
            <v>8193</v>
          </cell>
          <cell r="B1164" t="str">
            <v>Manifold Tee</v>
          </cell>
          <cell r="C1164" t="str">
            <v>800Ø</v>
          </cell>
          <cell r="D1164" t="str">
            <v>개</v>
          </cell>
          <cell r="E1164">
            <v>409000</v>
          </cell>
          <cell r="F1164">
            <v>0</v>
          </cell>
          <cell r="H1164">
            <v>657</v>
          </cell>
          <cell r="I1164">
            <v>409000</v>
          </cell>
          <cell r="J1164">
            <v>657</v>
          </cell>
          <cell r="L1164">
            <v>657</v>
          </cell>
        </row>
        <row r="1165">
          <cell r="A1165">
            <v>8194</v>
          </cell>
          <cell r="B1165" t="str">
            <v>Manifold Tee</v>
          </cell>
          <cell r="C1165" t="str">
            <v>700Ø</v>
          </cell>
          <cell r="D1165" t="str">
            <v>개</v>
          </cell>
          <cell r="E1165">
            <v>287000</v>
          </cell>
          <cell r="F1165">
            <v>0</v>
          </cell>
          <cell r="H1165">
            <v>657</v>
          </cell>
          <cell r="I1165">
            <v>287000</v>
          </cell>
          <cell r="J1165">
            <v>657</v>
          </cell>
          <cell r="L1165">
            <v>657</v>
          </cell>
        </row>
        <row r="1166">
          <cell r="A1166">
            <v>8195</v>
          </cell>
          <cell r="B1166" t="str">
            <v>Manifold Tee</v>
          </cell>
          <cell r="C1166" t="str">
            <v>600Ø</v>
          </cell>
          <cell r="D1166" t="str">
            <v>개</v>
          </cell>
          <cell r="E1166">
            <v>252000</v>
          </cell>
          <cell r="F1166">
            <v>0</v>
          </cell>
          <cell r="H1166">
            <v>657</v>
          </cell>
          <cell r="I1166">
            <v>252000</v>
          </cell>
          <cell r="J1166">
            <v>657</v>
          </cell>
          <cell r="L1166">
            <v>657</v>
          </cell>
        </row>
        <row r="1167">
          <cell r="A1167">
            <v>8196</v>
          </cell>
          <cell r="B1167" t="str">
            <v>Manifold Tee</v>
          </cell>
          <cell r="C1167" t="str">
            <v>500Ø</v>
          </cell>
          <cell r="D1167" t="str">
            <v>개</v>
          </cell>
          <cell r="E1167">
            <v>194000</v>
          </cell>
          <cell r="F1167">
            <v>0</v>
          </cell>
          <cell r="H1167">
            <v>657</v>
          </cell>
          <cell r="I1167">
            <v>194000</v>
          </cell>
          <cell r="J1167">
            <v>657</v>
          </cell>
          <cell r="L1167">
            <v>657</v>
          </cell>
        </row>
        <row r="1168">
          <cell r="A1168">
            <v>8197</v>
          </cell>
          <cell r="B1168" t="str">
            <v>Manifold Tee</v>
          </cell>
          <cell r="C1168" t="str">
            <v>400Ø</v>
          </cell>
          <cell r="D1168" t="str">
            <v>개</v>
          </cell>
          <cell r="E1168">
            <v>154000</v>
          </cell>
          <cell r="F1168">
            <v>0</v>
          </cell>
          <cell r="H1168">
            <v>657</v>
          </cell>
          <cell r="I1168">
            <v>154000</v>
          </cell>
          <cell r="J1168">
            <v>657</v>
          </cell>
          <cell r="L1168">
            <v>657</v>
          </cell>
        </row>
        <row r="1169">
          <cell r="A1169">
            <v>8198</v>
          </cell>
          <cell r="B1169" t="str">
            <v>Manifold Tee</v>
          </cell>
          <cell r="C1169" t="str">
            <v>300Ø</v>
          </cell>
          <cell r="D1169" t="str">
            <v>개</v>
          </cell>
          <cell r="E1169">
            <v>124000</v>
          </cell>
          <cell r="F1169">
            <v>0</v>
          </cell>
          <cell r="H1169">
            <v>657</v>
          </cell>
          <cell r="I1169">
            <v>124000</v>
          </cell>
          <cell r="J1169">
            <v>657</v>
          </cell>
          <cell r="L1169">
            <v>657</v>
          </cell>
        </row>
        <row r="1170">
          <cell r="A1170">
            <v>8199</v>
          </cell>
          <cell r="B1170" t="str">
            <v>Manifold Tee</v>
          </cell>
          <cell r="C1170" t="str">
            <v>200Ø</v>
          </cell>
          <cell r="D1170" t="str">
            <v>개</v>
          </cell>
          <cell r="E1170">
            <v>81000</v>
          </cell>
          <cell r="F1170">
            <v>0</v>
          </cell>
          <cell r="H1170">
            <v>657</v>
          </cell>
          <cell r="I1170">
            <v>81000</v>
          </cell>
          <cell r="J1170">
            <v>657</v>
          </cell>
          <cell r="L1170">
            <v>657</v>
          </cell>
        </row>
        <row r="1171">
          <cell r="A1171">
            <v>8201</v>
          </cell>
          <cell r="B1171" t="str">
            <v>Insulated Flange</v>
          </cell>
          <cell r="C1171" t="str">
            <v>1,000Ø</v>
          </cell>
          <cell r="D1171" t="str">
            <v>개</v>
          </cell>
          <cell r="E1171">
            <v>571000</v>
          </cell>
          <cell r="F1171">
            <v>0</v>
          </cell>
          <cell r="H1171">
            <v>657</v>
          </cell>
          <cell r="I1171">
            <v>571000</v>
          </cell>
          <cell r="J1171">
            <v>657</v>
          </cell>
          <cell r="L1171">
            <v>657</v>
          </cell>
        </row>
        <row r="1172">
          <cell r="A1172">
            <v>8202</v>
          </cell>
          <cell r="B1172" t="str">
            <v>Insulated Flange</v>
          </cell>
          <cell r="C1172" t="str">
            <v>900Ø</v>
          </cell>
          <cell r="D1172" t="str">
            <v>개</v>
          </cell>
          <cell r="E1172">
            <v>348000</v>
          </cell>
          <cell r="F1172">
            <v>0</v>
          </cell>
          <cell r="H1172">
            <v>657</v>
          </cell>
          <cell r="I1172">
            <v>348000</v>
          </cell>
          <cell r="J1172">
            <v>657</v>
          </cell>
          <cell r="L1172">
            <v>657</v>
          </cell>
        </row>
        <row r="1173">
          <cell r="A1173">
            <v>8203</v>
          </cell>
          <cell r="B1173" t="str">
            <v>Insulated Flange</v>
          </cell>
          <cell r="C1173" t="str">
            <v>800Ø</v>
          </cell>
          <cell r="D1173" t="str">
            <v>개</v>
          </cell>
          <cell r="E1173">
            <v>294000</v>
          </cell>
          <cell r="F1173">
            <v>0</v>
          </cell>
          <cell r="H1173">
            <v>657</v>
          </cell>
          <cell r="I1173">
            <v>294000</v>
          </cell>
          <cell r="J1173">
            <v>657</v>
          </cell>
          <cell r="L1173">
            <v>657</v>
          </cell>
        </row>
        <row r="1174">
          <cell r="A1174">
            <v>8204</v>
          </cell>
          <cell r="B1174" t="str">
            <v>Insulated Flange</v>
          </cell>
          <cell r="C1174" t="str">
            <v>700Ø</v>
          </cell>
          <cell r="D1174" t="str">
            <v>개</v>
          </cell>
          <cell r="E1174">
            <v>209000</v>
          </cell>
          <cell r="F1174">
            <v>0</v>
          </cell>
          <cell r="H1174">
            <v>657</v>
          </cell>
          <cell r="I1174">
            <v>209000</v>
          </cell>
          <cell r="J1174">
            <v>657</v>
          </cell>
          <cell r="L1174">
            <v>657</v>
          </cell>
        </row>
        <row r="1175">
          <cell r="A1175">
            <v>8205</v>
          </cell>
          <cell r="B1175" t="str">
            <v>Insulated Flange</v>
          </cell>
          <cell r="C1175" t="str">
            <v>600Ø</v>
          </cell>
          <cell r="D1175" t="str">
            <v>개</v>
          </cell>
          <cell r="E1175">
            <v>182000</v>
          </cell>
          <cell r="F1175">
            <v>0</v>
          </cell>
          <cell r="H1175">
            <v>657</v>
          </cell>
          <cell r="I1175">
            <v>182000</v>
          </cell>
          <cell r="J1175">
            <v>657</v>
          </cell>
          <cell r="L1175">
            <v>657</v>
          </cell>
        </row>
        <row r="1176">
          <cell r="A1176">
            <v>8206</v>
          </cell>
          <cell r="B1176" t="str">
            <v>Insulated Flange</v>
          </cell>
          <cell r="C1176" t="str">
            <v>500Ø</v>
          </cell>
          <cell r="D1176" t="str">
            <v>개</v>
          </cell>
          <cell r="E1176">
            <v>174000</v>
          </cell>
          <cell r="F1176">
            <v>0</v>
          </cell>
          <cell r="H1176">
            <v>657</v>
          </cell>
          <cell r="I1176">
            <v>174000</v>
          </cell>
          <cell r="J1176">
            <v>657</v>
          </cell>
          <cell r="L1176">
            <v>657</v>
          </cell>
        </row>
        <row r="1177">
          <cell r="A1177">
            <v>8207</v>
          </cell>
          <cell r="B1177" t="str">
            <v>Insulated Flange</v>
          </cell>
          <cell r="C1177" t="str">
            <v>400Ø</v>
          </cell>
          <cell r="D1177" t="str">
            <v>개</v>
          </cell>
          <cell r="E1177">
            <v>138000</v>
          </cell>
          <cell r="F1177">
            <v>0</v>
          </cell>
          <cell r="H1177">
            <v>657</v>
          </cell>
          <cell r="I1177">
            <v>138000</v>
          </cell>
          <cell r="J1177">
            <v>657</v>
          </cell>
          <cell r="L1177">
            <v>657</v>
          </cell>
        </row>
        <row r="1178">
          <cell r="A1178">
            <v>8208</v>
          </cell>
          <cell r="B1178" t="str">
            <v>Insulated Flange</v>
          </cell>
          <cell r="C1178" t="str">
            <v>300Ø</v>
          </cell>
          <cell r="D1178" t="str">
            <v>개</v>
          </cell>
          <cell r="E1178">
            <v>91000</v>
          </cell>
          <cell r="F1178">
            <v>0</v>
          </cell>
          <cell r="H1178">
            <v>657</v>
          </cell>
          <cell r="I1178">
            <v>91000</v>
          </cell>
          <cell r="J1178">
            <v>657</v>
          </cell>
          <cell r="L1178">
            <v>657</v>
          </cell>
        </row>
        <row r="1179">
          <cell r="A1179">
            <v>8209</v>
          </cell>
          <cell r="B1179" t="str">
            <v>Insulated Flange</v>
          </cell>
          <cell r="C1179" t="str">
            <v>200Ø</v>
          </cell>
          <cell r="D1179" t="str">
            <v>개</v>
          </cell>
          <cell r="E1179">
            <v>68000</v>
          </cell>
          <cell r="F1179">
            <v>0</v>
          </cell>
          <cell r="H1179">
            <v>657</v>
          </cell>
          <cell r="I1179">
            <v>68000</v>
          </cell>
          <cell r="J1179">
            <v>657</v>
          </cell>
          <cell r="L1179">
            <v>657</v>
          </cell>
        </row>
        <row r="1180">
          <cell r="A1180">
            <v>8211</v>
          </cell>
          <cell r="B1180" t="str">
            <v>Pt Support Assembly</v>
          </cell>
          <cell r="C1180" t="str">
            <v>1,000Ø</v>
          </cell>
          <cell r="D1180" t="str">
            <v>개</v>
          </cell>
          <cell r="E1180">
            <v>254000</v>
          </cell>
          <cell r="F1180">
            <v>0</v>
          </cell>
          <cell r="H1180">
            <v>657</v>
          </cell>
          <cell r="I1180">
            <v>254000</v>
          </cell>
          <cell r="J1180">
            <v>657</v>
          </cell>
          <cell r="L1180">
            <v>657</v>
          </cell>
        </row>
        <row r="1181">
          <cell r="A1181">
            <v>8212</v>
          </cell>
          <cell r="B1181" t="str">
            <v>Pt Support Assembly</v>
          </cell>
          <cell r="C1181" t="str">
            <v>900Ø</v>
          </cell>
          <cell r="D1181" t="str">
            <v>개</v>
          </cell>
          <cell r="E1181">
            <v>171000</v>
          </cell>
          <cell r="F1181">
            <v>0</v>
          </cell>
          <cell r="H1181">
            <v>657</v>
          </cell>
          <cell r="I1181">
            <v>171000</v>
          </cell>
          <cell r="J1181">
            <v>657</v>
          </cell>
          <cell r="L1181">
            <v>657</v>
          </cell>
        </row>
        <row r="1182">
          <cell r="A1182">
            <v>8213</v>
          </cell>
          <cell r="B1182" t="str">
            <v>Pt Support Assembly</v>
          </cell>
          <cell r="C1182" t="str">
            <v>800Ø</v>
          </cell>
          <cell r="D1182" t="str">
            <v>개</v>
          </cell>
          <cell r="E1182">
            <v>142000</v>
          </cell>
          <cell r="F1182">
            <v>0</v>
          </cell>
          <cell r="H1182">
            <v>657</v>
          </cell>
          <cell r="I1182">
            <v>142000</v>
          </cell>
          <cell r="J1182">
            <v>657</v>
          </cell>
          <cell r="L1182">
            <v>657</v>
          </cell>
        </row>
        <row r="1183">
          <cell r="A1183">
            <v>8214</v>
          </cell>
          <cell r="B1183" t="str">
            <v>Pt Support Assembly</v>
          </cell>
          <cell r="C1183" t="str">
            <v>700Ø</v>
          </cell>
          <cell r="D1183" t="str">
            <v>개</v>
          </cell>
          <cell r="E1183">
            <v>115000</v>
          </cell>
          <cell r="F1183">
            <v>0</v>
          </cell>
          <cell r="H1183">
            <v>657</v>
          </cell>
          <cell r="I1183">
            <v>115000</v>
          </cell>
          <cell r="J1183">
            <v>657</v>
          </cell>
          <cell r="L1183">
            <v>657</v>
          </cell>
        </row>
        <row r="1184">
          <cell r="A1184">
            <v>8215</v>
          </cell>
          <cell r="B1184" t="str">
            <v>Pt Support Assembly</v>
          </cell>
          <cell r="C1184" t="str">
            <v>600Ø</v>
          </cell>
          <cell r="D1184" t="str">
            <v>개</v>
          </cell>
          <cell r="E1184">
            <v>95000</v>
          </cell>
          <cell r="F1184">
            <v>0</v>
          </cell>
          <cell r="H1184">
            <v>657</v>
          </cell>
          <cell r="I1184">
            <v>95000</v>
          </cell>
          <cell r="J1184">
            <v>657</v>
          </cell>
          <cell r="L1184">
            <v>657</v>
          </cell>
        </row>
        <row r="1185">
          <cell r="A1185">
            <v>8216</v>
          </cell>
          <cell r="B1185" t="str">
            <v>Pt Support Assembly</v>
          </cell>
          <cell r="C1185" t="str">
            <v>500Ø</v>
          </cell>
          <cell r="D1185" t="str">
            <v>개</v>
          </cell>
          <cell r="E1185">
            <v>75000</v>
          </cell>
          <cell r="F1185">
            <v>0</v>
          </cell>
          <cell r="H1185">
            <v>657</v>
          </cell>
          <cell r="I1185">
            <v>75000</v>
          </cell>
          <cell r="J1185">
            <v>657</v>
          </cell>
          <cell r="L1185">
            <v>657</v>
          </cell>
        </row>
        <row r="1186">
          <cell r="A1186">
            <v>8217</v>
          </cell>
          <cell r="B1186" t="str">
            <v>Pt Support Assembly</v>
          </cell>
          <cell r="C1186" t="str">
            <v>400Ø</v>
          </cell>
          <cell r="D1186" t="str">
            <v>개</v>
          </cell>
          <cell r="E1186">
            <v>63100</v>
          </cell>
          <cell r="F1186">
            <v>0</v>
          </cell>
          <cell r="H1186">
            <v>657</v>
          </cell>
          <cell r="I1186">
            <v>63100</v>
          </cell>
          <cell r="J1186">
            <v>657</v>
          </cell>
          <cell r="L1186">
            <v>657</v>
          </cell>
        </row>
        <row r="1187">
          <cell r="A1187">
            <v>8218</v>
          </cell>
          <cell r="B1187" t="str">
            <v>Pt Support Assembly</v>
          </cell>
          <cell r="C1187" t="str">
            <v>300Ø</v>
          </cell>
          <cell r="D1187" t="str">
            <v>개</v>
          </cell>
          <cell r="E1187">
            <v>56500</v>
          </cell>
          <cell r="F1187">
            <v>0</v>
          </cell>
          <cell r="H1187">
            <v>657</v>
          </cell>
          <cell r="I1187">
            <v>56500</v>
          </cell>
          <cell r="J1187">
            <v>657</v>
          </cell>
          <cell r="L1187">
            <v>657</v>
          </cell>
        </row>
        <row r="1188">
          <cell r="A1188">
            <v>8219</v>
          </cell>
          <cell r="B1188" t="str">
            <v>Pt Support Assembly</v>
          </cell>
          <cell r="C1188" t="str">
            <v>200Ø</v>
          </cell>
          <cell r="D1188" t="str">
            <v>개</v>
          </cell>
          <cell r="E1188">
            <v>49800</v>
          </cell>
          <cell r="F1188">
            <v>0</v>
          </cell>
          <cell r="H1188">
            <v>657</v>
          </cell>
          <cell r="I1188">
            <v>49800</v>
          </cell>
          <cell r="J1188">
            <v>657</v>
          </cell>
          <cell r="L1188">
            <v>657</v>
          </cell>
        </row>
        <row r="1189">
          <cell r="A1189">
            <v>8221</v>
          </cell>
          <cell r="B1189" t="str">
            <v>Check Hole</v>
          </cell>
          <cell r="C1189" t="str">
            <v>1,000Ø</v>
          </cell>
          <cell r="D1189" t="str">
            <v>개</v>
          </cell>
          <cell r="E1189">
            <v>354000</v>
          </cell>
          <cell r="F1189">
            <v>0</v>
          </cell>
          <cell r="H1189">
            <v>657</v>
          </cell>
          <cell r="I1189">
            <v>354000</v>
          </cell>
          <cell r="J1189">
            <v>657</v>
          </cell>
          <cell r="L1189">
            <v>657</v>
          </cell>
        </row>
        <row r="1190">
          <cell r="A1190">
            <v>8222</v>
          </cell>
          <cell r="B1190" t="str">
            <v>Check Hole</v>
          </cell>
          <cell r="C1190" t="str">
            <v>900Ø</v>
          </cell>
          <cell r="D1190" t="str">
            <v>개</v>
          </cell>
          <cell r="E1190">
            <v>282000</v>
          </cell>
          <cell r="F1190">
            <v>0</v>
          </cell>
          <cell r="H1190">
            <v>657</v>
          </cell>
          <cell r="I1190">
            <v>282000</v>
          </cell>
          <cell r="J1190">
            <v>657</v>
          </cell>
          <cell r="L1190">
            <v>657</v>
          </cell>
        </row>
        <row r="1191">
          <cell r="A1191">
            <v>8223</v>
          </cell>
          <cell r="B1191" t="str">
            <v>Check Hole</v>
          </cell>
          <cell r="C1191" t="str">
            <v>800Ø</v>
          </cell>
          <cell r="D1191" t="str">
            <v>개</v>
          </cell>
          <cell r="E1191">
            <v>252000</v>
          </cell>
          <cell r="F1191">
            <v>0</v>
          </cell>
          <cell r="H1191">
            <v>657</v>
          </cell>
          <cell r="I1191">
            <v>252000</v>
          </cell>
          <cell r="J1191">
            <v>657</v>
          </cell>
          <cell r="L1191">
            <v>657</v>
          </cell>
        </row>
        <row r="1192">
          <cell r="A1192">
            <v>8224</v>
          </cell>
          <cell r="B1192" t="str">
            <v>Check Hole</v>
          </cell>
          <cell r="C1192" t="str">
            <v>700Ø</v>
          </cell>
          <cell r="D1192" t="str">
            <v>개</v>
          </cell>
          <cell r="E1192">
            <v>219000</v>
          </cell>
          <cell r="F1192">
            <v>0</v>
          </cell>
          <cell r="H1192">
            <v>657</v>
          </cell>
          <cell r="I1192">
            <v>219000</v>
          </cell>
          <cell r="J1192">
            <v>657</v>
          </cell>
          <cell r="L1192">
            <v>657</v>
          </cell>
        </row>
        <row r="1193">
          <cell r="A1193">
            <v>8225</v>
          </cell>
          <cell r="B1193" t="str">
            <v>Check Hole</v>
          </cell>
          <cell r="C1193" t="str">
            <v>600Ø</v>
          </cell>
          <cell r="D1193" t="str">
            <v>개</v>
          </cell>
          <cell r="E1193">
            <v>188000</v>
          </cell>
          <cell r="F1193">
            <v>0</v>
          </cell>
          <cell r="H1193">
            <v>657</v>
          </cell>
          <cell r="I1193">
            <v>188000</v>
          </cell>
          <cell r="J1193">
            <v>657</v>
          </cell>
          <cell r="L1193">
            <v>657</v>
          </cell>
        </row>
        <row r="1194">
          <cell r="A1194">
            <v>8226</v>
          </cell>
          <cell r="B1194" t="str">
            <v>Check Hole</v>
          </cell>
          <cell r="C1194" t="str">
            <v>500Ø</v>
          </cell>
          <cell r="D1194" t="str">
            <v>개</v>
          </cell>
          <cell r="E1194">
            <v>157000</v>
          </cell>
          <cell r="F1194">
            <v>0</v>
          </cell>
          <cell r="H1194">
            <v>657</v>
          </cell>
          <cell r="I1194">
            <v>157000</v>
          </cell>
          <cell r="J1194">
            <v>657</v>
          </cell>
          <cell r="L1194">
            <v>657</v>
          </cell>
        </row>
        <row r="1195">
          <cell r="A1195">
            <v>8227</v>
          </cell>
          <cell r="B1195" t="str">
            <v>Check Hole</v>
          </cell>
          <cell r="C1195" t="str">
            <v>400Ø</v>
          </cell>
          <cell r="D1195" t="str">
            <v>개</v>
          </cell>
          <cell r="E1195">
            <v>125000</v>
          </cell>
          <cell r="F1195">
            <v>0</v>
          </cell>
          <cell r="H1195">
            <v>657</v>
          </cell>
          <cell r="I1195">
            <v>125000</v>
          </cell>
          <cell r="J1195">
            <v>657</v>
          </cell>
          <cell r="L1195">
            <v>657</v>
          </cell>
        </row>
        <row r="1196">
          <cell r="A1196">
            <v>8228</v>
          </cell>
          <cell r="B1196" t="str">
            <v>Check Hole</v>
          </cell>
          <cell r="C1196" t="str">
            <v>300Ø</v>
          </cell>
          <cell r="D1196" t="str">
            <v>개</v>
          </cell>
          <cell r="E1196">
            <v>93800</v>
          </cell>
          <cell r="F1196">
            <v>0</v>
          </cell>
          <cell r="H1196">
            <v>657</v>
          </cell>
          <cell r="I1196">
            <v>93800</v>
          </cell>
          <cell r="J1196">
            <v>657</v>
          </cell>
          <cell r="L1196">
            <v>657</v>
          </cell>
        </row>
        <row r="1197">
          <cell r="A1197">
            <v>8229</v>
          </cell>
          <cell r="B1197" t="str">
            <v>Check Hole</v>
          </cell>
          <cell r="C1197" t="str">
            <v>200Ø</v>
          </cell>
          <cell r="D1197" t="str">
            <v>개</v>
          </cell>
          <cell r="E1197">
            <v>63100</v>
          </cell>
          <cell r="F1197">
            <v>0</v>
          </cell>
          <cell r="H1197">
            <v>657</v>
          </cell>
          <cell r="I1197">
            <v>63100</v>
          </cell>
          <cell r="J1197">
            <v>657</v>
          </cell>
          <cell r="L1197">
            <v>657</v>
          </cell>
        </row>
        <row r="1198">
          <cell r="A1198">
            <v>8231</v>
          </cell>
          <cell r="B1198" t="str">
            <v>Full Angle Ring</v>
          </cell>
          <cell r="C1198" t="str">
            <v>1,000Ø</v>
          </cell>
          <cell r="D1198" t="str">
            <v>개</v>
          </cell>
          <cell r="E1198">
            <v>88000</v>
          </cell>
          <cell r="F1198">
            <v>0</v>
          </cell>
          <cell r="H1198">
            <v>657</v>
          </cell>
          <cell r="I1198">
            <v>88000</v>
          </cell>
          <cell r="J1198">
            <v>657</v>
          </cell>
          <cell r="L1198">
            <v>657</v>
          </cell>
        </row>
        <row r="1199">
          <cell r="A1199">
            <v>8232</v>
          </cell>
          <cell r="B1199" t="str">
            <v>Full Angle Ring</v>
          </cell>
          <cell r="C1199" t="str">
            <v>900Ø</v>
          </cell>
          <cell r="D1199" t="str">
            <v>개</v>
          </cell>
          <cell r="E1199">
            <v>69100</v>
          </cell>
          <cell r="F1199">
            <v>0</v>
          </cell>
          <cell r="H1199">
            <v>657</v>
          </cell>
          <cell r="I1199">
            <v>69100</v>
          </cell>
          <cell r="J1199">
            <v>657</v>
          </cell>
          <cell r="L1199">
            <v>657</v>
          </cell>
        </row>
        <row r="1200">
          <cell r="A1200">
            <v>8233</v>
          </cell>
          <cell r="B1200" t="str">
            <v>Full Angle Ring</v>
          </cell>
          <cell r="C1200" t="str">
            <v>800Ø</v>
          </cell>
          <cell r="D1200" t="str">
            <v>개</v>
          </cell>
          <cell r="E1200">
            <v>59800</v>
          </cell>
          <cell r="F1200">
            <v>0</v>
          </cell>
          <cell r="H1200">
            <v>657</v>
          </cell>
          <cell r="I1200">
            <v>59800</v>
          </cell>
          <cell r="J1200">
            <v>657</v>
          </cell>
          <cell r="L1200">
            <v>657</v>
          </cell>
        </row>
        <row r="1201">
          <cell r="A1201">
            <v>8234</v>
          </cell>
          <cell r="B1201" t="str">
            <v>Full Angle Ring</v>
          </cell>
          <cell r="C1201" t="str">
            <v>700Ø</v>
          </cell>
          <cell r="D1201" t="str">
            <v>개</v>
          </cell>
          <cell r="E1201">
            <v>53800</v>
          </cell>
          <cell r="F1201">
            <v>0</v>
          </cell>
          <cell r="H1201">
            <v>657</v>
          </cell>
          <cell r="I1201">
            <v>53800</v>
          </cell>
          <cell r="J1201">
            <v>657</v>
          </cell>
          <cell r="L1201">
            <v>657</v>
          </cell>
        </row>
        <row r="1202">
          <cell r="A1202">
            <v>8235</v>
          </cell>
          <cell r="B1202" t="str">
            <v>Full Angle Ring</v>
          </cell>
          <cell r="C1202" t="str">
            <v>600Ø</v>
          </cell>
          <cell r="D1202" t="str">
            <v>개</v>
          </cell>
          <cell r="E1202">
            <v>47200</v>
          </cell>
          <cell r="F1202">
            <v>0</v>
          </cell>
          <cell r="H1202">
            <v>657</v>
          </cell>
          <cell r="I1202">
            <v>47200</v>
          </cell>
          <cell r="J1202">
            <v>657</v>
          </cell>
          <cell r="L1202">
            <v>657</v>
          </cell>
        </row>
        <row r="1203">
          <cell r="A1203">
            <v>8236</v>
          </cell>
          <cell r="B1203" t="str">
            <v>Full Angle Ring</v>
          </cell>
          <cell r="C1203" t="str">
            <v>500Ø</v>
          </cell>
          <cell r="D1203" t="str">
            <v>개</v>
          </cell>
          <cell r="E1203">
            <v>41200</v>
          </cell>
          <cell r="F1203">
            <v>0</v>
          </cell>
          <cell r="H1203">
            <v>657</v>
          </cell>
          <cell r="I1203">
            <v>41200</v>
          </cell>
          <cell r="J1203">
            <v>657</v>
          </cell>
          <cell r="L1203">
            <v>657</v>
          </cell>
        </row>
        <row r="1204">
          <cell r="A1204">
            <v>8237</v>
          </cell>
          <cell r="B1204" t="str">
            <v>Full Angle Ring</v>
          </cell>
          <cell r="C1204" t="str">
            <v>400Ø</v>
          </cell>
          <cell r="D1204" t="str">
            <v>개</v>
          </cell>
          <cell r="E1204">
            <v>35900</v>
          </cell>
          <cell r="F1204">
            <v>0</v>
          </cell>
          <cell r="H1204">
            <v>657</v>
          </cell>
          <cell r="I1204">
            <v>35900</v>
          </cell>
          <cell r="J1204">
            <v>657</v>
          </cell>
          <cell r="L1204">
            <v>657</v>
          </cell>
        </row>
        <row r="1205">
          <cell r="A1205">
            <v>8238</v>
          </cell>
          <cell r="B1205" t="str">
            <v>Full Angle Ring</v>
          </cell>
          <cell r="C1205" t="str">
            <v>300Ø</v>
          </cell>
          <cell r="D1205" t="str">
            <v>개</v>
          </cell>
          <cell r="E1205">
            <v>29900</v>
          </cell>
          <cell r="F1205">
            <v>0</v>
          </cell>
          <cell r="H1205">
            <v>657</v>
          </cell>
          <cell r="I1205">
            <v>29900</v>
          </cell>
          <cell r="J1205">
            <v>657</v>
          </cell>
          <cell r="L1205">
            <v>657</v>
          </cell>
        </row>
        <row r="1206">
          <cell r="A1206">
            <v>8239</v>
          </cell>
          <cell r="B1206" t="str">
            <v>Full Angle Ring</v>
          </cell>
          <cell r="C1206" t="str">
            <v>200Ø</v>
          </cell>
          <cell r="D1206" t="str">
            <v>개</v>
          </cell>
          <cell r="E1206">
            <v>23200</v>
          </cell>
          <cell r="F1206">
            <v>0</v>
          </cell>
          <cell r="H1206">
            <v>657</v>
          </cell>
          <cell r="I1206">
            <v>23200</v>
          </cell>
          <cell r="J1206">
            <v>657</v>
          </cell>
          <cell r="L1206">
            <v>657</v>
          </cell>
        </row>
        <row r="1207">
          <cell r="A1207">
            <v>8241</v>
          </cell>
          <cell r="B1207" t="str">
            <v>Flange Adapter</v>
          </cell>
          <cell r="C1207" t="str">
            <v>1,000Ø</v>
          </cell>
          <cell r="D1207" t="str">
            <v>개</v>
          </cell>
          <cell r="E1207">
            <v>394000</v>
          </cell>
          <cell r="F1207">
            <v>0</v>
          </cell>
          <cell r="H1207">
            <v>657</v>
          </cell>
          <cell r="I1207">
            <v>394000</v>
          </cell>
          <cell r="J1207">
            <v>657</v>
          </cell>
          <cell r="L1207">
            <v>657</v>
          </cell>
        </row>
        <row r="1208">
          <cell r="A1208">
            <v>8242</v>
          </cell>
          <cell r="B1208" t="str">
            <v>Flange Adapter</v>
          </cell>
          <cell r="C1208" t="str">
            <v>900Ø</v>
          </cell>
          <cell r="D1208" t="str">
            <v>개</v>
          </cell>
          <cell r="E1208">
            <v>272000</v>
          </cell>
          <cell r="F1208">
            <v>0</v>
          </cell>
          <cell r="H1208">
            <v>657</v>
          </cell>
          <cell r="I1208">
            <v>272000</v>
          </cell>
          <cell r="J1208">
            <v>657</v>
          </cell>
          <cell r="L1208">
            <v>657</v>
          </cell>
        </row>
        <row r="1209">
          <cell r="A1209">
            <v>8243</v>
          </cell>
          <cell r="B1209" t="str">
            <v>Flange Adapter</v>
          </cell>
          <cell r="C1209" t="str">
            <v>800Ø</v>
          </cell>
          <cell r="D1209" t="str">
            <v>개</v>
          </cell>
          <cell r="E1209">
            <v>228000</v>
          </cell>
          <cell r="F1209">
            <v>0</v>
          </cell>
          <cell r="H1209">
            <v>657</v>
          </cell>
          <cell r="I1209">
            <v>228000</v>
          </cell>
          <cell r="J1209">
            <v>657</v>
          </cell>
          <cell r="L1209">
            <v>657</v>
          </cell>
        </row>
        <row r="1210">
          <cell r="A1210">
            <v>8244</v>
          </cell>
          <cell r="B1210" t="str">
            <v>Flange Adapter</v>
          </cell>
          <cell r="C1210" t="str">
            <v>700Ø</v>
          </cell>
          <cell r="D1210" t="str">
            <v>개</v>
          </cell>
          <cell r="E1210">
            <v>189000</v>
          </cell>
          <cell r="F1210">
            <v>0</v>
          </cell>
          <cell r="H1210">
            <v>657</v>
          </cell>
          <cell r="I1210">
            <v>189000</v>
          </cell>
          <cell r="J1210">
            <v>657</v>
          </cell>
          <cell r="L1210">
            <v>657</v>
          </cell>
        </row>
        <row r="1211">
          <cell r="A1211">
            <v>8245</v>
          </cell>
          <cell r="B1211" t="str">
            <v>Flange Adapter</v>
          </cell>
          <cell r="C1211" t="str">
            <v>600Ø</v>
          </cell>
          <cell r="D1211" t="str">
            <v>개</v>
          </cell>
          <cell r="E1211">
            <v>150000</v>
          </cell>
          <cell r="F1211">
            <v>0</v>
          </cell>
          <cell r="H1211">
            <v>657</v>
          </cell>
          <cell r="I1211">
            <v>150000</v>
          </cell>
          <cell r="J1211">
            <v>657</v>
          </cell>
          <cell r="L1211">
            <v>657</v>
          </cell>
        </row>
        <row r="1212">
          <cell r="A1212">
            <v>8246</v>
          </cell>
          <cell r="B1212" t="str">
            <v>Flange Adapter</v>
          </cell>
          <cell r="C1212" t="str">
            <v>500Ø</v>
          </cell>
          <cell r="D1212" t="str">
            <v>개</v>
          </cell>
          <cell r="E1212">
            <v>136000</v>
          </cell>
          <cell r="F1212">
            <v>0</v>
          </cell>
          <cell r="H1212">
            <v>657</v>
          </cell>
          <cell r="I1212">
            <v>136000</v>
          </cell>
          <cell r="J1212">
            <v>657</v>
          </cell>
          <cell r="L1212">
            <v>657</v>
          </cell>
        </row>
        <row r="1213">
          <cell r="A1213">
            <v>8247</v>
          </cell>
          <cell r="B1213" t="str">
            <v>Flange Adapter</v>
          </cell>
          <cell r="C1213" t="str">
            <v>400Ø</v>
          </cell>
          <cell r="D1213" t="str">
            <v>개</v>
          </cell>
          <cell r="E1213">
            <v>99000</v>
          </cell>
          <cell r="F1213">
            <v>0</v>
          </cell>
          <cell r="H1213">
            <v>657</v>
          </cell>
          <cell r="I1213">
            <v>99000</v>
          </cell>
          <cell r="J1213">
            <v>657</v>
          </cell>
          <cell r="L1213">
            <v>657</v>
          </cell>
        </row>
        <row r="1214">
          <cell r="A1214">
            <v>8248</v>
          </cell>
          <cell r="B1214" t="str">
            <v>Flange Adapter</v>
          </cell>
          <cell r="C1214" t="str">
            <v>300Ø</v>
          </cell>
          <cell r="D1214" t="str">
            <v>개</v>
          </cell>
          <cell r="E1214">
            <v>72400</v>
          </cell>
          <cell r="F1214">
            <v>0</v>
          </cell>
          <cell r="H1214">
            <v>657</v>
          </cell>
          <cell r="I1214">
            <v>72400</v>
          </cell>
          <cell r="J1214">
            <v>657</v>
          </cell>
          <cell r="L1214">
            <v>657</v>
          </cell>
        </row>
        <row r="1215">
          <cell r="A1215">
            <v>8249</v>
          </cell>
          <cell r="B1215" t="str">
            <v>Flange Adapter</v>
          </cell>
          <cell r="C1215" t="str">
            <v>200Ø</v>
          </cell>
          <cell r="D1215" t="str">
            <v>개</v>
          </cell>
          <cell r="E1215">
            <v>49800</v>
          </cell>
          <cell r="F1215">
            <v>0</v>
          </cell>
          <cell r="H1215">
            <v>657</v>
          </cell>
          <cell r="I1215">
            <v>49800</v>
          </cell>
          <cell r="J1215">
            <v>657</v>
          </cell>
          <cell r="L1215">
            <v>657</v>
          </cell>
        </row>
        <row r="1216">
          <cell r="A1216">
            <v>8251</v>
          </cell>
          <cell r="B1216" t="str">
            <v>Clamp Flange</v>
          </cell>
          <cell r="C1216" t="str">
            <v>1,000Ø</v>
          </cell>
          <cell r="D1216" t="str">
            <v>개</v>
          </cell>
          <cell r="E1216">
            <v>109000</v>
          </cell>
          <cell r="F1216">
            <v>0</v>
          </cell>
          <cell r="H1216">
            <v>657</v>
          </cell>
          <cell r="I1216">
            <v>109000</v>
          </cell>
          <cell r="J1216">
            <v>657</v>
          </cell>
          <cell r="L1216">
            <v>657</v>
          </cell>
        </row>
        <row r="1217">
          <cell r="A1217">
            <v>8252</v>
          </cell>
          <cell r="B1217" t="str">
            <v>Clamp Flange</v>
          </cell>
          <cell r="C1217" t="str">
            <v>900Ø</v>
          </cell>
          <cell r="D1217" t="str">
            <v>개</v>
          </cell>
          <cell r="E1217">
            <v>89000</v>
          </cell>
          <cell r="F1217">
            <v>0</v>
          </cell>
          <cell r="H1217">
            <v>657</v>
          </cell>
          <cell r="I1217">
            <v>89000</v>
          </cell>
          <cell r="J1217">
            <v>657</v>
          </cell>
          <cell r="L1217">
            <v>657</v>
          </cell>
        </row>
        <row r="1218">
          <cell r="A1218">
            <v>8253</v>
          </cell>
          <cell r="B1218" t="str">
            <v>Clamp Flange</v>
          </cell>
          <cell r="C1218" t="str">
            <v>800Ø</v>
          </cell>
          <cell r="D1218" t="str">
            <v>개</v>
          </cell>
          <cell r="E1218">
            <v>81000</v>
          </cell>
          <cell r="F1218">
            <v>0</v>
          </cell>
          <cell r="H1218">
            <v>657</v>
          </cell>
          <cell r="I1218">
            <v>81000</v>
          </cell>
          <cell r="J1218">
            <v>657</v>
          </cell>
          <cell r="L1218">
            <v>657</v>
          </cell>
        </row>
        <row r="1219">
          <cell r="A1219">
            <v>8254</v>
          </cell>
          <cell r="B1219" t="str">
            <v>Clamp Flange</v>
          </cell>
          <cell r="C1219" t="str">
            <v>700Ø</v>
          </cell>
          <cell r="D1219" t="str">
            <v>개</v>
          </cell>
          <cell r="E1219">
            <v>73000</v>
          </cell>
          <cell r="F1219">
            <v>0</v>
          </cell>
          <cell r="H1219">
            <v>657</v>
          </cell>
          <cell r="I1219">
            <v>73000</v>
          </cell>
          <cell r="J1219">
            <v>657</v>
          </cell>
          <cell r="L1219">
            <v>657</v>
          </cell>
        </row>
        <row r="1220">
          <cell r="A1220">
            <v>8255</v>
          </cell>
          <cell r="B1220" t="str">
            <v>Clamp Flange</v>
          </cell>
          <cell r="C1220" t="str">
            <v>600Ø</v>
          </cell>
          <cell r="D1220" t="str">
            <v>개</v>
          </cell>
          <cell r="E1220">
            <v>64500</v>
          </cell>
          <cell r="F1220">
            <v>0</v>
          </cell>
          <cell r="H1220">
            <v>657</v>
          </cell>
          <cell r="I1220">
            <v>64500</v>
          </cell>
          <cell r="J1220">
            <v>657</v>
          </cell>
          <cell r="L1220">
            <v>657</v>
          </cell>
        </row>
        <row r="1221">
          <cell r="A1221">
            <v>8256</v>
          </cell>
          <cell r="B1221" t="str">
            <v>Clamp Flange</v>
          </cell>
          <cell r="C1221" t="str">
            <v>500Ø</v>
          </cell>
          <cell r="D1221" t="str">
            <v>개</v>
          </cell>
          <cell r="E1221">
            <v>56500</v>
          </cell>
          <cell r="F1221">
            <v>0</v>
          </cell>
          <cell r="H1221">
            <v>657</v>
          </cell>
          <cell r="I1221">
            <v>56500</v>
          </cell>
          <cell r="J1221">
            <v>657</v>
          </cell>
          <cell r="L1221">
            <v>657</v>
          </cell>
        </row>
        <row r="1222">
          <cell r="A1222">
            <v>8257</v>
          </cell>
          <cell r="B1222" t="str">
            <v>Clamp Flange</v>
          </cell>
          <cell r="C1222" t="str">
            <v>400Ø</v>
          </cell>
          <cell r="D1222" t="str">
            <v>개</v>
          </cell>
          <cell r="E1222">
            <v>47200</v>
          </cell>
          <cell r="F1222">
            <v>0</v>
          </cell>
          <cell r="H1222">
            <v>657</v>
          </cell>
          <cell r="I1222">
            <v>47200</v>
          </cell>
          <cell r="J1222">
            <v>657</v>
          </cell>
          <cell r="L1222">
            <v>657</v>
          </cell>
        </row>
        <row r="1223">
          <cell r="A1223">
            <v>8258</v>
          </cell>
          <cell r="B1223" t="str">
            <v>Clamp Flange</v>
          </cell>
          <cell r="C1223" t="str">
            <v>300Ø</v>
          </cell>
          <cell r="D1223" t="str">
            <v>개</v>
          </cell>
          <cell r="E1223">
            <v>38500</v>
          </cell>
          <cell r="F1223">
            <v>0</v>
          </cell>
          <cell r="H1223">
            <v>657</v>
          </cell>
          <cell r="I1223">
            <v>38500</v>
          </cell>
          <cell r="J1223">
            <v>657</v>
          </cell>
          <cell r="L1223">
            <v>657</v>
          </cell>
        </row>
        <row r="1224">
          <cell r="A1224">
            <v>8259</v>
          </cell>
          <cell r="B1224" t="str">
            <v>Clamp Flange</v>
          </cell>
          <cell r="C1224" t="str">
            <v>200Ø</v>
          </cell>
          <cell r="D1224" t="str">
            <v>개</v>
          </cell>
          <cell r="E1224">
            <v>27900</v>
          </cell>
          <cell r="F1224">
            <v>0</v>
          </cell>
          <cell r="H1224">
            <v>657</v>
          </cell>
          <cell r="I1224">
            <v>27900</v>
          </cell>
          <cell r="J1224">
            <v>657</v>
          </cell>
          <cell r="L1224">
            <v>657</v>
          </cell>
        </row>
        <row r="1225">
          <cell r="A1225">
            <v>8261</v>
          </cell>
          <cell r="B1225" t="str">
            <v>45˚Fixed Elbow</v>
          </cell>
          <cell r="C1225" t="str">
            <v>1,000Ø</v>
          </cell>
          <cell r="D1225" t="str">
            <v>개</v>
          </cell>
          <cell r="E1225">
            <v>571000</v>
          </cell>
          <cell r="F1225">
            <v>0</v>
          </cell>
          <cell r="H1225">
            <v>657</v>
          </cell>
          <cell r="I1225">
            <v>571000</v>
          </cell>
          <cell r="J1225">
            <v>657</v>
          </cell>
          <cell r="L1225">
            <v>657</v>
          </cell>
        </row>
        <row r="1226">
          <cell r="A1226">
            <v>8262</v>
          </cell>
          <cell r="B1226" t="str">
            <v>45˚Fixed Elbow</v>
          </cell>
          <cell r="C1226" t="str">
            <v>900Ø</v>
          </cell>
          <cell r="D1226" t="str">
            <v>개</v>
          </cell>
          <cell r="E1226">
            <v>348000</v>
          </cell>
          <cell r="F1226">
            <v>0</v>
          </cell>
          <cell r="H1226">
            <v>657</v>
          </cell>
          <cell r="I1226">
            <v>348000</v>
          </cell>
          <cell r="J1226">
            <v>657</v>
          </cell>
          <cell r="L1226">
            <v>657</v>
          </cell>
        </row>
        <row r="1227">
          <cell r="A1227">
            <v>8263</v>
          </cell>
          <cell r="B1227" t="str">
            <v>45˚Fixed Elbow</v>
          </cell>
          <cell r="C1227" t="str">
            <v>800Ø</v>
          </cell>
          <cell r="D1227" t="str">
            <v>개</v>
          </cell>
          <cell r="E1227">
            <v>294000</v>
          </cell>
          <cell r="F1227">
            <v>0</v>
          </cell>
          <cell r="H1227">
            <v>657</v>
          </cell>
          <cell r="I1227">
            <v>294000</v>
          </cell>
          <cell r="J1227">
            <v>657</v>
          </cell>
          <cell r="L1227">
            <v>657</v>
          </cell>
        </row>
        <row r="1228">
          <cell r="A1228">
            <v>8264</v>
          </cell>
          <cell r="B1228" t="str">
            <v>45˚Fixed Elbow</v>
          </cell>
          <cell r="C1228" t="str">
            <v>700Ø</v>
          </cell>
          <cell r="D1228" t="str">
            <v>개</v>
          </cell>
          <cell r="E1228">
            <v>246000</v>
          </cell>
          <cell r="F1228">
            <v>0</v>
          </cell>
          <cell r="H1228">
            <v>657</v>
          </cell>
          <cell r="I1228">
            <v>246000</v>
          </cell>
          <cell r="J1228">
            <v>657</v>
          </cell>
          <cell r="L1228">
            <v>657</v>
          </cell>
        </row>
        <row r="1229">
          <cell r="A1229">
            <v>8265</v>
          </cell>
          <cell r="B1229" t="str">
            <v>45˚Fixed Elbow</v>
          </cell>
          <cell r="C1229" t="str">
            <v>600Ø</v>
          </cell>
          <cell r="D1229" t="str">
            <v>개</v>
          </cell>
          <cell r="E1229">
            <v>209000</v>
          </cell>
          <cell r="F1229">
            <v>0</v>
          </cell>
          <cell r="H1229">
            <v>657</v>
          </cell>
          <cell r="I1229">
            <v>209000</v>
          </cell>
          <cell r="J1229">
            <v>657</v>
          </cell>
          <cell r="L1229">
            <v>657</v>
          </cell>
        </row>
        <row r="1230">
          <cell r="A1230">
            <v>8266</v>
          </cell>
          <cell r="B1230" t="str">
            <v>45˚Fixed Elbow</v>
          </cell>
          <cell r="C1230" t="str">
            <v>500Ø</v>
          </cell>
          <cell r="D1230" t="str">
            <v>개</v>
          </cell>
          <cell r="E1230">
            <v>174000</v>
          </cell>
          <cell r="F1230">
            <v>0</v>
          </cell>
          <cell r="H1230">
            <v>657</v>
          </cell>
          <cell r="I1230">
            <v>174000</v>
          </cell>
          <cell r="J1230">
            <v>657</v>
          </cell>
          <cell r="L1230">
            <v>657</v>
          </cell>
        </row>
        <row r="1231">
          <cell r="A1231">
            <v>8267</v>
          </cell>
          <cell r="B1231" t="str">
            <v>45˚Fixed Elbow</v>
          </cell>
          <cell r="C1231" t="str">
            <v>400Ø</v>
          </cell>
          <cell r="D1231" t="str">
            <v>개</v>
          </cell>
          <cell r="E1231">
            <v>138000</v>
          </cell>
          <cell r="F1231">
            <v>0</v>
          </cell>
          <cell r="H1231">
            <v>657</v>
          </cell>
          <cell r="I1231">
            <v>138000</v>
          </cell>
          <cell r="J1231">
            <v>657</v>
          </cell>
          <cell r="L1231">
            <v>657</v>
          </cell>
        </row>
        <row r="1232">
          <cell r="A1232">
            <v>8268</v>
          </cell>
          <cell r="B1232" t="str">
            <v>45˚Fixed Elbow</v>
          </cell>
          <cell r="C1232" t="str">
            <v>300Ø</v>
          </cell>
          <cell r="D1232" t="str">
            <v>개</v>
          </cell>
          <cell r="E1232">
            <v>99000</v>
          </cell>
          <cell r="F1232">
            <v>0</v>
          </cell>
          <cell r="H1232">
            <v>657</v>
          </cell>
          <cell r="I1232">
            <v>99000</v>
          </cell>
          <cell r="J1232">
            <v>657</v>
          </cell>
          <cell r="L1232">
            <v>657</v>
          </cell>
        </row>
        <row r="1233">
          <cell r="A1233">
            <v>8269</v>
          </cell>
          <cell r="B1233" t="str">
            <v>45˚Fixed Elbow</v>
          </cell>
          <cell r="C1233" t="str">
            <v>200Ø</v>
          </cell>
          <cell r="D1233" t="str">
            <v>개</v>
          </cell>
          <cell r="E1233">
            <v>68000</v>
          </cell>
          <cell r="F1233">
            <v>0</v>
          </cell>
          <cell r="H1233">
            <v>657</v>
          </cell>
          <cell r="I1233">
            <v>68000</v>
          </cell>
          <cell r="J1233">
            <v>657</v>
          </cell>
          <cell r="L1233">
            <v>657</v>
          </cell>
        </row>
        <row r="1234">
          <cell r="A1234">
            <v>8271</v>
          </cell>
          <cell r="B1234" t="str">
            <v>45˚Lateral Tee</v>
          </cell>
          <cell r="C1234" t="str">
            <v>1,000Ø</v>
          </cell>
          <cell r="D1234" t="str">
            <v>개</v>
          </cell>
          <cell r="E1234">
            <v>1577000</v>
          </cell>
          <cell r="F1234">
            <v>0</v>
          </cell>
          <cell r="H1234">
            <v>657</v>
          </cell>
          <cell r="I1234">
            <v>1577000</v>
          </cell>
          <cell r="J1234">
            <v>657</v>
          </cell>
          <cell r="L1234">
            <v>657</v>
          </cell>
        </row>
        <row r="1235">
          <cell r="A1235">
            <v>8272</v>
          </cell>
          <cell r="B1235" t="str">
            <v>45˚Lateral Tee</v>
          </cell>
          <cell r="C1235" t="str">
            <v>900Ø</v>
          </cell>
          <cell r="D1235" t="str">
            <v>개</v>
          </cell>
          <cell r="E1235">
            <v>865000</v>
          </cell>
          <cell r="F1235">
            <v>0</v>
          </cell>
          <cell r="H1235">
            <v>657</v>
          </cell>
          <cell r="I1235">
            <v>865000</v>
          </cell>
          <cell r="J1235">
            <v>657</v>
          </cell>
          <cell r="L1235">
            <v>657</v>
          </cell>
        </row>
        <row r="1236">
          <cell r="A1236">
            <v>8273</v>
          </cell>
          <cell r="B1236" t="str">
            <v>45˚Lateral Tee</v>
          </cell>
          <cell r="C1236" t="str">
            <v>800Ø</v>
          </cell>
          <cell r="D1236" t="str">
            <v>개</v>
          </cell>
          <cell r="E1236">
            <v>736000</v>
          </cell>
          <cell r="F1236">
            <v>0</v>
          </cell>
          <cell r="H1236">
            <v>657</v>
          </cell>
          <cell r="I1236">
            <v>736000</v>
          </cell>
          <cell r="J1236">
            <v>657</v>
          </cell>
          <cell r="L1236">
            <v>657</v>
          </cell>
        </row>
        <row r="1237">
          <cell r="A1237">
            <v>8274</v>
          </cell>
          <cell r="B1237" t="str">
            <v>45˚Lateral Tee</v>
          </cell>
          <cell r="C1237" t="str">
            <v>700Ø</v>
          </cell>
          <cell r="D1237" t="str">
            <v>개</v>
          </cell>
          <cell r="E1237">
            <v>638000</v>
          </cell>
          <cell r="F1237">
            <v>0</v>
          </cell>
          <cell r="H1237">
            <v>657</v>
          </cell>
          <cell r="I1237">
            <v>638000</v>
          </cell>
          <cell r="J1237">
            <v>657</v>
          </cell>
          <cell r="L1237">
            <v>657</v>
          </cell>
        </row>
        <row r="1238">
          <cell r="A1238">
            <v>8275</v>
          </cell>
          <cell r="B1238" t="str">
            <v>45˚Lateral Tee</v>
          </cell>
          <cell r="C1238" t="str">
            <v>600Ø</v>
          </cell>
          <cell r="D1238" t="str">
            <v>개</v>
          </cell>
          <cell r="E1238">
            <v>523000</v>
          </cell>
          <cell r="F1238">
            <v>0</v>
          </cell>
          <cell r="H1238">
            <v>657</v>
          </cell>
          <cell r="I1238">
            <v>523000</v>
          </cell>
          <cell r="J1238">
            <v>657</v>
          </cell>
          <cell r="L1238">
            <v>657</v>
          </cell>
        </row>
        <row r="1239">
          <cell r="A1239">
            <v>8276</v>
          </cell>
          <cell r="B1239" t="str">
            <v>45˚Lateral Tee</v>
          </cell>
          <cell r="C1239" t="str">
            <v>500Ø</v>
          </cell>
          <cell r="D1239" t="str">
            <v>개</v>
          </cell>
          <cell r="E1239">
            <v>399000</v>
          </cell>
          <cell r="F1239">
            <v>0</v>
          </cell>
          <cell r="H1239">
            <v>657</v>
          </cell>
          <cell r="I1239">
            <v>399000</v>
          </cell>
          <cell r="J1239">
            <v>657</v>
          </cell>
          <cell r="L1239">
            <v>657</v>
          </cell>
        </row>
        <row r="1240">
          <cell r="A1240">
            <v>8277</v>
          </cell>
          <cell r="B1240" t="str">
            <v>45˚Lateral Tee</v>
          </cell>
          <cell r="C1240" t="str">
            <v>400Ø</v>
          </cell>
          <cell r="D1240" t="str">
            <v>개</v>
          </cell>
          <cell r="E1240">
            <v>301000</v>
          </cell>
          <cell r="F1240">
            <v>0</v>
          </cell>
          <cell r="H1240">
            <v>657</v>
          </cell>
          <cell r="I1240">
            <v>301000</v>
          </cell>
          <cell r="J1240">
            <v>657</v>
          </cell>
          <cell r="L1240">
            <v>657</v>
          </cell>
        </row>
        <row r="1241">
          <cell r="A1241">
            <v>8278</v>
          </cell>
          <cell r="B1241" t="str">
            <v>45˚Lateral Tee</v>
          </cell>
          <cell r="C1241" t="str">
            <v>300Ø</v>
          </cell>
          <cell r="D1241" t="str">
            <v>개</v>
          </cell>
          <cell r="E1241">
            <v>223000</v>
          </cell>
          <cell r="F1241">
            <v>0</v>
          </cell>
          <cell r="H1241">
            <v>657</v>
          </cell>
          <cell r="I1241">
            <v>223000</v>
          </cell>
          <cell r="J1241">
            <v>657</v>
          </cell>
          <cell r="L1241">
            <v>657</v>
          </cell>
        </row>
        <row r="1242">
          <cell r="A1242">
            <v>8279</v>
          </cell>
          <cell r="B1242" t="str">
            <v>45˚Lateral Tee</v>
          </cell>
          <cell r="C1242" t="str">
            <v>200Ø</v>
          </cell>
          <cell r="D1242" t="str">
            <v>개</v>
          </cell>
          <cell r="E1242">
            <v>144000</v>
          </cell>
          <cell r="F1242">
            <v>0</v>
          </cell>
          <cell r="H1242">
            <v>657</v>
          </cell>
          <cell r="I1242">
            <v>144000</v>
          </cell>
          <cell r="J1242">
            <v>657</v>
          </cell>
          <cell r="L1242">
            <v>657</v>
          </cell>
        </row>
        <row r="1243">
          <cell r="A1243">
            <v>8281</v>
          </cell>
          <cell r="B1243" t="str">
            <v>Storm Collar</v>
          </cell>
          <cell r="C1243" t="str">
            <v>1,000Ø</v>
          </cell>
          <cell r="D1243" t="str">
            <v>개</v>
          </cell>
          <cell r="E1243">
            <v>77000</v>
          </cell>
          <cell r="F1243">
            <v>0</v>
          </cell>
          <cell r="H1243">
            <v>657</v>
          </cell>
          <cell r="I1243">
            <v>77000</v>
          </cell>
          <cell r="J1243">
            <v>657</v>
          </cell>
          <cell r="L1243">
            <v>657</v>
          </cell>
        </row>
        <row r="1244">
          <cell r="A1244">
            <v>8282</v>
          </cell>
          <cell r="B1244" t="str">
            <v>Storm Collar</v>
          </cell>
          <cell r="C1244" t="str">
            <v>900Ø</v>
          </cell>
          <cell r="D1244" t="str">
            <v>개</v>
          </cell>
          <cell r="E1244">
            <v>40500</v>
          </cell>
          <cell r="F1244">
            <v>0</v>
          </cell>
          <cell r="H1244">
            <v>657</v>
          </cell>
          <cell r="I1244">
            <v>40500</v>
          </cell>
          <cell r="J1244">
            <v>657</v>
          </cell>
          <cell r="L1244">
            <v>657</v>
          </cell>
        </row>
        <row r="1245">
          <cell r="A1245">
            <v>8283</v>
          </cell>
          <cell r="B1245" t="str">
            <v>Storm Collar</v>
          </cell>
          <cell r="C1245" t="str">
            <v>800Ø</v>
          </cell>
          <cell r="D1245" t="str">
            <v>개</v>
          </cell>
          <cell r="E1245">
            <v>37200</v>
          </cell>
          <cell r="F1245">
            <v>0</v>
          </cell>
          <cell r="H1245">
            <v>657</v>
          </cell>
          <cell r="I1245">
            <v>37200</v>
          </cell>
          <cell r="J1245">
            <v>657</v>
          </cell>
          <cell r="L1245">
            <v>657</v>
          </cell>
        </row>
        <row r="1246">
          <cell r="A1246">
            <v>8284</v>
          </cell>
          <cell r="B1246" t="str">
            <v>Storm Collar</v>
          </cell>
          <cell r="C1246" t="str">
            <v>700Ø</v>
          </cell>
          <cell r="D1246" t="str">
            <v>개</v>
          </cell>
          <cell r="E1246">
            <v>31900</v>
          </cell>
          <cell r="F1246">
            <v>0</v>
          </cell>
          <cell r="H1246">
            <v>657</v>
          </cell>
          <cell r="I1246">
            <v>31900</v>
          </cell>
          <cell r="J1246">
            <v>657</v>
          </cell>
          <cell r="L1246">
            <v>657</v>
          </cell>
        </row>
        <row r="1247">
          <cell r="A1247">
            <v>8285</v>
          </cell>
          <cell r="B1247" t="str">
            <v>Storm Collar</v>
          </cell>
          <cell r="C1247" t="str">
            <v>600Ø</v>
          </cell>
          <cell r="D1247" t="str">
            <v>개</v>
          </cell>
          <cell r="E1247">
            <v>27900</v>
          </cell>
          <cell r="F1247">
            <v>0</v>
          </cell>
          <cell r="H1247">
            <v>657</v>
          </cell>
          <cell r="I1247">
            <v>27900</v>
          </cell>
          <cell r="J1247">
            <v>657</v>
          </cell>
          <cell r="L1247">
            <v>657</v>
          </cell>
        </row>
        <row r="1248">
          <cell r="A1248">
            <v>8286</v>
          </cell>
          <cell r="B1248" t="str">
            <v>Storm Collar</v>
          </cell>
          <cell r="C1248" t="str">
            <v>500Ø</v>
          </cell>
          <cell r="D1248" t="str">
            <v>개</v>
          </cell>
          <cell r="E1248">
            <v>23200</v>
          </cell>
          <cell r="F1248">
            <v>0</v>
          </cell>
          <cell r="H1248">
            <v>657</v>
          </cell>
          <cell r="I1248">
            <v>23200</v>
          </cell>
          <cell r="J1248">
            <v>657</v>
          </cell>
          <cell r="L1248">
            <v>657</v>
          </cell>
        </row>
        <row r="1249">
          <cell r="A1249">
            <v>8287</v>
          </cell>
          <cell r="B1249" t="str">
            <v>Storm Collar</v>
          </cell>
          <cell r="C1249" t="str">
            <v>400Ø</v>
          </cell>
          <cell r="D1249" t="str">
            <v>개</v>
          </cell>
          <cell r="E1249">
            <v>19200</v>
          </cell>
          <cell r="F1249">
            <v>0</v>
          </cell>
          <cell r="H1249">
            <v>657</v>
          </cell>
          <cell r="I1249">
            <v>19200</v>
          </cell>
          <cell r="J1249">
            <v>657</v>
          </cell>
          <cell r="L1249">
            <v>657</v>
          </cell>
        </row>
        <row r="1250">
          <cell r="A1250">
            <v>8288</v>
          </cell>
          <cell r="B1250" t="str">
            <v>Storm Collar</v>
          </cell>
          <cell r="C1250" t="str">
            <v>300Ø</v>
          </cell>
          <cell r="D1250" t="str">
            <v>개</v>
          </cell>
          <cell r="E1250">
            <v>15900</v>
          </cell>
          <cell r="F1250">
            <v>0</v>
          </cell>
          <cell r="H1250">
            <v>657</v>
          </cell>
          <cell r="I1250">
            <v>15900</v>
          </cell>
          <cell r="J1250">
            <v>657</v>
          </cell>
          <cell r="L1250">
            <v>657</v>
          </cell>
        </row>
        <row r="1251">
          <cell r="A1251">
            <v>8289</v>
          </cell>
          <cell r="B1251" t="str">
            <v>Storm Collar</v>
          </cell>
          <cell r="C1251" t="str">
            <v>200Ø</v>
          </cell>
          <cell r="D1251" t="str">
            <v>개</v>
          </cell>
          <cell r="E1251">
            <v>10600</v>
          </cell>
          <cell r="F1251">
            <v>0</v>
          </cell>
          <cell r="H1251">
            <v>657</v>
          </cell>
          <cell r="I1251">
            <v>10600</v>
          </cell>
          <cell r="J1251">
            <v>657</v>
          </cell>
          <cell r="L1251">
            <v>657</v>
          </cell>
        </row>
        <row r="1252">
          <cell r="A1252">
            <v>8291</v>
          </cell>
          <cell r="B1252" t="str">
            <v>Stack Cap</v>
          </cell>
          <cell r="C1252" t="str">
            <v>1,000Ø</v>
          </cell>
          <cell r="D1252" t="str">
            <v>개</v>
          </cell>
          <cell r="E1252">
            <v>571000</v>
          </cell>
          <cell r="F1252">
            <v>0</v>
          </cell>
          <cell r="H1252">
            <v>657</v>
          </cell>
          <cell r="I1252">
            <v>571000</v>
          </cell>
          <cell r="J1252">
            <v>657</v>
          </cell>
          <cell r="L1252">
            <v>657</v>
          </cell>
        </row>
        <row r="1253">
          <cell r="A1253">
            <v>8292</v>
          </cell>
          <cell r="B1253" t="str">
            <v>Stack Cap</v>
          </cell>
          <cell r="C1253" t="str">
            <v>900Ø</v>
          </cell>
          <cell r="D1253" t="str">
            <v>개</v>
          </cell>
          <cell r="E1253">
            <v>491000</v>
          </cell>
          <cell r="F1253">
            <v>0</v>
          </cell>
          <cell r="H1253">
            <v>657</v>
          </cell>
          <cell r="I1253">
            <v>491000</v>
          </cell>
          <cell r="J1253">
            <v>657</v>
          </cell>
          <cell r="L1253">
            <v>657</v>
          </cell>
        </row>
        <row r="1254">
          <cell r="A1254">
            <v>8293</v>
          </cell>
          <cell r="B1254" t="str">
            <v>Stack Cap</v>
          </cell>
          <cell r="C1254" t="str">
            <v>800Ø</v>
          </cell>
          <cell r="D1254" t="str">
            <v>개</v>
          </cell>
          <cell r="E1254">
            <v>414000</v>
          </cell>
          <cell r="F1254">
            <v>0</v>
          </cell>
          <cell r="H1254">
            <v>657</v>
          </cell>
          <cell r="I1254">
            <v>414000</v>
          </cell>
          <cell r="J1254">
            <v>657</v>
          </cell>
          <cell r="L1254">
            <v>657</v>
          </cell>
        </row>
        <row r="1255">
          <cell r="A1255">
            <v>8294</v>
          </cell>
          <cell r="B1255" t="str">
            <v>Stack Cap</v>
          </cell>
          <cell r="C1255" t="str">
            <v>700Ø</v>
          </cell>
          <cell r="D1255" t="str">
            <v>개</v>
          </cell>
          <cell r="E1255">
            <v>365000</v>
          </cell>
          <cell r="F1255">
            <v>0</v>
          </cell>
          <cell r="H1255">
            <v>657</v>
          </cell>
          <cell r="I1255">
            <v>365000</v>
          </cell>
          <cell r="J1255">
            <v>657</v>
          </cell>
          <cell r="L1255">
            <v>657</v>
          </cell>
        </row>
        <row r="1256">
          <cell r="A1256">
            <v>8295</v>
          </cell>
          <cell r="B1256" t="str">
            <v>Stack Cap</v>
          </cell>
          <cell r="C1256" t="str">
            <v>600Ø</v>
          </cell>
          <cell r="D1256" t="str">
            <v>개</v>
          </cell>
          <cell r="E1256">
            <v>307000</v>
          </cell>
          <cell r="F1256">
            <v>0</v>
          </cell>
          <cell r="H1256">
            <v>657</v>
          </cell>
          <cell r="I1256">
            <v>307000</v>
          </cell>
          <cell r="J1256">
            <v>657</v>
          </cell>
          <cell r="L1256">
            <v>657</v>
          </cell>
        </row>
        <row r="1257">
          <cell r="A1257">
            <v>8296</v>
          </cell>
          <cell r="B1257" t="str">
            <v>Stack Cap</v>
          </cell>
          <cell r="C1257" t="str">
            <v>500Ø</v>
          </cell>
          <cell r="D1257" t="str">
            <v>개</v>
          </cell>
          <cell r="E1257">
            <v>256000</v>
          </cell>
          <cell r="F1257">
            <v>0</v>
          </cell>
          <cell r="H1257">
            <v>657</v>
          </cell>
          <cell r="I1257">
            <v>256000</v>
          </cell>
          <cell r="J1257">
            <v>657</v>
          </cell>
          <cell r="L1257">
            <v>657</v>
          </cell>
        </row>
        <row r="1258">
          <cell r="A1258">
            <v>8297</v>
          </cell>
          <cell r="B1258" t="str">
            <v>Stack Cap</v>
          </cell>
          <cell r="C1258" t="str">
            <v>400Ø</v>
          </cell>
          <cell r="D1258" t="str">
            <v>개</v>
          </cell>
          <cell r="E1258">
            <v>193000</v>
          </cell>
          <cell r="F1258">
            <v>0</v>
          </cell>
          <cell r="H1258">
            <v>657</v>
          </cell>
          <cell r="I1258">
            <v>193000</v>
          </cell>
          <cell r="J1258">
            <v>657</v>
          </cell>
          <cell r="L1258">
            <v>657</v>
          </cell>
        </row>
        <row r="1259">
          <cell r="A1259">
            <v>8298</v>
          </cell>
          <cell r="B1259" t="str">
            <v>Stack Cap</v>
          </cell>
          <cell r="C1259" t="str">
            <v>300Ø</v>
          </cell>
          <cell r="D1259" t="str">
            <v>개</v>
          </cell>
          <cell r="E1259">
            <v>150000</v>
          </cell>
          <cell r="F1259">
            <v>0</v>
          </cell>
          <cell r="H1259">
            <v>657</v>
          </cell>
          <cell r="I1259">
            <v>150000</v>
          </cell>
          <cell r="J1259">
            <v>657</v>
          </cell>
          <cell r="L1259">
            <v>657</v>
          </cell>
        </row>
        <row r="1260">
          <cell r="A1260">
            <v>8299</v>
          </cell>
          <cell r="B1260" t="str">
            <v>Stack Cap</v>
          </cell>
          <cell r="C1260" t="str">
            <v>200Ø</v>
          </cell>
          <cell r="D1260" t="str">
            <v>개</v>
          </cell>
          <cell r="E1260">
            <v>111000</v>
          </cell>
          <cell r="F1260">
            <v>0</v>
          </cell>
          <cell r="H1260">
            <v>657</v>
          </cell>
          <cell r="I1260">
            <v>111000</v>
          </cell>
          <cell r="J1260">
            <v>657</v>
          </cell>
          <cell r="L1260">
            <v>657</v>
          </cell>
        </row>
        <row r="1261">
          <cell r="A1261">
            <v>8301</v>
          </cell>
          <cell r="B1261" t="str">
            <v>Step Increaser</v>
          </cell>
          <cell r="C1261" t="str">
            <v>1,000Ø</v>
          </cell>
          <cell r="D1261" t="str">
            <v>개</v>
          </cell>
          <cell r="E1261">
            <v>339000</v>
          </cell>
          <cell r="F1261">
            <v>0</v>
          </cell>
          <cell r="H1261">
            <v>657</v>
          </cell>
          <cell r="I1261">
            <v>339000</v>
          </cell>
          <cell r="J1261">
            <v>657</v>
          </cell>
          <cell r="L1261">
            <v>657</v>
          </cell>
        </row>
        <row r="1262">
          <cell r="A1262">
            <v>8302</v>
          </cell>
          <cell r="B1262" t="str">
            <v>Step Increaser</v>
          </cell>
          <cell r="C1262" t="str">
            <v>900Ø</v>
          </cell>
          <cell r="D1262" t="str">
            <v>개</v>
          </cell>
          <cell r="E1262">
            <v>199000</v>
          </cell>
          <cell r="F1262">
            <v>0</v>
          </cell>
          <cell r="H1262">
            <v>657</v>
          </cell>
          <cell r="I1262">
            <v>199000</v>
          </cell>
          <cell r="J1262">
            <v>657</v>
          </cell>
          <cell r="L1262">
            <v>657</v>
          </cell>
        </row>
        <row r="1263">
          <cell r="A1263">
            <v>8303</v>
          </cell>
          <cell r="B1263" t="str">
            <v>Step Increaser</v>
          </cell>
          <cell r="C1263" t="str">
            <v>800Ø</v>
          </cell>
          <cell r="D1263" t="str">
            <v>개</v>
          </cell>
          <cell r="E1263">
            <v>176000</v>
          </cell>
          <cell r="F1263">
            <v>0</v>
          </cell>
          <cell r="H1263">
            <v>657</v>
          </cell>
          <cell r="I1263">
            <v>176000</v>
          </cell>
          <cell r="J1263">
            <v>657</v>
          </cell>
          <cell r="L1263">
            <v>657</v>
          </cell>
        </row>
        <row r="1264">
          <cell r="A1264">
            <v>8304</v>
          </cell>
          <cell r="B1264" t="str">
            <v>Step Increaser</v>
          </cell>
          <cell r="C1264" t="str">
            <v>700Ø</v>
          </cell>
          <cell r="D1264" t="str">
            <v>개</v>
          </cell>
          <cell r="E1264">
            <v>153000</v>
          </cell>
          <cell r="F1264">
            <v>0</v>
          </cell>
          <cell r="H1264">
            <v>657</v>
          </cell>
          <cell r="I1264">
            <v>153000</v>
          </cell>
          <cell r="J1264">
            <v>657</v>
          </cell>
          <cell r="L1264">
            <v>657</v>
          </cell>
        </row>
        <row r="1265">
          <cell r="A1265">
            <v>8305</v>
          </cell>
          <cell r="B1265" t="str">
            <v>Step Increaser</v>
          </cell>
          <cell r="C1265" t="str">
            <v>600Ø</v>
          </cell>
          <cell r="D1265" t="str">
            <v>개</v>
          </cell>
          <cell r="E1265">
            <v>133000</v>
          </cell>
          <cell r="F1265">
            <v>0</v>
          </cell>
          <cell r="H1265">
            <v>657</v>
          </cell>
          <cell r="I1265">
            <v>133000</v>
          </cell>
          <cell r="J1265">
            <v>657</v>
          </cell>
          <cell r="L1265">
            <v>657</v>
          </cell>
        </row>
        <row r="1266">
          <cell r="A1266">
            <v>8306</v>
          </cell>
          <cell r="B1266" t="str">
            <v>Step Increaser</v>
          </cell>
          <cell r="C1266" t="str">
            <v>500Ø</v>
          </cell>
          <cell r="D1266" t="str">
            <v>개</v>
          </cell>
          <cell r="E1266">
            <v>121000</v>
          </cell>
          <cell r="F1266">
            <v>0</v>
          </cell>
          <cell r="H1266">
            <v>657</v>
          </cell>
          <cell r="I1266">
            <v>121000</v>
          </cell>
          <cell r="J1266">
            <v>657</v>
          </cell>
          <cell r="L1266">
            <v>657</v>
          </cell>
        </row>
        <row r="1267">
          <cell r="A1267">
            <v>8307</v>
          </cell>
          <cell r="B1267" t="str">
            <v>Step Increaser</v>
          </cell>
          <cell r="C1267" t="str">
            <v>400Ø</v>
          </cell>
          <cell r="D1267" t="str">
            <v>개</v>
          </cell>
          <cell r="E1267">
            <v>89000</v>
          </cell>
          <cell r="F1267">
            <v>0</v>
          </cell>
          <cell r="H1267">
            <v>657</v>
          </cell>
          <cell r="I1267">
            <v>89000</v>
          </cell>
          <cell r="J1267">
            <v>657</v>
          </cell>
          <cell r="L1267">
            <v>657</v>
          </cell>
        </row>
        <row r="1268">
          <cell r="A1268">
            <v>8308</v>
          </cell>
          <cell r="B1268" t="str">
            <v>Step Increaser</v>
          </cell>
          <cell r="C1268" t="str">
            <v>300Ø</v>
          </cell>
          <cell r="D1268" t="str">
            <v>개</v>
          </cell>
          <cell r="E1268">
            <v>60700</v>
          </cell>
          <cell r="F1268">
            <v>0</v>
          </cell>
          <cell r="H1268">
            <v>657</v>
          </cell>
          <cell r="I1268">
            <v>60700</v>
          </cell>
          <cell r="J1268">
            <v>657</v>
          </cell>
          <cell r="L1268">
            <v>657</v>
          </cell>
        </row>
        <row r="1269">
          <cell r="A1269">
            <v>8309</v>
          </cell>
          <cell r="B1269" t="str">
            <v>Step Increaser</v>
          </cell>
          <cell r="C1269" t="str">
            <v>200Ø</v>
          </cell>
          <cell r="D1269" t="str">
            <v>개</v>
          </cell>
          <cell r="E1269">
            <v>52500</v>
          </cell>
          <cell r="F1269">
            <v>0</v>
          </cell>
          <cell r="H1269">
            <v>657</v>
          </cell>
          <cell r="I1269">
            <v>52500</v>
          </cell>
          <cell r="J1269">
            <v>657</v>
          </cell>
          <cell r="L1269">
            <v>657</v>
          </cell>
        </row>
        <row r="1270">
          <cell r="E1270">
            <v>0</v>
          </cell>
        </row>
        <row r="1277">
          <cell r="A1277">
            <v>9001</v>
          </cell>
          <cell r="B1277" t="str">
            <v>인건비</v>
          </cell>
          <cell r="C1277" t="str">
            <v>배관공</v>
          </cell>
          <cell r="D1277" t="str">
            <v>인</v>
          </cell>
          <cell r="E1277">
            <v>0</v>
          </cell>
          <cell r="F1277">
            <v>51272</v>
          </cell>
          <cell r="H1277">
            <v>25</v>
          </cell>
          <cell r="I1277">
            <v>0</v>
          </cell>
          <cell r="J1277">
            <v>25</v>
          </cell>
          <cell r="L1277">
            <v>25</v>
          </cell>
        </row>
        <row r="1278">
          <cell r="A1278">
            <v>9002</v>
          </cell>
          <cell r="B1278" t="str">
            <v>인건비</v>
          </cell>
          <cell r="C1278" t="str">
            <v>위생공</v>
          </cell>
          <cell r="D1278" t="str">
            <v>인</v>
          </cell>
          <cell r="E1278">
            <v>0</v>
          </cell>
          <cell r="F1278">
            <v>51626</v>
          </cell>
          <cell r="H1278">
            <v>26</v>
          </cell>
          <cell r="I1278">
            <v>0</v>
          </cell>
          <cell r="J1278">
            <v>26</v>
          </cell>
          <cell r="L1278">
            <v>26</v>
          </cell>
        </row>
        <row r="1279">
          <cell r="A1279">
            <v>9003</v>
          </cell>
          <cell r="B1279" t="str">
            <v>인건비</v>
          </cell>
          <cell r="C1279" t="str">
            <v>기계설치공</v>
          </cell>
          <cell r="D1279" t="str">
            <v>인</v>
          </cell>
          <cell r="E1279">
            <v>0</v>
          </cell>
          <cell r="F1279">
            <v>54111</v>
          </cell>
          <cell r="H1279">
            <v>88</v>
          </cell>
          <cell r="I1279">
            <v>0</v>
          </cell>
          <cell r="J1279">
            <v>88</v>
          </cell>
          <cell r="L1279">
            <v>88</v>
          </cell>
        </row>
        <row r="1280">
          <cell r="A1280">
            <v>9004</v>
          </cell>
          <cell r="B1280" t="str">
            <v>인건비</v>
          </cell>
          <cell r="C1280" t="str">
            <v>용접공</v>
          </cell>
          <cell r="D1280" t="str">
            <v>인</v>
          </cell>
          <cell r="E1280">
            <v>0</v>
          </cell>
          <cell r="F1280">
            <v>58758</v>
          </cell>
          <cell r="H1280">
            <v>97</v>
          </cell>
          <cell r="I1280">
            <v>0</v>
          </cell>
          <cell r="J1280">
            <v>97</v>
          </cell>
          <cell r="L1280">
            <v>97</v>
          </cell>
        </row>
        <row r="1281">
          <cell r="A1281">
            <v>9005</v>
          </cell>
          <cell r="B1281" t="str">
            <v>인건비</v>
          </cell>
          <cell r="C1281" t="str">
            <v>보온공</v>
          </cell>
          <cell r="D1281" t="str">
            <v>인</v>
          </cell>
          <cell r="E1281">
            <v>0</v>
          </cell>
          <cell r="F1281">
            <v>52961</v>
          </cell>
          <cell r="H1281">
            <v>27</v>
          </cell>
          <cell r="I1281">
            <v>0</v>
          </cell>
          <cell r="J1281">
            <v>27</v>
          </cell>
          <cell r="L1281">
            <v>27</v>
          </cell>
        </row>
        <row r="1282">
          <cell r="A1282">
            <v>9006</v>
          </cell>
          <cell r="B1282" t="str">
            <v>인건비</v>
          </cell>
          <cell r="C1282" t="str">
            <v>특별인부</v>
          </cell>
          <cell r="D1282" t="str">
            <v>인</v>
          </cell>
          <cell r="E1282">
            <v>0</v>
          </cell>
          <cell r="F1282">
            <v>52232</v>
          </cell>
          <cell r="H1282">
            <v>73</v>
          </cell>
          <cell r="I1282">
            <v>0</v>
          </cell>
          <cell r="J1282">
            <v>73</v>
          </cell>
          <cell r="L1282">
            <v>73</v>
          </cell>
        </row>
        <row r="1283">
          <cell r="A1283">
            <v>9007</v>
          </cell>
          <cell r="B1283" t="str">
            <v>인건비</v>
          </cell>
          <cell r="C1283" t="str">
            <v>보통인부</v>
          </cell>
          <cell r="D1283" t="str">
            <v>인</v>
          </cell>
          <cell r="E1283">
            <v>0</v>
          </cell>
          <cell r="F1283">
            <v>37483</v>
          </cell>
          <cell r="H1283">
            <v>74</v>
          </cell>
          <cell r="I1283">
            <v>0</v>
          </cell>
          <cell r="J1283">
            <v>74</v>
          </cell>
          <cell r="L1283">
            <v>74</v>
          </cell>
        </row>
        <row r="1284">
          <cell r="A1284">
            <v>9008</v>
          </cell>
          <cell r="B1284" t="str">
            <v>인건비</v>
          </cell>
          <cell r="C1284" t="str">
            <v>보일러공</v>
          </cell>
          <cell r="D1284" t="str">
            <v>인</v>
          </cell>
          <cell r="E1284">
            <v>0</v>
          </cell>
          <cell r="F1284">
            <v>47570</v>
          </cell>
          <cell r="H1284">
            <v>24</v>
          </cell>
          <cell r="I1284">
            <v>0</v>
          </cell>
          <cell r="J1284">
            <v>24</v>
          </cell>
          <cell r="L1284">
            <v>24</v>
          </cell>
        </row>
        <row r="1285">
          <cell r="A1285">
            <v>9009</v>
          </cell>
          <cell r="B1285" t="str">
            <v>인건비</v>
          </cell>
          <cell r="C1285" t="str">
            <v>도장공</v>
          </cell>
          <cell r="D1285" t="str">
            <v>인</v>
          </cell>
          <cell r="E1285">
            <v>0</v>
          </cell>
          <cell r="F1285">
            <v>57502</v>
          </cell>
          <cell r="H1285">
            <v>28</v>
          </cell>
          <cell r="I1285">
            <v>0</v>
          </cell>
          <cell r="J1285">
            <v>28</v>
          </cell>
          <cell r="L1285">
            <v>28</v>
          </cell>
        </row>
        <row r="1286">
          <cell r="A1286">
            <v>9010</v>
          </cell>
          <cell r="B1286" t="str">
            <v>인건비</v>
          </cell>
          <cell r="C1286" t="str">
            <v>덕트공</v>
          </cell>
          <cell r="D1286" t="str">
            <v>인</v>
          </cell>
          <cell r="E1286">
            <v>0</v>
          </cell>
          <cell r="F1286">
            <v>47697</v>
          </cell>
          <cell r="H1286">
            <v>98</v>
          </cell>
          <cell r="I1286">
            <v>0</v>
          </cell>
          <cell r="J1286">
            <v>98</v>
          </cell>
          <cell r="L1286">
            <v>98</v>
          </cell>
        </row>
        <row r="1287">
          <cell r="A1287">
            <v>9011</v>
          </cell>
          <cell r="B1287" t="str">
            <v>인건비</v>
          </cell>
          <cell r="C1287" t="str">
            <v>줄눈공</v>
          </cell>
          <cell r="D1287" t="str">
            <v>인</v>
          </cell>
          <cell r="E1287">
            <v>0</v>
          </cell>
          <cell r="H1287">
            <v>21</v>
          </cell>
          <cell r="I1287">
            <v>0</v>
          </cell>
          <cell r="J1287">
            <v>21</v>
          </cell>
          <cell r="L1287">
            <v>21</v>
          </cell>
        </row>
        <row r="1288">
          <cell r="A1288">
            <v>9021</v>
          </cell>
          <cell r="B1288" t="str">
            <v>터파기 및 되메우기</v>
          </cell>
          <cell r="C1288" t="str">
            <v>인력</v>
          </cell>
          <cell r="D1288" t="str">
            <v>M³</v>
          </cell>
          <cell r="E1288">
            <v>0</v>
          </cell>
          <cell r="F1288">
            <v>13868</v>
          </cell>
          <cell r="H1288">
            <v>0</v>
          </cell>
          <cell r="I1288">
            <v>0</v>
          </cell>
          <cell r="J1288">
            <v>0</v>
          </cell>
          <cell r="L1288">
            <v>0</v>
          </cell>
        </row>
        <row r="1289">
          <cell r="A1289">
            <v>9022</v>
          </cell>
          <cell r="B1289" t="str">
            <v>터파기 및 되메우기</v>
          </cell>
          <cell r="C1289" t="str">
            <v>기계</v>
          </cell>
          <cell r="D1289" t="str">
            <v>M³</v>
          </cell>
          <cell r="E1289">
            <v>610</v>
          </cell>
          <cell r="F1289">
            <v>570</v>
          </cell>
          <cell r="H1289">
            <v>0</v>
          </cell>
          <cell r="I1289">
            <v>610</v>
          </cell>
          <cell r="J1289">
            <v>0</v>
          </cell>
          <cell r="L1289">
            <v>0</v>
          </cell>
        </row>
        <row r="1290">
          <cell r="A1290">
            <v>9023</v>
          </cell>
          <cell r="B1290" t="str">
            <v>보도용포장파괴</v>
          </cell>
          <cell r="C1290" t="str">
            <v>콘크리트</v>
          </cell>
          <cell r="D1290" t="str">
            <v>M²</v>
          </cell>
          <cell r="E1290">
            <v>235</v>
          </cell>
          <cell r="F1290">
            <v>4697</v>
          </cell>
          <cell r="H1290">
            <v>0</v>
          </cell>
          <cell r="I1290">
            <v>235</v>
          </cell>
          <cell r="J1290">
            <v>0</v>
          </cell>
          <cell r="L1290">
            <v>0</v>
          </cell>
        </row>
        <row r="1291">
          <cell r="A1291">
            <v>9024</v>
          </cell>
          <cell r="B1291" t="str">
            <v>레미콘구입 및 타설</v>
          </cell>
          <cell r="D1291" t="str">
            <v>M³</v>
          </cell>
          <cell r="E1291">
            <v>46182</v>
          </cell>
          <cell r="F1291">
            <v>5321</v>
          </cell>
          <cell r="H1291">
            <v>0</v>
          </cell>
          <cell r="I1291">
            <v>46182</v>
          </cell>
          <cell r="J1291">
            <v>0</v>
          </cell>
          <cell r="L1291">
            <v>0</v>
          </cell>
        </row>
        <row r="1292">
          <cell r="A1292">
            <v>9025</v>
          </cell>
          <cell r="B1292" t="str">
            <v>보도용블럭포장</v>
          </cell>
          <cell r="C1292" t="str">
            <v>30x30x6</v>
          </cell>
          <cell r="D1292" t="str">
            <v>M²</v>
          </cell>
          <cell r="E1292">
            <v>6768</v>
          </cell>
          <cell r="F1292">
            <v>2972</v>
          </cell>
          <cell r="H1292">
            <v>0</v>
          </cell>
          <cell r="I1292">
            <v>6768</v>
          </cell>
          <cell r="J1292">
            <v>0</v>
          </cell>
          <cell r="L1292">
            <v>0</v>
          </cell>
        </row>
        <row r="1293">
          <cell r="A1293">
            <v>9026</v>
          </cell>
          <cell r="B1293" t="str">
            <v>보도블럭파손 및 복구</v>
          </cell>
          <cell r="C1293" t="str">
            <v>인력</v>
          </cell>
          <cell r="D1293" t="str">
            <v>M²</v>
          </cell>
          <cell r="E1293">
            <v>18</v>
          </cell>
          <cell r="F1293">
            <v>4497</v>
          </cell>
          <cell r="H1293">
            <v>0</v>
          </cell>
          <cell r="I1293">
            <v>18</v>
          </cell>
          <cell r="J1293">
            <v>0</v>
          </cell>
          <cell r="L1293">
            <v>0</v>
          </cell>
        </row>
        <row r="1294">
          <cell r="A1294">
            <v>9110</v>
          </cell>
          <cell r="B1294" t="str">
            <v>난연폴리에틸렌보온</v>
          </cell>
          <cell r="C1294" t="str">
            <v>150Øx 40t</v>
          </cell>
          <cell r="D1294" t="str">
            <v>M</v>
          </cell>
          <cell r="E1294">
            <v>13121</v>
          </cell>
          <cell r="F1294">
            <v>6620</v>
          </cell>
          <cell r="H1294">
            <v>0</v>
          </cell>
          <cell r="I1294">
            <v>21818</v>
          </cell>
          <cell r="J1294">
            <v>0</v>
          </cell>
          <cell r="L1294">
            <v>0</v>
          </cell>
        </row>
        <row r="1295">
          <cell r="A1295">
            <v>9111</v>
          </cell>
          <cell r="B1295" t="str">
            <v>난연폴리에틸렌보온</v>
          </cell>
          <cell r="C1295" t="str">
            <v>100Øx 40t</v>
          </cell>
          <cell r="D1295" t="str">
            <v>M</v>
          </cell>
          <cell r="E1295">
            <v>7706</v>
          </cell>
          <cell r="F1295">
            <v>4501</v>
          </cell>
          <cell r="H1295">
            <v>0</v>
          </cell>
          <cell r="I1295">
            <v>8883</v>
          </cell>
          <cell r="J1295">
            <v>0</v>
          </cell>
          <cell r="L1295">
            <v>0</v>
          </cell>
        </row>
        <row r="1296">
          <cell r="A1296">
            <v>9112</v>
          </cell>
          <cell r="B1296" t="str">
            <v>난연폴리에틸렌보온</v>
          </cell>
          <cell r="C1296" t="str">
            <v>80Øx 25t</v>
          </cell>
          <cell r="D1296" t="str">
            <v>M</v>
          </cell>
          <cell r="E1296">
            <v>3347</v>
          </cell>
          <cell r="F1296">
            <v>2912</v>
          </cell>
          <cell r="H1296">
            <v>0</v>
          </cell>
          <cell r="I1296">
            <v>4157</v>
          </cell>
          <cell r="J1296">
            <v>0</v>
          </cell>
          <cell r="L1296">
            <v>0</v>
          </cell>
        </row>
        <row r="1297">
          <cell r="A1297">
            <v>9113</v>
          </cell>
          <cell r="B1297" t="str">
            <v>난연폴리에틸렌보온</v>
          </cell>
          <cell r="C1297" t="str">
            <v>65Øx 25t</v>
          </cell>
          <cell r="D1297" t="str">
            <v>M</v>
          </cell>
          <cell r="E1297">
            <v>3128</v>
          </cell>
          <cell r="F1297">
            <v>2648</v>
          </cell>
          <cell r="H1297">
            <v>0</v>
          </cell>
          <cell r="I1297">
            <v>3605</v>
          </cell>
          <cell r="J1297">
            <v>0</v>
          </cell>
          <cell r="L1297">
            <v>0</v>
          </cell>
        </row>
        <row r="1298">
          <cell r="A1298">
            <v>9114</v>
          </cell>
          <cell r="B1298" t="str">
            <v>난연폴리에틸렌보온</v>
          </cell>
          <cell r="C1298" t="str">
            <v>50Øx 25t</v>
          </cell>
          <cell r="D1298" t="str">
            <v>M</v>
          </cell>
          <cell r="E1298">
            <v>2685</v>
          </cell>
          <cell r="F1298">
            <v>2118</v>
          </cell>
          <cell r="H1298">
            <v>0</v>
          </cell>
          <cell r="I1298">
            <v>3333</v>
          </cell>
          <cell r="J1298">
            <v>0</v>
          </cell>
          <cell r="L1298">
            <v>0</v>
          </cell>
        </row>
        <row r="1299">
          <cell r="A1299">
            <v>9115</v>
          </cell>
          <cell r="B1299" t="str">
            <v>난연폴리에틸렌보온</v>
          </cell>
          <cell r="C1299" t="str">
            <v>40Øx 25t</v>
          </cell>
          <cell r="D1299" t="str">
            <v>M</v>
          </cell>
          <cell r="E1299">
            <v>2402</v>
          </cell>
          <cell r="F1299">
            <v>2118</v>
          </cell>
          <cell r="H1299">
            <v>0</v>
          </cell>
          <cell r="I1299">
            <v>2926</v>
          </cell>
          <cell r="J1299">
            <v>0</v>
          </cell>
          <cell r="L1299">
            <v>0</v>
          </cell>
        </row>
        <row r="1300">
          <cell r="A1300">
            <v>9116</v>
          </cell>
          <cell r="B1300" t="str">
            <v>난연폴리에틸렌보온</v>
          </cell>
          <cell r="C1300" t="str">
            <v>32Øx 25t</v>
          </cell>
          <cell r="D1300" t="str">
            <v>M</v>
          </cell>
          <cell r="E1300">
            <v>2270</v>
          </cell>
          <cell r="F1300">
            <v>2118</v>
          </cell>
          <cell r="H1300">
            <v>0</v>
          </cell>
          <cell r="I1300">
            <v>2750</v>
          </cell>
          <cell r="J1300">
            <v>0</v>
          </cell>
          <cell r="L1300">
            <v>0</v>
          </cell>
        </row>
        <row r="1301">
          <cell r="A1301">
            <v>9117</v>
          </cell>
          <cell r="B1301" t="str">
            <v>난연폴리에틸렌보온</v>
          </cell>
          <cell r="C1301" t="str">
            <v>25Øx 25t</v>
          </cell>
          <cell r="D1301" t="str">
            <v>M</v>
          </cell>
          <cell r="E1301">
            <v>2067</v>
          </cell>
          <cell r="F1301">
            <v>1853</v>
          </cell>
          <cell r="H1301">
            <v>0</v>
          </cell>
          <cell r="I1301">
            <v>2417</v>
          </cell>
          <cell r="J1301">
            <v>0</v>
          </cell>
          <cell r="L1301">
            <v>0</v>
          </cell>
        </row>
        <row r="1302">
          <cell r="A1302">
            <v>9118</v>
          </cell>
          <cell r="B1302" t="str">
            <v>난연폴리에틸렌보온</v>
          </cell>
          <cell r="C1302" t="str">
            <v>20Øx 25t</v>
          </cell>
          <cell r="D1302" t="str">
            <v>M</v>
          </cell>
          <cell r="E1302">
            <v>1914</v>
          </cell>
          <cell r="F1302">
            <v>1588</v>
          </cell>
          <cell r="H1302">
            <v>0</v>
          </cell>
          <cell r="I1302">
            <v>2080</v>
          </cell>
          <cell r="J1302">
            <v>0</v>
          </cell>
          <cell r="L1302">
            <v>0</v>
          </cell>
        </row>
        <row r="1303">
          <cell r="A1303">
            <v>9119</v>
          </cell>
          <cell r="B1303" t="str">
            <v>난연폴리에틸렌보온</v>
          </cell>
          <cell r="C1303" t="str">
            <v>15Øx 25t</v>
          </cell>
          <cell r="D1303" t="str">
            <v>M</v>
          </cell>
          <cell r="E1303">
            <v>1776</v>
          </cell>
          <cell r="F1303">
            <v>1324</v>
          </cell>
          <cell r="H1303">
            <v>0</v>
          </cell>
          <cell r="I1303">
            <v>1928</v>
          </cell>
          <cell r="J1303">
            <v>0</v>
          </cell>
          <cell r="L1303">
            <v>0</v>
          </cell>
        </row>
        <row r="1304">
          <cell r="A1304">
            <v>9120</v>
          </cell>
          <cell r="B1304" t="str">
            <v>유리솜보온</v>
          </cell>
          <cell r="C1304" t="str">
            <v>150Øx 40t</v>
          </cell>
          <cell r="D1304" t="str">
            <v>M</v>
          </cell>
          <cell r="E1304">
            <v>5876</v>
          </cell>
          <cell r="F1304">
            <v>6620</v>
          </cell>
          <cell r="H1304">
            <v>0</v>
          </cell>
          <cell r="I1304">
            <v>7297</v>
          </cell>
          <cell r="J1304">
            <v>0</v>
          </cell>
          <cell r="L1304">
            <v>0</v>
          </cell>
        </row>
        <row r="1305">
          <cell r="A1305">
            <v>9121</v>
          </cell>
          <cell r="B1305" t="str">
            <v>유리솜보온</v>
          </cell>
          <cell r="C1305" t="str">
            <v>100Øx 40t</v>
          </cell>
          <cell r="D1305" t="str">
            <v>M</v>
          </cell>
          <cell r="E1305">
            <v>4385</v>
          </cell>
          <cell r="F1305">
            <v>4501</v>
          </cell>
          <cell r="H1305">
            <v>0</v>
          </cell>
          <cell r="I1305">
            <v>5532</v>
          </cell>
          <cell r="J1305">
            <v>0</v>
          </cell>
          <cell r="L1305">
            <v>0</v>
          </cell>
        </row>
        <row r="1306">
          <cell r="A1306">
            <v>9122</v>
          </cell>
          <cell r="B1306" t="str">
            <v>유리솜보온</v>
          </cell>
          <cell r="C1306" t="str">
            <v>80Øx 25t</v>
          </cell>
          <cell r="D1306" t="str">
            <v>M</v>
          </cell>
          <cell r="E1306">
            <v>2276</v>
          </cell>
          <cell r="F1306">
            <v>2912</v>
          </cell>
          <cell r="H1306">
            <v>0</v>
          </cell>
          <cell r="I1306">
            <v>2993</v>
          </cell>
          <cell r="J1306">
            <v>0</v>
          </cell>
          <cell r="L1306">
            <v>0</v>
          </cell>
        </row>
        <row r="1307">
          <cell r="A1307">
            <v>9123</v>
          </cell>
          <cell r="B1307" t="str">
            <v>유리솜보온</v>
          </cell>
          <cell r="C1307" t="str">
            <v>65Øx 25t</v>
          </cell>
          <cell r="D1307" t="str">
            <v>M</v>
          </cell>
          <cell r="E1307">
            <v>2008</v>
          </cell>
          <cell r="F1307">
            <v>2648</v>
          </cell>
          <cell r="H1307">
            <v>0</v>
          </cell>
          <cell r="I1307">
            <v>2664</v>
          </cell>
          <cell r="J1307">
            <v>0</v>
          </cell>
          <cell r="L1307">
            <v>0</v>
          </cell>
        </row>
        <row r="1308">
          <cell r="A1308">
            <v>9124</v>
          </cell>
          <cell r="B1308" t="str">
            <v>유리솜보온</v>
          </cell>
          <cell r="C1308" t="str">
            <v>50Øx 25t</v>
          </cell>
          <cell r="D1308" t="str">
            <v>M</v>
          </cell>
          <cell r="E1308">
            <v>1812</v>
          </cell>
          <cell r="F1308">
            <v>2118</v>
          </cell>
          <cell r="H1308">
            <v>0</v>
          </cell>
          <cell r="I1308">
            <v>2391</v>
          </cell>
          <cell r="J1308">
            <v>0</v>
          </cell>
          <cell r="L1308">
            <v>0</v>
          </cell>
        </row>
        <row r="1309">
          <cell r="A1309">
            <v>9125</v>
          </cell>
          <cell r="B1309" t="str">
            <v>유리솜보온</v>
          </cell>
          <cell r="C1309" t="str">
            <v>40Øx 25t</v>
          </cell>
          <cell r="D1309" t="str">
            <v>M</v>
          </cell>
          <cell r="E1309">
            <v>1552</v>
          </cell>
          <cell r="F1309">
            <v>2118</v>
          </cell>
          <cell r="H1309">
            <v>0</v>
          </cell>
          <cell r="I1309">
            <v>2062</v>
          </cell>
          <cell r="J1309">
            <v>0</v>
          </cell>
          <cell r="L1309">
            <v>0</v>
          </cell>
        </row>
        <row r="1310">
          <cell r="A1310">
            <v>9126</v>
          </cell>
          <cell r="B1310" t="str">
            <v>유리솜보온</v>
          </cell>
          <cell r="C1310" t="str">
            <v>32Øx 25t</v>
          </cell>
          <cell r="D1310" t="str">
            <v>M</v>
          </cell>
          <cell r="E1310">
            <v>1443</v>
          </cell>
          <cell r="F1310">
            <v>2118</v>
          </cell>
          <cell r="H1310">
            <v>0</v>
          </cell>
          <cell r="I1310">
            <v>1908</v>
          </cell>
          <cell r="J1310">
            <v>0</v>
          </cell>
          <cell r="L1310">
            <v>0</v>
          </cell>
        </row>
        <row r="1311">
          <cell r="A1311">
            <v>9127</v>
          </cell>
          <cell r="B1311" t="str">
            <v>유리솜보온</v>
          </cell>
          <cell r="C1311" t="str">
            <v>25Øx 25t</v>
          </cell>
          <cell r="D1311" t="str">
            <v>M</v>
          </cell>
          <cell r="E1311">
            <v>1267</v>
          </cell>
          <cell r="F1311">
            <v>1853</v>
          </cell>
          <cell r="H1311">
            <v>0</v>
          </cell>
          <cell r="I1311">
            <v>1683</v>
          </cell>
          <cell r="J1311">
            <v>0</v>
          </cell>
          <cell r="L1311">
            <v>0</v>
          </cell>
        </row>
        <row r="1312">
          <cell r="A1312">
            <v>9128</v>
          </cell>
          <cell r="B1312" t="str">
            <v>유리솜보온</v>
          </cell>
          <cell r="C1312" t="str">
            <v>20Øx 25t</v>
          </cell>
          <cell r="D1312" t="str">
            <v>M</v>
          </cell>
          <cell r="E1312">
            <v>1127</v>
          </cell>
          <cell r="F1312">
            <v>1588</v>
          </cell>
          <cell r="H1312">
            <v>0</v>
          </cell>
          <cell r="I1312">
            <v>1516</v>
          </cell>
          <cell r="J1312">
            <v>0</v>
          </cell>
          <cell r="L1312">
            <v>0</v>
          </cell>
        </row>
        <row r="1313">
          <cell r="A1313">
            <v>9129</v>
          </cell>
          <cell r="B1313" t="str">
            <v>유리솜보온</v>
          </cell>
          <cell r="C1313" t="str">
            <v>15Øx 25t</v>
          </cell>
          <cell r="D1313" t="str">
            <v>M</v>
          </cell>
          <cell r="E1313">
            <v>1024</v>
          </cell>
          <cell r="F1313">
            <v>1324</v>
          </cell>
          <cell r="H1313">
            <v>0</v>
          </cell>
          <cell r="I1313">
            <v>1386</v>
          </cell>
          <cell r="J1313">
            <v>0</v>
          </cell>
          <cell r="L1313">
            <v>0</v>
          </cell>
        </row>
        <row r="1314">
          <cell r="A1314">
            <v>9131</v>
          </cell>
          <cell r="B1314" t="str">
            <v>동관용접</v>
          </cell>
          <cell r="C1314" t="str">
            <v>100Ø</v>
          </cell>
          <cell r="D1314" t="str">
            <v>개소</v>
          </cell>
          <cell r="E1314">
            <v>1669</v>
          </cell>
          <cell r="F1314">
            <v>12104</v>
          </cell>
          <cell r="H1314">
            <v>0</v>
          </cell>
          <cell r="I1314">
            <v>2622</v>
          </cell>
          <cell r="J1314">
            <v>0</v>
          </cell>
          <cell r="L1314">
            <v>0</v>
          </cell>
        </row>
        <row r="1315">
          <cell r="A1315">
            <v>9132</v>
          </cell>
          <cell r="B1315" t="str">
            <v>동관용접</v>
          </cell>
          <cell r="C1315" t="str">
            <v>80Ø</v>
          </cell>
          <cell r="D1315" t="str">
            <v>개소</v>
          </cell>
          <cell r="E1315">
            <v>1037</v>
          </cell>
          <cell r="F1315">
            <v>8578</v>
          </cell>
          <cell r="H1315">
            <v>0</v>
          </cell>
          <cell r="I1315">
            <v>1583</v>
          </cell>
          <cell r="J1315">
            <v>0</v>
          </cell>
          <cell r="L1315">
            <v>0</v>
          </cell>
        </row>
        <row r="1316">
          <cell r="A1316">
            <v>9133</v>
          </cell>
          <cell r="B1316" t="str">
            <v>동관용접</v>
          </cell>
          <cell r="C1316" t="str">
            <v>65Ø</v>
          </cell>
          <cell r="D1316" t="str">
            <v>개소</v>
          </cell>
          <cell r="E1316">
            <v>747</v>
          </cell>
          <cell r="F1316">
            <v>7403</v>
          </cell>
          <cell r="H1316">
            <v>0</v>
          </cell>
          <cell r="I1316">
            <v>1146</v>
          </cell>
          <cell r="J1316">
            <v>0</v>
          </cell>
          <cell r="L1316">
            <v>0</v>
          </cell>
        </row>
        <row r="1317">
          <cell r="A1317">
            <v>9134</v>
          </cell>
          <cell r="B1317" t="str">
            <v>동관용접</v>
          </cell>
          <cell r="C1317" t="str">
            <v>50Ø</v>
          </cell>
          <cell r="D1317" t="str">
            <v>개소</v>
          </cell>
          <cell r="E1317">
            <v>583</v>
          </cell>
          <cell r="F1317">
            <v>5758</v>
          </cell>
          <cell r="H1317">
            <v>0</v>
          </cell>
          <cell r="I1317">
            <v>874</v>
          </cell>
          <cell r="J1317">
            <v>0</v>
          </cell>
          <cell r="L1317">
            <v>0</v>
          </cell>
        </row>
        <row r="1318">
          <cell r="A1318">
            <v>9135</v>
          </cell>
          <cell r="B1318" t="str">
            <v>동관용접</v>
          </cell>
          <cell r="C1318" t="str">
            <v>40Ø</v>
          </cell>
          <cell r="D1318" t="str">
            <v>개소</v>
          </cell>
          <cell r="E1318">
            <v>431</v>
          </cell>
          <cell r="F1318">
            <v>4583</v>
          </cell>
          <cell r="H1318">
            <v>0</v>
          </cell>
          <cell r="I1318">
            <v>609</v>
          </cell>
          <cell r="J1318">
            <v>0</v>
          </cell>
          <cell r="L1318">
            <v>0</v>
          </cell>
        </row>
        <row r="1319">
          <cell r="A1319">
            <v>9136</v>
          </cell>
          <cell r="B1319" t="str">
            <v>동관용접</v>
          </cell>
          <cell r="C1319" t="str">
            <v>32Ø</v>
          </cell>
          <cell r="D1319" t="str">
            <v>개소</v>
          </cell>
          <cell r="E1319">
            <v>332</v>
          </cell>
          <cell r="F1319">
            <v>4171</v>
          </cell>
          <cell r="H1319">
            <v>0</v>
          </cell>
          <cell r="I1319">
            <v>466</v>
          </cell>
          <cell r="J1319">
            <v>0</v>
          </cell>
          <cell r="L1319">
            <v>0</v>
          </cell>
        </row>
        <row r="1320">
          <cell r="A1320">
            <v>9137</v>
          </cell>
          <cell r="B1320" t="str">
            <v>동관용접</v>
          </cell>
          <cell r="C1320" t="str">
            <v>25Ø</v>
          </cell>
          <cell r="D1320" t="str">
            <v>개소</v>
          </cell>
          <cell r="E1320">
            <v>237</v>
          </cell>
          <cell r="F1320">
            <v>3407</v>
          </cell>
          <cell r="H1320">
            <v>0</v>
          </cell>
          <cell r="I1320">
            <v>339</v>
          </cell>
          <cell r="J1320">
            <v>0</v>
          </cell>
          <cell r="L1320">
            <v>0</v>
          </cell>
        </row>
        <row r="1321">
          <cell r="A1321">
            <v>9138</v>
          </cell>
          <cell r="B1321" t="str">
            <v>동관용접</v>
          </cell>
          <cell r="C1321" t="str">
            <v>20Ø</v>
          </cell>
          <cell r="D1321" t="str">
            <v>개소</v>
          </cell>
          <cell r="E1321">
            <v>187</v>
          </cell>
          <cell r="F1321">
            <v>2761</v>
          </cell>
          <cell r="H1321">
            <v>0</v>
          </cell>
          <cell r="I1321">
            <v>253</v>
          </cell>
          <cell r="J1321">
            <v>0</v>
          </cell>
          <cell r="L1321">
            <v>0</v>
          </cell>
        </row>
        <row r="1322">
          <cell r="A1322">
            <v>9139</v>
          </cell>
          <cell r="B1322" t="str">
            <v>동관용접</v>
          </cell>
          <cell r="C1322" t="str">
            <v>15Ø</v>
          </cell>
          <cell r="D1322" t="str">
            <v>개소</v>
          </cell>
          <cell r="E1322">
            <v>90</v>
          </cell>
          <cell r="F1322">
            <v>2409</v>
          </cell>
          <cell r="H1322">
            <v>0</v>
          </cell>
          <cell r="I1322">
            <v>121</v>
          </cell>
          <cell r="J1322">
            <v>0</v>
          </cell>
          <cell r="L1322">
            <v>0</v>
          </cell>
        </row>
        <row r="1323">
          <cell r="A1323">
            <v>9141</v>
          </cell>
          <cell r="B1323" t="str">
            <v>은분도장</v>
          </cell>
          <cell r="C1323" t="str">
            <v>2회</v>
          </cell>
          <cell r="D1323" t="str">
            <v>M²</v>
          </cell>
          <cell r="E1323">
            <v>654</v>
          </cell>
          <cell r="F1323">
            <v>3043</v>
          </cell>
          <cell r="H1323">
            <v>0</v>
          </cell>
          <cell r="I1323">
            <v>654</v>
          </cell>
          <cell r="J1323">
            <v>0</v>
          </cell>
          <cell r="L1323">
            <v>0</v>
          </cell>
        </row>
        <row r="1324">
          <cell r="A1324">
            <v>9142</v>
          </cell>
          <cell r="B1324" t="str">
            <v>벽체철거 및 복구</v>
          </cell>
          <cell r="D1324" t="str">
            <v>개소</v>
          </cell>
          <cell r="E1324" t="e">
            <v>#REF!</v>
          </cell>
          <cell r="F1324" t="e">
            <v>#REF!</v>
          </cell>
          <cell r="H1324">
            <v>0</v>
          </cell>
          <cell r="I1324" t="e">
            <v>#REF!</v>
          </cell>
          <cell r="J1324">
            <v>0</v>
          </cell>
          <cell r="L1324">
            <v>0</v>
          </cell>
        </row>
        <row r="1325">
          <cell r="A1325">
            <v>9143</v>
          </cell>
          <cell r="B1325" t="str">
            <v>치장벽돌 쌓기</v>
          </cell>
          <cell r="D1325" t="str">
            <v>매</v>
          </cell>
          <cell r="E1325">
            <v>171220</v>
          </cell>
          <cell r="F1325">
            <v>303245</v>
          </cell>
          <cell r="H1325">
            <v>0</v>
          </cell>
          <cell r="I1325">
            <v>171220</v>
          </cell>
          <cell r="J1325">
            <v>0</v>
          </cell>
          <cell r="L1325">
            <v>0</v>
          </cell>
        </row>
        <row r="1326">
          <cell r="A1326">
            <v>9144</v>
          </cell>
          <cell r="B1326" t="str">
            <v>녹막이페인트</v>
          </cell>
          <cell r="C1326" t="str">
            <v>2회</v>
          </cell>
          <cell r="D1326" t="str">
            <v>M²</v>
          </cell>
          <cell r="E1326">
            <v>932</v>
          </cell>
          <cell r="F1326">
            <v>1690</v>
          </cell>
          <cell r="H1326">
            <v>0</v>
          </cell>
          <cell r="I1326">
            <v>932</v>
          </cell>
          <cell r="J1326">
            <v>0</v>
          </cell>
          <cell r="L1326">
            <v>0</v>
          </cell>
        </row>
        <row r="1327">
          <cell r="A1327">
            <v>9145</v>
          </cell>
          <cell r="B1327" t="str">
            <v>배수펌프앵글가대</v>
          </cell>
          <cell r="D1327" t="str">
            <v>개소</v>
          </cell>
          <cell r="E1327">
            <v>13141</v>
          </cell>
          <cell r="F1327">
            <v>56637</v>
          </cell>
          <cell r="H1327">
            <v>0</v>
          </cell>
          <cell r="I1327">
            <v>13141</v>
          </cell>
          <cell r="J1327">
            <v>0</v>
          </cell>
          <cell r="L1327">
            <v>0</v>
          </cell>
        </row>
        <row r="1328">
          <cell r="A1328">
            <v>9146</v>
          </cell>
          <cell r="B1328" t="str">
            <v>정수위밸브장치</v>
          </cell>
          <cell r="C1328" t="str">
            <v>40Ø</v>
          </cell>
          <cell r="D1328" t="str">
            <v>대</v>
          </cell>
          <cell r="E1328">
            <v>533087</v>
          </cell>
          <cell r="F1328">
            <v>271490.40000000002</v>
          </cell>
          <cell r="H1328">
            <v>0</v>
          </cell>
          <cell r="I1328">
            <v>533087</v>
          </cell>
          <cell r="J1328">
            <v>0</v>
          </cell>
          <cell r="L1328">
            <v>0</v>
          </cell>
        </row>
        <row r="1329">
          <cell r="A1329">
            <v>9147</v>
          </cell>
          <cell r="B1329" t="str">
            <v>장비기초(콘크리트)</v>
          </cell>
          <cell r="C1329" t="str">
            <v>1:2:4</v>
          </cell>
          <cell r="D1329" t="str">
            <v>M³</v>
          </cell>
          <cell r="E1329">
            <v>25057</v>
          </cell>
          <cell r="F1329">
            <v>94929</v>
          </cell>
          <cell r="H1329">
            <v>0</v>
          </cell>
          <cell r="I1329">
            <v>25057</v>
          </cell>
          <cell r="J1329">
            <v>0</v>
          </cell>
          <cell r="L1329">
            <v>0</v>
          </cell>
        </row>
        <row r="1330">
          <cell r="A1330">
            <v>9148</v>
          </cell>
          <cell r="B1330" t="str">
            <v>합판거푸집</v>
          </cell>
          <cell r="C1330" t="str">
            <v>3회</v>
          </cell>
          <cell r="D1330" t="str">
            <v>M²</v>
          </cell>
          <cell r="E1330">
            <v>5049</v>
          </cell>
          <cell r="F1330">
            <v>13293</v>
          </cell>
          <cell r="H1330">
            <v>0</v>
          </cell>
          <cell r="I1330">
            <v>5049</v>
          </cell>
          <cell r="J1330">
            <v>0</v>
          </cell>
          <cell r="L1330">
            <v>0</v>
          </cell>
        </row>
        <row r="1331">
          <cell r="A1331">
            <v>9149</v>
          </cell>
          <cell r="B1331" t="str">
            <v>방열기소운반비</v>
          </cell>
          <cell r="C1331" t="str">
            <v>20쪽 이하</v>
          </cell>
          <cell r="D1331" t="str">
            <v>조</v>
          </cell>
          <cell r="E1331">
            <v>0</v>
          </cell>
          <cell r="F1331">
            <v>7496</v>
          </cell>
          <cell r="H1331">
            <v>0</v>
          </cell>
          <cell r="J1331">
            <v>0</v>
          </cell>
          <cell r="L1331">
            <v>0</v>
          </cell>
        </row>
        <row r="1332">
          <cell r="A1332">
            <v>9150</v>
          </cell>
          <cell r="B1332" t="str">
            <v>바닥타일커팅공임</v>
          </cell>
          <cell r="D1332" t="str">
            <v>개소</v>
          </cell>
          <cell r="E1332">
            <v>0</v>
          </cell>
          <cell r="F1332">
            <v>10325</v>
          </cell>
          <cell r="H1332">
            <v>0</v>
          </cell>
          <cell r="J1332">
            <v>0</v>
          </cell>
          <cell r="L1332">
            <v>0</v>
          </cell>
        </row>
        <row r="1333">
          <cell r="A1333">
            <v>9151</v>
          </cell>
          <cell r="B1333" t="str">
            <v>파이프 고정앙카</v>
          </cell>
          <cell r="C1333" t="str">
            <v>15Ø~40Ø</v>
          </cell>
          <cell r="D1333" t="str">
            <v>조</v>
          </cell>
          <cell r="E1333">
            <v>1090</v>
          </cell>
          <cell r="F1333">
            <v>24.055000000000003</v>
          </cell>
          <cell r="H1333">
            <v>0</v>
          </cell>
          <cell r="I1333">
            <v>1090</v>
          </cell>
          <cell r="J1333">
            <v>0</v>
          </cell>
          <cell r="L1333">
            <v>0</v>
          </cell>
        </row>
        <row r="1334">
          <cell r="A1334">
            <v>9152</v>
          </cell>
          <cell r="B1334" t="str">
            <v>파이프 고정앙카</v>
          </cell>
          <cell r="C1334" t="str">
            <v>50Ø~65Ø</v>
          </cell>
          <cell r="D1334" t="str">
            <v>조</v>
          </cell>
          <cell r="E1334">
            <v>1140</v>
          </cell>
          <cell r="F1334">
            <v>36.79</v>
          </cell>
          <cell r="H1334">
            <v>0</v>
          </cell>
          <cell r="I1334">
            <v>1140</v>
          </cell>
          <cell r="J1334">
            <v>0</v>
          </cell>
          <cell r="L1334">
            <v>0</v>
          </cell>
        </row>
        <row r="1335">
          <cell r="A1335">
            <v>9153</v>
          </cell>
          <cell r="B1335" t="str">
            <v>파이프 고정앙카</v>
          </cell>
          <cell r="C1335" t="str">
            <v>80Ø~150Ø</v>
          </cell>
          <cell r="D1335" t="str">
            <v>조</v>
          </cell>
          <cell r="E1335">
            <v>1694</v>
          </cell>
          <cell r="F1335">
            <v>55.185000000000002</v>
          </cell>
          <cell r="H1335">
            <v>0</v>
          </cell>
          <cell r="I1335">
            <v>1694</v>
          </cell>
          <cell r="J1335">
            <v>0</v>
          </cell>
          <cell r="L1335">
            <v>0</v>
          </cell>
        </row>
        <row r="1336">
          <cell r="A1336">
            <v>9161</v>
          </cell>
          <cell r="B1336" t="str">
            <v>정유량 조절밸브장치</v>
          </cell>
          <cell r="C1336" t="str">
            <v>65Ø</v>
          </cell>
          <cell r="D1336" t="str">
            <v>조</v>
          </cell>
          <cell r="E1336">
            <v>0</v>
          </cell>
          <cell r="H1336">
            <v>0</v>
          </cell>
          <cell r="J1336">
            <v>0</v>
          </cell>
          <cell r="L1336">
            <v>0</v>
          </cell>
        </row>
        <row r="1337">
          <cell r="A1337">
            <v>9162</v>
          </cell>
          <cell r="B1337" t="str">
            <v>정유량 조절밸브장치</v>
          </cell>
          <cell r="C1337" t="str">
            <v>50Ø</v>
          </cell>
          <cell r="D1337" t="str">
            <v>조</v>
          </cell>
          <cell r="E1337">
            <v>0</v>
          </cell>
          <cell r="H1337">
            <v>0</v>
          </cell>
          <cell r="J1337">
            <v>0</v>
          </cell>
          <cell r="L1337">
            <v>0</v>
          </cell>
        </row>
        <row r="1338">
          <cell r="A1338">
            <v>9163</v>
          </cell>
          <cell r="B1338" t="str">
            <v>정유량 조절밸브장치</v>
          </cell>
          <cell r="C1338" t="str">
            <v>40Ø</v>
          </cell>
          <cell r="D1338" t="str">
            <v>조</v>
          </cell>
          <cell r="E1338">
            <v>0</v>
          </cell>
          <cell r="H1338">
            <v>0</v>
          </cell>
          <cell r="J1338">
            <v>0</v>
          </cell>
          <cell r="L1338">
            <v>0</v>
          </cell>
        </row>
        <row r="1339">
          <cell r="A1339">
            <v>9164</v>
          </cell>
          <cell r="B1339" t="str">
            <v>정유량 조절밸브장치</v>
          </cell>
          <cell r="C1339" t="str">
            <v>32Ø</v>
          </cell>
          <cell r="D1339" t="str">
            <v>조</v>
          </cell>
          <cell r="E1339">
            <v>0</v>
          </cell>
          <cell r="H1339">
            <v>0</v>
          </cell>
          <cell r="J1339">
            <v>0</v>
          </cell>
          <cell r="L1339">
            <v>0</v>
          </cell>
        </row>
        <row r="1340">
          <cell r="A1340">
            <v>9171</v>
          </cell>
          <cell r="B1340" t="str">
            <v>스테인레스관용접</v>
          </cell>
          <cell r="C1340" t="str">
            <v>80Ø</v>
          </cell>
          <cell r="D1340" t="str">
            <v>개소</v>
          </cell>
          <cell r="E1340">
            <v>3439</v>
          </cell>
          <cell r="F1340">
            <v>0</v>
          </cell>
          <cell r="H1340">
            <v>0</v>
          </cell>
          <cell r="I1340">
            <v>3439</v>
          </cell>
          <cell r="J1340">
            <v>0</v>
          </cell>
          <cell r="L1340">
            <v>0</v>
          </cell>
        </row>
        <row r="1341">
          <cell r="A1341">
            <v>9172</v>
          </cell>
          <cell r="B1341" t="str">
            <v>스테인레스관용접</v>
          </cell>
          <cell r="C1341" t="str">
            <v>100Ø</v>
          </cell>
          <cell r="D1341" t="str">
            <v>개소</v>
          </cell>
          <cell r="E1341">
            <v>5376</v>
          </cell>
          <cell r="F1341">
            <v>0</v>
          </cell>
          <cell r="H1341">
            <v>0</v>
          </cell>
          <cell r="I1341">
            <v>5376</v>
          </cell>
          <cell r="J1341">
            <v>0</v>
          </cell>
          <cell r="L1341">
            <v>0</v>
          </cell>
        </row>
        <row r="1342">
          <cell r="A1342">
            <v>9173</v>
          </cell>
          <cell r="B1342" t="str">
            <v>스테인레스관용접</v>
          </cell>
          <cell r="C1342" t="str">
            <v>125Ø</v>
          </cell>
          <cell r="D1342" t="str">
            <v>개소</v>
          </cell>
          <cell r="E1342">
            <v>8130</v>
          </cell>
          <cell r="F1342">
            <v>0</v>
          </cell>
          <cell r="H1342">
            <v>0</v>
          </cell>
          <cell r="I1342">
            <v>8130</v>
          </cell>
          <cell r="J1342">
            <v>0</v>
          </cell>
          <cell r="L1342">
            <v>0</v>
          </cell>
        </row>
        <row r="1343">
          <cell r="A1343">
            <v>9174</v>
          </cell>
          <cell r="B1343" t="str">
            <v>스테인레스관용접</v>
          </cell>
          <cell r="C1343" t="str">
            <v>150Ø</v>
          </cell>
          <cell r="D1343" t="str">
            <v>개소</v>
          </cell>
          <cell r="E1343">
            <v>10049</v>
          </cell>
          <cell r="F1343">
            <v>0</v>
          </cell>
          <cell r="H1343">
            <v>0</v>
          </cell>
          <cell r="I1343">
            <v>10049</v>
          </cell>
          <cell r="J1343">
            <v>0</v>
          </cell>
          <cell r="L1343">
            <v>0</v>
          </cell>
        </row>
        <row r="1344">
          <cell r="A1344">
            <v>9175</v>
          </cell>
          <cell r="B1344" t="str">
            <v>스테인레스관용접</v>
          </cell>
          <cell r="C1344" t="str">
            <v>200Ø</v>
          </cell>
          <cell r="D1344" t="str">
            <v>개소</v>
          </cell>
          <cell r="E1344">
            <v>16919</v>
          </cell>
          <cell r="F1344">
            <v>0</v>
          </cell>
          <cell r="H1344">
            <v>0</v>
          </cell>
          <cell r="I1344">
            <v>16919</v>
          </cell>
          <cell r="J1344">
            <v>0</v>
          </cell>
          <cell r="L1344">
            <v>0</v>
          </cell>
        </row>
        <row r="1345">
          <cell r="A1345">
            <v>9181</v>
          </cell>
          <cell r="B1345" t="str">
            <v>강관스리브</v>
          </cell>
          <cell r="C1345" t="str">
            <v>100Ø</v>
          </cell>
          <cell r="D1345" t="str">
            <v>개소</v>
          </cell>
          <cell r="E1345">
            <v>27055</v>
          </cell>
          <cell r="F1345">
            <v>2308</v>
          </cell>
          <cell r="H1345">
            <v>0</v>
          </cell>
          <cell r="I1345">
            <v>27055</v>
          </cell>
          <cell r="J1345">
            <v>0</v>
          </cell>
          <cell r="L1345">
            <v>0</v>
          </cell>
        </row>
        <row r="1346">
          <cell r="A1346">
            <v>9182</v>
          </cell>
          <cell r="B1346" t="str">
            <v>강관스리브</v>
          </cell>
          <cell r="C1346" t="str">
            <v>80Ø</v>
          </cell>
          <cell r="D1346" t="str">
            <v>개소</v>
          </cell>
          <cell r="E1346">
            <v>22116</v>
          </cell>
          <cell r="F1346">
            <v>1722</v>
          </cell>
          <cell r="H1346">
            <v>0</v>
          </cell>
          <cell r="I1346">
            <v>22116</v>
          </cell>
          <cell r="J1346">
            <v>0</v>
          </cell>
          <cell r="L1346">
            <v>0</v>
          </cell>
        </row>
        <row r="1347">
          <cell r="A1347">
            <v>9183</v>
          </cell>
          <cell r="B1347" t="str">
            <v>강관스리브</v>
          </cell>
          <cell r="C1347" t="str">
            <v>65Ø</v>
          </cell>
          <cell r="D1347" t="str">
            <v>개소</v>
          </cell>
          <cell r="E1347">
            <v>12565</v>
          </cell>
          <cell r="F1347">
            <v>1498</v>
          </cell>
          <cell r="H1347">
            <v>0</v>
          </cell>
          <cell r="I1347">
            <v>12565</v>
          </cell>
          <cell r="J1347">
            <v>0</v>
          </cell>
          <cell r="L1347">
            <v>0</v>
          </cell>
        </row>
        <row r="1348">
          <cell r="A1348">
            <v>9184</v>
          </cell>
          <cell r="B1348" t="str">
            <v>강관스리브</v>
          </cell>
          <cell r="C1348" t="str">
            <v>50Ø</v>
          </cell>
          <cell r="D1348" t="str">
            <v>개소</v>
          </cell>
          <cell r="E1348">
            <v>8266</v>
          </cell>
          <cell r="F1348">
            <v>808</v>
          </cell>
          <cell r="H1348">
            <v>0</v>
          </cell>
          <cell r="I1348">
            <v>8266</v>
          </cell>
          <cell r="J1348">
            <v>0</v>
          </cell>
          <cell r="L1348">
            <v>0</v>
          </cell>
        </row>
        <row r="1349">
          <cell r="A1349">
            <v>9185</v>
          </cell>
          <cell r="B1349" t="str">
            <v>강관스리브</v>
          </cell>
          <cell r="C1349" t="str">
            <v>40Ø</v>
          </cell>
          <cell r="D1349" t="str">
            <v>개소</v>
          </cell>
          <cell r="E1349">
            <v>5837</v>
          </cell>
          <cell r="F1349">
            <v>688</v>
          </cell>
          <cell r="H1349">
            <v>0</v>
          </cell>
          <cell r="I1349">
            <v>5837</v>
          </cell>
          <cell r="J1349">
            <v>0</v>
          </cell>
          <cell r="L1349">
            <v>0</v>
          </cell>
        </row>
        <row r="1350">
          <cell r="A1350">
            <v>9186</v>
          </cell>
          <cell r="B1350" t="str">
            <v>강관스리브</v>
          </cell>
          <cell r="C1350" t="str">
            <v>32Ø</v>
          </cell>
          <cell r="D1350" t="str">
            <v>개소</v>
          </cell>
          <cell r="E1350">
            <v>2691</v>
          </cell>
          <cell r="F1350">
            <v>464</v>
          </cell>
          <cell r="H1350">
            <v>0</v>
          </cell>
          <cell r="I1350">
            <v>2691</v>
          </cell>
          <cell r="J1350">
            <v>0</v>
          </cell>
          <cell r="L1350">
            <v>0</v>
          </cell>
        </row>
        <row r="1351">
          <cell r="A1351">
            <v>9187</v>
          </cell>
          <cell r="B1351" t="str">
            <v>강관스리브</v>
          </cell>
          <cell r="C1351" t="str">
            <v>25Ø</v>
          </cell>
          <cell r="D1351" t="str">
            <v>개소</v>
          </cell>
          <cell r="E1351">
            <v>1808</v>
          </cell>
          <cell r="F1351">
            <v>464</v>
          </cell>
          <cell r="H1351">
            <v>0</v>
          </cell>
          <cell r="I1351">
            <v>1808</v>
          </cell>
          <cell r="J1351">
            <v>0</v>
          </cell>
          <cell r="L1351">
            <v>0</v>
          </cell>
        </row>
        <row r="1352">
          <cell r="A1352">
            <v>9188</v>
          </cell>
          <cell r="B1352" t="str">
            <v>강관스리브</v>
          </cell>
          <cell r="C1352" t="str">
            <v>20Ø</v>
          </cell>
          <cell r="D1352" t="str">
            <v>개소</v>
          </cell>
          <cell r="E1352">
            <v>1395</v>
          </cell>
          <cell r="F1352">
            <v>344</v>
          </cell>
          <cell r="H1352">
            <v>0</v>
          </cell>
          <cell r="I1352">
            <v>1395</v>
          </cell>
          <cell r="J1352">
            <v>0</v>
          </cell>
          <cell r="L1352">
            <v>0</v>
          </cell>
        </row>
        <row r="1353">
          <cell r="A1353">
            <v>9189</v>
          </cell>
          <cell r="B1353" t="str">
            <v>강관스리브</v>
          </cell>
          <cell r="C1353" t="str">
            <v>15Ø</v>
          </cell>
          <cell r="D1353" t="str">
            <v>개소</v>
          </cell>
          <cell r="E1353">
            <v>866</v>
          </cell>
          <cell r="F1353">
            <v>344</v>
          </cell>
          <cell r="H1353">
            <v>0</v>
          </cell>
          <cell r="I1353">
            <v>866</v>
          </cell>
          <cell r="J1353">
            <v>0</v>
          </cell>
          <cell r="L1353">
            <v>0</v>
          </cell>
        </row>
        <row r="1354">
          <cell r="A1354">
            <v>9201</v>
          </cell>
          <cell r="B1354" t="str">
            <v>아연철판덕트제작설치</v>
          </cell>
          <cell r="C1354" t="str">
            <v>0.5t</v>
          </cell>
          <cell r="D1354" t="str">
            <v>M²</v>
          </cell>
          <cell r="E1354">
            <v>8532</v>
          </cell>
          <cell r="F1354">
            <v>22097</v>
          </cell>
          <cell r="H1354">
            <v>0</v>
          </cell>
          <cell r="I1354">
            <v>8532</v>
          </cell>
          <cell r="J1354">
            <v>0</v>
          </cell>
          <cell r="L1354">
            <v>0</v>
          </cell>
        </row>
        <row r="1355">
          <cell r="A1355">
            <v>9202</v>
          </cell>
          <cell r="B1355" t="str">
            <v>SUS철판덕트제작설치</v>
          </cell>
          <cell r="C1355" t="str">
            <v>0.5t</v>
          </cell>
          <cell r="D1355" t="str">
            <v>M²</v>
          </cell>
          <cell r="E1355">
            <v>35059</v>
          </cell>
          <cell r="F1355">
            <v>29096</v>
          </cell>
          <cell r="H1355">
            <v>0</v>
          </cell>
          <cell r="I1355">
            <v>35059</v>
          </cell>
          <cell r="J1355">
            <v>0</v>
          </cell>
          <cell r="L1355">
            <v>0</v>
          </cell>
        </row>
        <row r="1356">
          <cell r="A1356">
            <v>9203</v>
          </cell>
          <cell r="B1356" t="str">
            <v>각형덕트보온(은박지)</v>
          </cell>
          <cell r="C1356" t="str">
            <v>30t</v>
          </cell>
          <cell r="D1356" t="str">
            <v>M²</v>
          </cell>
          <cell r="E1356">
            <v>8895</v>
          </cell>
          <cell r="F1356">
            <v>20360</v>
          </cell>
          <cell r="H1356">
            <v>0</v>
          </cell>
          <cell r="I1356">
            <v>8895</v>
          </cell>
          <cell r="J1356">
            <v>0</v>
          </cell>
          <cell r="L1356">
            <v>0</v>
          </cell>
        </row>
        <row r="1357">
          <cell r="A1357">
            <v>9204</v>
          </cell>
          <cell r="B1357" t="str">
            <v>배관커버(갈바륨강판)</v>
          </cell>
          <cell r="C1357" t="str">
            <v>200x400</v>
          </cell>
          <cell r="D1357" t="str">
            <v>M</v>
          </cell>
          <cell r="E1357">
            <v>57944</v>
          </cell>
          <cell r="F1357">
            <v>42464</v>
          </cell>
          <cell r="H1357">
            <v>0</v>
          </cell>
          <cell r="I1357">
            <v>57944</v>
          </cell>
          <cell r="J1357">
            <v>0</v>
          </cell>
          <cell r="L1357">
            <v>0</v>
          </cell>
        </row>
        <row r="1358">
          <cell r="A1358">
            <v>9901</v>
          </cell>
          <cell r="B1358" t="str">
            <v>잡자재비</v>
          </cell>
          <cell r="C1358" t="str">
            <v>주재료의 5%</v>
          </cell>
          <cell r="D1358" t="str">
            <v>식</v>
          </cell>
          <cell r="E1358">
            <v>0</v>
          </cell>
          <cell r="F1358">
            <v>0</v>
          </cell>
          <cell r="H1358">
            <v>0</v>
          </cell>
          <cell r="I1358">
            <v>0</v>
          </cell>
          <cell r="J1358">
            <v>0</v>
          </cell>
          <cell r="L1358">
            <v>0</v>
          </cell>
        </row>
        <row r="1359">
          <cell r="A1359">
            <v>9902</v>
          </cell>
          <cell r="B1359" t="str">
            <v>지지철물</v>
          </cell>
          <cell r="C1359" t="str">
            <v>주재료의 9%</v>
          </cell>
          <cell r="D1359" t="str">
            <v>식</v>
          </cell>
          <cell r="E1359">
            <v>0</v>
          </cell>
          <cell r="F1359">
            <v>0</v>
          </cell>
          <cell r="H1359">
            <v>0</v>
          </cell>
          <cell r="I1359">
            <v>0</v>
          </cell>
          <cell r="J1359">
            <v>0</v>
          </cell>
          <cell r="L1359">
            <v>0</v>
          </cell>
        </row>
        <row r="1360">
          <cell r="A1360">
            <v>9903</v>
          </cell>
          <cell r="B1360" t="str">
            <v>지지철물</v>
          </cell>
          <cell r="C1360" t="str">
            <v>주재료의 10%</v>
          </cell>
          <cell r="D1360" t="str">
            <v>식</v>
          </cell>
          <cell r="E1360">
            <v>0</v>
          </cell>
          <cell r="F1360">
            <v>0</v>
          </cell>
          <cell r="H1360">
            <v>0</v>
          </cell>
          <cell r="I1360">
            <v>0</v>
          </cell>
          <cell r="J1360">
            <v>0</v>
          </cell>
          <cell r="L1360">
            <v>0</v>
          </cell>
        </row>
        <row r="1361">
          <cell r="A1361">
            <v>9904</v>
          </cell>
          <cell r="B1361" t="str">
            <v>지지철물</v>
          </cell>
          <cell r="C1361" t="str">
            <v>주재료의 15%</v>
          </cell>
          <cell r="D1361" t="str">
            <v>식</v>
          </cell>
          <cell r="E1361">
            <v>0</v>
          </cell>
          <cell r="F1361">
            <v>0</v>
          </cell>
          <cell r="H1361">
            <v>0</v>
          </cell>
          <cell r="I1361">
            <v>0</v>
          </cell>
          <cell r="J1361">
            <v>0</v>
          </cell>
          <cell r="L1361">
            <v>0</v>
          </cell>
        </row>
        <row r="1362">
          <cell r="A1362">
            <v>9905</v>
          </cell>
          <cell r="B1362" t="str">
            <v>지지철물</v>
          </cell>
          <cell r="C1362" t="str">
            <v>주재료의 25%</v>
          </cell>
          <cell r="D1362" t="str">
            <v>식</v>
          </cell>
          <cell r="E1362">
            <v>0</v>
          </cell>
          <cell r="F1362">
            <v>0</v>
          </cell>
          <cell r="H1362">
            <v>0</v>
          </cell>
          <cell r="I1362">
            <v>0</v>
          </cell>
          <cell r="J1362">
            <v>0</v>
          </cell>
          <cell r="L1362">
            <v>0</v>
          </cell>
        </row>
        <row r="1363">
          <cell r="A1363">
            <v>9906</v>
          </cell>
          <cell r="B1363" t="str">
            <v>지지철물</v>
          </cell>
          <cell r="C1363" t="str">
            <v>주재료의 30%</v>
          </cell>
          <cell r="D1363" t="str">
            <v>식</v>
          </cell>
          <cell r="E1363">
            <v>0</v>
          </cell>
          <cell r="F1363">
            <v>0</v>
          </cell>
          <cell r="H1363">
            <v>0</v>
          </cell>
          <cell r="I1363">
            <v>0</v>
          </cell>
          <cell r="J1363">
            <v>0</v>
          </cell>
          <cell r="L1363">
            <v>0</v>
          </cell>
        </row>
        <row r="1364">
          <cell r="A1364">
            <v>9907</v>
          </cell>
          <cell r="B1364" t="str">
            <v>지지철물</v>
          </cell>
          <cell r="C1364" t="str">
            <v>주재료의 40%</v>
          </cell>
          <cell r="D1364" t="str">
            <v>식</v>
          </cell>
          <cell r="E1364">
            <v>0</v>
          </cell>
          <cell r="F1364">
            <v>0</v>
          </cell>
          <cell r="H1364">
            <v>0</v>
          </cell>
          <cell r="I1364">
            <v>0</v>
          </cell>
          <cell r="J1364">
            <v>0</v>
          </cell>
          <cell r="L1364">
            <v>0</v>
          </cell>
        </row>
        <row r="1365">
          <cell r="A1365">
            <v>9910</v>
          </cell>
          <cell r="B1365" t="str">
            <v>관부속</v>
          </cell>
          <cell r="C1365" t="str">
            <v>관의 30%</v>
          </cell>
          <cell r="D1365" t="str">
            <v>식</v>
          </cell>
          <cell r="E1365">
            <v>0</v>
          </cell>
          <cell r="F1365">
            <v>0</v>
          </cell>
          <cell r="H1365">
            <v>0</v>
          </cell>
          <cell r="I1365">
            <v>0</v>
          </cell>
          <cell r="J1365">
            <v>0</v>
          </cell>
          <cell r="L1365">
            <v>0</v>
          </cell>
        </row>
        <row r="1366">
          <cell r="A1366">
            <v>9911</v>
          </cell>
          <cell r="B1366" t="str">
            <v>관부속</v>
          </cell>
          <cell r="C1366" t="str">
            <v>관의 40%</v>
          </cell>
          <cell r="D1366" t="str">
            <v>식</v>
          </cell>
          <cell r="E1366">
            <v>0</v>
          </cell>
          <cell r="F1366">
            <v>0</v>
          </cell>
          <cell r="H1366">
            <v>0</v>
          </cell>
          <cell r="I1366">
            <v>0</v>
          </cell>
          <cell r="J1366">
            <v>0</v>
          </cell>
          <cell r="L1366">
            <v>0</v>
          </cell>
        </row>
        <row r="1367">
          <cell r="A1367">
            <v>9912</v>
          </cell>
          <cell r="B1367" t="str">
            <v>관부속</v>
          </cell>
          <cell r="C1367" t="str">
            <v>관의 45%</v>
          </cell>
          <cell r="D1367" t="str">
            <v>식</v>
          </cell>
          <cell r="E1367">
            <v>0</v>
          </cell>
          <cell r="F1367">
            <v>0</v>
          </cell>
          <cell r="H1367">
            <v>0</v>
          </cell>
          <cell r="I1367">
            <v>0</v>
          </cell>
          <cell r="J1367">
            <v>0</v>
          </cell>
          <cell r="L1367">
            <v>0</v>
          </cell>
        </row>
        <row r="1368">
          <cell r="A1368">
            <v>9913</v>
          </cell>
          <cell r="B1368" t="str">
            <v>관부속</v>
          </cell>
          <cell r="C1368" t="str">
            <v>관의 50%</v>
          </cell>
          <cell r="D1368" t="str">
            <v>식</v>
          </cell>
          <cell r="E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  <cell r="L1368">
            <v>0</v>
          </cell>
        </row>
        <row r="1369">
          <cell r="A1369">
            <v>9914</v>
          </cell>
          <cell r="B1369" t="str">
            <v>관부속</v>
          </cell>
          <cell r="C1369" t="str">
            <v>관의 55%</v>
          </cell>
          <cell r="D1369" t="str">
            <v>식</v>
          </cell>
          <cell r="E1369">
            <v>0</v>
          </cell>
          <cell r="F1369">
            <v>0</v>
          </cell>
          <cell r="H1369">
            <v>0</v>
          </cell>
          <cell r="I1369">
            <v>0</v>
          </cell>
          <cell r="J1369">
            <v>0</v>
          </cell>
          <cell r="L1369">
            <v>0</v>
          </cell>
        </row>
        <row r="1370">
          <cell r="A1370">
            <v>9915</v>
          </cell>
          <cell r="B1370" t="str">
            <v>관부속</v>
          </cell>
          <cell r="C1370" t="str">
            <v>관의 60%</v>
          </cell>
          <cell r="D1370" t="str">
            <v>식</v>
          </cell>
          <cell r="E1370">
            <v>0</v>
          </cell>
          <cell r="F1370">
            <v>0</v>
          </cell>
          <cell r="H1370">
            <v>0</v>
          </cell>
          <cell r="I1370">
            <v>0</v>
          </cell>
          <cell r="J1370">
            <v>0</v>
          </cell>
          <cell r="L1370">
            <v>0</v>
          </cell>
        </row>
        <row r="1371">
          <cell r="A1371">
            <v>9916</v>
          </cell>
          <cell r="B1371" t="str">
            <v>관부속</v>
          </cell>
          <cell r="C1371" t="str">
            <v>관의 65%</v>
          </cell>
          <cell r="D1371" t="str">
            <v>식</v>
          </cell>
          <cell r="E1371">
            <v>0</v>
          </cell>
          <cell r="F1371">
            <v>0</v>
          </cell>
          <cell r="H1371">
            <v>0</v>
          </cell>
          <cell r="I1371">
            <v>0</v>
          </cell>
          <cell r="J1371">
            <v>0</v>
          </cell>
          <cell r="L1371">
            <v>0</v>
          </cell>
        </row>
        <row r="1372">
          <cell r="A1372">
            <v>9917</v>
          </cell>
          <cell r="B1372" t="str">
            <v>관부속</v>
          </cell>
          <cell r="C1372" t="str">
            <v>관의 70%</v>
          </cell>
          <cell r="D1372" t="str">
            <v>식</v>
          </cell>
          <cell r="E1372">
            <v>0</v>
          </cell>
          <cell r="F1372">
            <v>0</v>
          </cell>
          <cell r="H1372">
            <v>0</v>
          </cell>
          <cell r="I1372">
            <v>0</v>
          </cell>
          <cell r="J1372">
            <v>0</v>
          </cell>
          <cell r="L1372">
            <v>0</v>
          </cell>
        </row>
        <row r="1373">
          <cell r="A1373">
            <v>9918</v>
          </cell>
          <cell r="B1373" t="str">
            <v>관부속</v>
          </cell>
          <cell r="C1373" t="str">
            <v>관의 75%</v>
          </cell>
          <cell r="D1373" t="str">
            <v>식</v>
          </cell>
          <cell r="E1373">
            <v>0</v>
          </cell>
          <cell r="F1373">
            <v>0</v>
          </cell>
          <cell r="H1373">
            <v>0</v>
          </cell>
          <cell r="I1373">
            <v>0</v>
          </cell>
          <cell r="J1373">
            <v>0</v>
          </cell>
          <cell r="L1373">
            <v>0</v>
          </cell>
        </row>
        <row r="1374">
          <cell r="A1374">
            <v>9920</v>
          </cell>
          <cell r="B1374" t="str">
            <v>공구손료</v>
          </cell>
          <cell r="C1374" t="str">
            <v>인건비의 3%</v>
          </cell>
          <cell r="D1374" t="str">
            <v>식</v>
          </cell>
          <cell r="E1374">
            <v>0</v>
          </cell>
          <cell r="F1374">
            <v>0</v>
          </cell>
          <cell r="H1374">
            <v>0</v>
          </cell>
          <cell r="I1374">
            <v>0</v>
          </cell>
          <cell r="J1374">
            <v>0</v>
          </cell>
          <cell r="L137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중기조종사 단위단가"/>
      <sheetName val="중기"/>
      <sheetName val="#REF"/>
      <sheetName val="교각1"/>
      <sheetName val="일위대가"/>
      <sheetName val="DATE"/>
      <sheetName val="조명일위"/>
      <sheetName val="조명율표"/>
      <sheetName val="산근"/>
      <sheetName val="터파기및재료"/>
      <sheetName val="조명시설"/>
      <sheetName val="골재산출"/>
      <sheetName val="접지수량"/>
      <sheetName val="주민번호"/>
      <sheetName val="JUNKIDAN"/>
      <sheetName val="Macro(MCC)"/>
      <sheetName val="내역서"/>
      <sheetName val="약품공급2"/>
      <sheetName val="입찰안"/>
      <sheetName val="기본단가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보행자로"/>
      <sheetName val="일반구간"/>
      <sheetName val="DATA"/>
      <sheetName val="조명율표"/>
      <sheetName val="Sheet2"/>
      <sheetName val="체감식 "/>
      <sheetName val="접지수량"/>
      <sheetName val="#REF"/>
      <sheetName val="조명시설"/>
      <sheetName val="교각1"/>
      <sheetName val="자재단가"/>
      <sheetName val="건축공사"/>
      <sheetName val="산출근거"/>
      <sheetName val="중기"/>
      <sheetName val="조명일위"/>
      <sheetName val="단가비교표(전기)"/>
      <sheetName val="품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준"/>
      <sheetName val="중기"/>
      <sheetName val="시간"/>
      <sheetName val="목록"/>
      <sheetName val="산근"/>
      <sheetName val="이식"/>
      <sheetName val="중기운반"/>
      <sheetName val="시험비"/>
      <sheetName val="투입대수"/>
      <sheetName val="투입시간"/>
      <sheetName val="교각1"/>
      <sheetName val="기초단가"/>
      <sheetName val="입찰안"/>
      <sheetName val="조명율표"/>
      <sheetName val="Macro(MCC)"/>
      <sheetName val="DATE"/>
      <sheetName val="2000년1차"/>
      <sheetName val="중기사용료"/>
      <sheetName val="조경일람"/>
      <sheetName val="약품공급2"/>
      <sheetName val="내역서적용수량"/>
      <sheetName val="접지수량"/>
      <sheetName val="#REF"/>
      <sheetName val="B.중기"/>
      <sheetName val="공사착공계"/>
      <sheetName val="조명시설"/>
      <sheetName val="원가"/>
      <sheetName val="조명일위"/>
      <sheetName val="내역서"/>
      <sheetName val="단조-노임"/>
      <sheetName val="기본단가표"/>
      <sheetName val="전체"/>
      <sheetName val="단가비교표(전기)"/>
      <sheetName val="수량산출"/>
      <sheetName val="단가산출(00d)"/>
      <sheetName val="101동"/>
      <sheetName val="신규일위대가"/>
      <sheetName val="앉음벽 (2)"/>
      <sheetName val="대가목록"/>
      <sheetName val="공정증감대ㅈ표"/>
      <sheetName val="입력변수"/>
      <sheetName val="천방교접속"/>
      <sheetName val="대포2교접속"/>
      <sheetName val="H-pile(298x299)"/>
      <sheetName val="중기조종사 단위단가"/>
      <sheetName val="자재단가비교표"/>
      <sheetName val="2000전체분"/>
      <sheetName val="기초일위"/>
      <sheetName val="시설일위"/>
      <sheetName val="세부내역"/>
      <sheetName val="200"/>
      <sheetName val="206 무장,정비 장비용량 산출"/>
      <sheetName val="건축공사"/>
      <sheetName val="터파기및재료"/>
      <sheetName val="표  지"/>
      <sheetName val="참조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수시트"/>
      <sheetName val="산출내역서"/>
      <sheetName val="원가"/>
      <sheetName val="중기조종사 단위단가"/>
      <sheetName val="중기"/>
      <sheetName val="입상내역"/>
      <sheetName val="특별땅고르기"/>
      <sheetName val="상시"/>
      <sheetName val="골재산출"/>
      <sheetName val="내역"/>
      <sheetName val="터파기및재료"/>
      <sheetName val="데리네이타현황"/>
      <sheetName val="입찰안"/>
      <sheetName val="조명율표"/>
      <sheetName val="접지수량"/>
      <sheetName val="증감대비표"/>
      <sheetName val="주beam"/>
      <sheetName val="Data&amp;Result"/>
      <sheetName val="요율"/>
      <sheetName val="Macro(MCC)"/>
      <sheetName val="단가비교표_공통1"/>
      <sheetName val="철근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적용"/>
      <sheetName val="주요자재(1)"/>
      <sheetName val="주요자재(2)"/>
      <sheetName val="주요자재(3)"/>
      <sheetName val="주요자재(4)"/>
      <sheetName val="일반총괄"/>
      <sheetName val="골재산출"/>
      <sheetName val="철근총괄"/>
      <sheetName val="토공집계"/>
      <sheetName val="이월수량"/>
      <sheetName val="상부수량집계"/>
      <sheetName val="슬래브수량"/>
      <sheetName val="교대일반수량집계"/>
      <sheetName val="교대수량"/>
      <sheetName val="교대2수량 (2)"/>
      <sheetName val="교각집계표"/>
      <sheetName val="교각1수량"/>
      <sheetName val="교각2수량"/>
      <sheetName val="교대토공수량집계표"/>
      <sheetName val="교대토공(시점부)"/>
      <sheetName val="교대토공 (종점부)"/>
      <sheetName val="교각토공수량집계표"/>
      <sheetName val="교각토공"/>
      <sheetName val="교각2토공 (2)"/>
      <sheetName val="접속수량집계"/>
      <sheetName val="접속슬래브수량"/>
      <sheetName val="표지(구조)"/>
      <sheetName val="표지(수량)"/>
      <sheetName val="원가"/>
      <sheetName val="중기조종사 단위단가"/>
      <sheetName val="제잡비계산"/>
      <sheetName val="공사비총괄표"/>
      <sheetName val="일위대가표"/>
      <sheetName val="입상내역"/>
      <sheetName val="조명율표"/>
      <sheetName val="교각1"/>
      <sheetName val="#REF"/>
      <sheetName val="표지"/>
      <sheetName val="산출근거"/>
      <sheetName val="특별땅고르기"/>
      <sheetName val="실행"/>
      <sheetName val="내역전기"/>
      <sheetName val="철근량"/>
      <sheetName val="용산1(해보)"/>
      <sheetName val="내역"/>
      <sheetName val="바닥판"/>
      <sheetName val="입력DATA"/>
      <sheetName val="총괄표"/>
      <sheetName val="철집"/>
      <sheetName val="내역서적용수량"/>
      <sheetName val="품셈TABLE"/>
      <sheetName val="4.하중산정"/>
      <sheetName val="2.3지지력"/>
      <sheetName val="노임"/>
      <sheetName val="내역서"/>
      <sheetName val="오동"/>
      <sheetName val="대조"/>
      <sheetName val="나한"/>
      <sheetName val="101동"/>
      <sheetName val="본체"/>
      <sheetName val="토공(우물통,기타) "/>
      <sheetName val="중기"/>
      <sheetName val="당초"/>
      <sheetName val="건축내역"/>
      <sheetName val="산출근거(수정)"/>
      <sheetName val="일위-1"/>
      <sheetName val="입찰안"/>
      <sheetName val="200"/>
      <sheetName val="단가비교표_공통1"/>
      <sheetName val="합계금액"/>
      <sheetName val="터파기및재료"/>
      <sheetName val="날개벽수량표"/>
      <sheetName val="DATE"/>
      <sheetName val="주beam"/>
      <sheetName val="수량최종분0727"/>
      <sheetName val="재료"/>
      <sheetName val="약품공급2"/>
      <sheetName val="8.PILE  (돌출)"/>
      <sheetName val="종배수관면벽구"/>
      <sheetName val="토공 total"/>
      <sheetName val="건축공사"/>
      <sheetName val="설계서"/>
      <sheetName val="단가표"/>
      <sheetName val="천방교접속"/>
      <sheetName val="대포2교접속"/>
      <sheetName val="집계표"/>
      <sheetName val="데리네이타현황"/>
      <sheetName val="코드표"/>
      <sheetName val="ATM기초철가"/>
      <sheetName val="단가조사서"/>
      <sheetName val="일위대가목차"/>
      <sheetName val="4.전기"/>
      <sheetName val="2000년1차"/>
      <sheetName val="간접비"/>
      <sheetName val="총수량집계표"/>
      <sheetName val="각종양식"/>
      <sheetName val="토목"/>
      <sheetName val="집"/>
      <sheetName val="증감대비표"/>
      <sheetName val="노임단가"/>
      <sheetName val="노임,재료비"/>
      <sheetName val="골조"/>
      <sheetName val="토공"/>
      <sheetName val="인부노임"/>
      <sheetName val="RE9604"/>
      <sheetName val="인공산출"/>
      <sheetName val="원가계산서"/>
      <sheetName val="참조자료"/>
      <sheetName val="일위"/>
      <sheetName val="영창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골재산출"/>
      <sheetName val="원가"/>
      <sheetName val="내역"/>
      <sheetName val="직노"/>
      <sheetName val="노임,재료비"/>
      <sheetName val="3BL공동구 수량"/>
      <sheetName val="말뚝지지력산정"/>
      <sheetName val="산출근거"/>
      <sheetName val="2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C)원내역"/>
      <sheetName val="자재단가"/>
      <sheetName val="골재산출"/>
      <sheetName val="200"/>
      <sheetName val="단가목록"/>
      <sheetName val="토공사"/>
      <sheetName val="SLAB&quot;1&quot;"/>
      <sheetName val="단가"/>
      <sheetName val="자료입력"/>
      <sheetName val="설계내역서"/>
      <sheetName val="본체"/>
      <sheetName val="(A)내역서"/>
      <sheetName val="부대공Ⅱ"/>
      <sheetName val="97rc"/>
      <sheetName val="맨홀수량산출"/>
      <sheetName val="직노"/>
      <sheetName val="입찰보고"/>
      <sheetName val="일위대가목록"/>
      <sheetName val="입력자료(노무비)"/>
      <sheetName val="갑지"/>
      <sheetName val="DATE"/>
      <sheetName val="통계연보"/>
      <sheetName val="부대단위수량"/>
      <sheetName val="공정코드"/>
      <sheetName val="SIL98"/>
      <sheetName val="일위대가표"/>
      <sheetName val="원가"/>
      <sheetName val="지급자재"/>
      <sheetName val="인건비 "/>
      <sheetName val="평균물량산출서"/>
      <sheetName val="8.석축단위(H=1.5M)"/>
      <sheetName val="총원"/>
      <sheetName val="공사비총괄표"/>
      <sheetName val="노임,재료비"/>
      <sheetName val="깨기"/>
      <sheetName val="원형1호맨홀토공수량"/>
      <sheetName val="토공"/>
      <sheetName val="낙찰표"/>
      <sheetName val="손익분석"/>
      <sheetName val="건축공사"/>
      <sheetName val="입찰안"/>
      <sheetName val="조명시설"/>
      <sheetName val="3.내역서"/>
      <sheetName val="#REF"/>
      <sheetName val="동해title"/>
      <sheetName val="내역서"/>
      <sheetName val="기계경비"/>
      <sheetName val="대공종"/>
      <sheetName val="MAIN_TABLE"/>
      <sheetName val=""/>
      <sheetName val="실행내역"/>
      <sheetName val="총괄표"/>
      <sheetName val="원가계산서"/>
      <sheetName val="데리네이타현황"/>
      <sheetName val="평3"/>
      <sheetName val="프랜트면허"/>
      <sheetName val="토목주소"/>
      <sheetName val="날개벽(시점좌측)"/>
      <sheetName val="노임단가"/>
      <sheetName val="S0"/>
      <sheetName val="토공(우물통,기타) "/>
      <sheetName val="자재"/>
      <sheetName val="ABUT수량-A1"/>
      <sheetName val="산출근거"/>
      <sheetName val="터파기및재료"/>
      <sheetName val="구조물공"/>
      <sheetName val="내역"/>
      <sheetName val="단가표"/>
      <sheetName val="견적조건"/>
    </sheetNames>
    <definedNames>
      <definedName name="Macro10"/>
      <definedName name="Macro1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종단계산"/>
      <sheetName val="기둥(표지)"/>
      <sheetName val="설계기준"/>
      <sheetName val="하중계산"/>
      <sheetName val="상부빔검토(DEEP)"/>
      <sheetName val="SHOE"/>
      <sheetName val="기둥설계"/>
      <sheetName val="장단주(교축직각)"/>
      <sheetName val="장단주(교축)"/>
      <sheetName val="띠철근"/>
      <sheetName val="기초(표지)"/>
      <sheetName val="설계기준 (2)"/>
      <sheetName val="우물통슬래브"/>
      <sheetName val="우물통 OUT"/>
      <sheetName val="상부빔검토(DEEP) (2)"/>
      <sheetName val="저판설계"/>
      <sheetName val="저판하중"/>
      <sheetName val="RCUSD-BEAM 1단 "/>
      <sheetName val="지지력계수"/>
      <sheetName val="안정성검토"/>
      <sheetName val="상부빔검토"/>
      <sheetName val="COBEL"/>
      <sheetName val="접속슬래브"/>
      <sheetName val="접속슬래브(2)"/>
      <sheetName val="(C)원내역"/>
      <sheetName val="자재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표"/>
      <sheetName val="목차"/>
      <sheetName val="설명서"/>
      <sheetName val="예정공정표"/>
      <sheetName val="갑지"/>
      <sheetName val="수단간"/>
      <sheetName val="무자"/>
      <sheetName val="무토집"/>
      <sheetName val="무배"/>
      <sheetName val="무횡집"/>
      <sheetName val="무횡조"/>
      <sheetName val="무횡수"/>
      <sheetName val="무횡단"/>
      <sheetName val="무횡토"/>
      <sheetName val="무면수"/>
      <sheetName val="무면조"/>
      <sheetName val="무면단"/>
      <sheetName val="무포집"/>
      <sheetName val="무포수"/>
      <sheetName val="무포조"/>
      <sheetName val="무포단"/>
      <sheetName val="무진포수"/>
      <sheetName val="무진포조"/>
      <sheetName val="무진포단"/>
      <sheetName val="Sheet1"/>
      <sheetName val="Sheet2"/>
      <sheetName val="Sheet3"/>
      <sheetName val="Sheet4"/>
      <sheetName val="Sheet5"/>
      <sheetName val="입력"/>
      <sheetName val="종단계산"/>
      <sheetName val="(C)원내역"/>
      <sheetName val="단가비교표"/>
      <sheetName val="3련 BOX"/>
      <sheetName val="골재산출"/>
      <sheetName val="공사비총괄표"/>
      <sheetName val="자재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포장공사"/>
      <sheetName val="종단계산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input"/>
      <sheetName val="제원.설계조건"/>
      <sheetName val="하중계산"/>
      <sheetName val="모델링"/>
      <sheetName val="하중조합"/>
      <sheetName val="SD30"/>
      <sheetName val="COBEL1"/>
      <sheetName val="COBEL2"/>
      <sheetName val="장단주(교축직각)"/>
      <sheetName val="장단주(교축)"/>
      <sheetName val="기초단면력산정"/>
      <sheetName val="저판설계"/>
      <sheetName val="SD30 (2)"/>
      <sheetName val="SHOE"/>
      <sheetName val="지지력계수"/>
      <sheetName val="안정검토1"/>
      <sheetName val="안정검토2"/>
      <sheetName val="PILE 검토"/>
      <sheetName val="기초안정검토용하중"/>
      <sheetName val="통합"/>
      <sheetName val="#REF"/>
      <sheetName val="사통"/>
      <sheetName val="단가비교표"/>
      <sheetName val="DATE"/>
      <sheetName val="일위대가"/>
      <sheetName val="공구원가계산"/>
      <sheetName val="14P-PI"/>
      <sheetName val="계수시트"/>
      <sheetName val="군남내역서"/>
      <sheetName val="단가"/>
      <sheetName val="COPING"/>
      <sheetName val="총괄"/>
      <sheetName val="설비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사"/>
      <sheetName val="건물부수시설공사"/>
      <sheetName val="급수시설공사"/>
      <sheetName val="구조물공사 "/>
      <sheetName val="울타리공사"/>
      <sheetName val="포장공사"/>
      <sheetName val="기타공사"/>
      <sheetName val="단가비교표"/>
      <sheetName val="자재단가"/>
      <sheetName val="(C)원내역"/>
      <sheetName val="정렬"/>
      <sheetName val="교대(A2)"/>
      <sheetName val="공사비"/>
      <sheetName val="기본설계기준"/>
      <sheetName val="종단계산"/>
      <sheetName val="EJ"/>
      <sheetName val="1"/>
      <sheetName val="2"/>
      <sheetName val="3"/>
      <sheetName val="4"/>
      <sheetName val="5"/>
      <sheetName val="6"/>
      <sheetName val="7"/>
      <sheetName val="8"/>
      <sheetName val="단가"/>
      <sheetName val="플랜트 설치"/>
      <sheetName val="갑지"/>
      <sheetName val="자료입력"/>
      <sheetName val="건축"/>
      <sheetName val="인건비 "/>
      <sheetName val="2F 회의실견적(5_14 일대)"/>
      <sheetName val="토목(1079)"/>
      <sheetName val="인건비"/>
      <sheetName val="현장관리비"/>
      <sheetName val="오억미만"/>
      <sheetName val="설계명세서(선로)"/>
      <sheetName val="토공집계표"/>
      <sheetName val="총괄-1"/>
      <sheetName val="구조물공사_"/>
      <sheetName val="견적서"/>
      <sheetName val="2000년 공정표"/>
      <sheetName val="교각별철근수량집계표"/>
      <sheetName val="식생블럭단위수량"/>
      <sheetName val="내역"/>
      <sheetName val="노임단가"/>
      <sheetName val="미장"/>
      <sheetName val="제목"/>
      <sheetName val="품셈TABLE"/>
      <sheetName val="접속도로1"/>
      <sheetName val="시중노임단가"/>
      <sheetName val="전선 및 전선관"/>
      <sheetName val="실행내역"/>
      <sheetName val="장비가동"/>
      <sheetName val="일위대가표"/>
      <sheetName val="원본"/>
      <sheetName val="교통표지판수량집계표"/>
      <sheetName val="2.펌프장(사급자재)"/>
      <sheetName val="내역표지"/>
      <sheetName val="맨홀수량산출"/>
      <sheetName val="노임"/>
      <sheetName val="가정급수관"/>
      <sheetName val="경비공통"/>
      <sheetName val="Sheet1"/>
      <sheetName val="총괄내역서"/>
      <sheetName val="200"/>
      <sheetName val="부대공Ⅱ"/>
      <sheetName val="설계내역서"/>
      <sheetName val="NN"/>
      <sheetName val="ACUNIT"/>
      <sheetName val="조명율표"/>
      <sheetName val="#REF"/>
      <sheetName val="직노"/>
      <sheetName val="기계경비"/>
      <sheetName val="일위대가"/>
      <sheetName val="단가 및 재료비"/>
      <sheetName val="터파기및재료"/>
      <sheetName val="내역서 제출"/>
      <sheetName val="공정코드"/>
      <sheetName val="inputdata"/>
      <sheetName val="옥외전력간선설비공사"/>
      <sheetName val="포장수량집계"/>
      <sheetName val="Sheet1 (2)"/>
      <sheetName val="하조서"/>
      <sheetName val="총(철거)"/>
      <sheetName val="BID"/>
      <sheetName val="실행철강하도"/>
      <sheetName val="건축내역"/>
      <sheetName val="정부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원가계산서(남측)"/>
      <sheetName val="노임단가"/>
      <sheetName val="공통가설(현장검토안)"/>
      <sheetName val="별표내역"/>
      <sheetName val="3BL공동구 수량"/>
      <sheetName val="자재집계표"/>
      <sheetName val="일위대가표"/>
      <sheetName val="내역서"/>
      <sheetName val="일위대가"/>
      <sheetName val="시설물기초"/>
      <sheetName val="포장공사"/>
      <sheetName val="JOIN(2span)"/>
      <sheetName val="값"/>
      <sheetName val="일위"/>
      <sheetName val="토목"/>
      <sheetName val="TB-내역서"/>
      <sheetName val="별표 "/>
      <sheetName val="품셈표"/>
      <sheetName val="품 셈"/>
      <sheetName val="부표"/>
      <sheetName val="부표 TABLE"/>
      <sheetName val="Sheet4"/>
      <sheetName val="Sheet5"/>
      <sheetName val="Sheet6"/>
      <sheetName val="금액내역서"/>
      <sheetName val="견적서"/>
      <sheetName val="도급"/>
      <sheetName val="총괄-1"/>
      <sheetName val="간접경상비"/>
      <sheetName val="플랜트 설치"/>
      <sheetName val="단가표"/>
      <sheetName val="자료입력"/>
      <sheetName val="원가계산"/>
      <sheetName val="실행내역"/>
      <sheetName val="PIPE(UG)내역"/>
      <sheetName val="EJ"/>
      <sheetName val="우,오수"/>
      <sheetName val="종단계산"/>
      <sheetName val="별총"/>
      <sheetName val="오억미만"/>
      <sheetName val="접속도로"/>
      <sheetName val="을지"/>
      <sheetName val="표준단면수량(출력안함)"/>
      <sheetName val="노임대가"/>
      <sheetName val="정부노임"/>
      <sheetName val="자재단가조사표-수목"/>
      <sheetName val="몰탈재료산출"/>
      <sheetName val="정렬"/>
      <sheetName val="sw1"/>
      <sheetName val="NOMUBI"/>
      <sheetName val="Ⅴ-2.공종별내역"/>
      <sheetName val="설계조건"/>
      <sheetName val="말뚝설계"/>
      <sheetName val="노임"/>
      <sheetName val="품셈"/>
      <sheetName val="포장(수량)-관로부"/>
      <sheetName val="일위대가목록"/>
      <sheetName val="우배수"/>
      <sheetName val="참조-(1)"/>
      <sheetName val="보차도경계석"/>
      <sheetName val="6-1. 관개량조서"/>
      <sheetName val="총물량"/>
      <sheetName val="부대내역"/>
      <sheetName val="접속도로1"/>
      <sheetName val="NYS"/>
      <sheetName val="교통대책내역"/>
      <sheetName val="DATE"/>
      <sheetName val="가시설(TYPE-A)"/>
      <sheetName val="1-1평균터파기고(1)"/>
      <sheetName val="부표총괄"/>
      <sheetName val="품셈1-"/>
      <sheetName val="중기"/>
      <sheetName val="단중"/>
      <sheetName val="시멘트"/>
      <sheetName val="2000년1차"/>
      <sheetName val="AABS내역"/>
      <sheetName val="LIST"/>
      <sheetName val="PUMP"/>
      <sheetName val="VENDOR LIST"/>
      <sheetName val="공통비"/>
      <sheetName val="토목내역서"/>
      <sheetName val="6동"/>
      <sheetName val="경비_원본"/>
      <sheetName val="갑지"/>
      <sheetName val="접속도로집계"/>
      <sheetName val="실행"/>
      <sheetName val="분수장비시설수량"/>
      <sheetName val="원가계산서"/>
      <sheetName val="설계예시"/>
      <sheetName val="별표집계"/>
      <sheetName val="건축"/>
      <sheetName val="인건비"/>
      <sheetName val="공사개요"/>
      <sheetName val="프랜트면허"/>
      <sheetName val="전기"/>
      <sheetName val="설계기준"/>
      <sheetName val="품목"/>
      <sheetName val="예산M2"/>
      <sheetName val="견적의뢰"/>
      <sheetName val="2.품제O호표"/>
      <sheetName val="우수맨홀공제단위수량"/>
      <sheetName val="기초일위"/>
      <sheetName val="#REF"/>
      <sheetName val="단중표"/>
      <sheetName val="일위대가표집계표"/>
      <sheetName val="마감"/>
      <sheetName val="평균터파기고(1-2,ASP)"/>
      <sheetName val="투찰(하수)"/>
      <sheetName val="국내"/>
      <sheetName val="Sheet1"/>
      <sheetName val="1월"/>
      <sheetName val="지질조사"/>
      <sheetName val="하수급견적대비"/>
      <sheetName val="관계주식"/>
      <sheetName val="구조물"/>
      <sheetName val="내역"/>
      <sheetName val="소방"/>
      <sheetName val="외주비"/>
      <sheetName val="BID"/>
      <sheetName val="대구칠곡5전기"/>
      <sheetName val="단가 및 재료비"/>
      <sheetName val="잡설비내역"/>
      <sheetName val="P.M 별"/>
      <sheetName val="에너지요금"/>
      <sheetName val="토공사"/>
      <sheetName val="중소기업"/>
      <sheetName val="200"/>
      <sheetName val="입고장부 (4)"/>
      <sheetName val="부대공(집계)"/>
      <sheetName val="장비별표(오거보링)(Ø400)(12M)"/>
      <sheetName val="명단"/>
      <sheetName val="2호맨홀공제수량"/>
      <sheetName val="제품별절단길이-0628"/>
      <sheetName val="절단길이-CODE4"/>
      <sheetName val="색상코드-CODE5,6,7,8"/>
      <sheetName val="기성내역서표지"/>
      <sheetName val="00상노임"/>
      <sheetName val="guard(mac)"/>
      <sheetName val="산출내역서"/>
      <sheetName val="부분별수량산출(조합기초)"/>
      <sheetName val="조명시설"/>
      <sheetName val="일위대가목차"/>
      <sheetName val="집계"/>
      <sheetName val="Macro1"/>
      <sheetName val="정부노임단가"/>
      <sheetName val="수량산출서"/>
      <sheetName val="물량표"/>
      <sheetName val="공사내역"/>
      <sheetName val="사다리"/>
      <sheetName val="식재수량표"/>
      <sheetName val="집계표"/>
      <sheetName val="노무비"/>
      <sheetName val="원본"/>
      <sheetName val="부대공Ⅱ"/>
      <sheetName val="내역_ver1.0"/>
      <sheetName val="건축공사"/>
      <sheetName val="수량산출서 갑지"/>
      <sheetName val="연습"/>
      <sheetName val="설계예산서"/>
      <sheetName val="원가"/>
      <sheetName val="기계경비 (2)"/>
      <sheetName val="합계금액"/>
      <sheetName val="배수통관(좌)"/>
      <sheetName val="직노"/>
      <sheetName val="SLAB&quot;1&quot;"/>
      <sheetName val="터파기및재료"/>
      <sheetName val="철집"/>
      <sheetName val="예정공정-전체"/>
      <sheetName val="인건-측정"/>
      <sheetName val="기본일위"/>
      <sheetName val="총공사내역서"/>
      <sheetName val="-배수구조총재료"/>
      <sheetName val="평자재단가"/>
      <sheetName val="기초자료입력"/>
      <sheetName val="자재단가"/>
      <sheetName val="남양내역"/>
      <sheetName val="우수받이"/>
      <sheetName val="전기일위대가"/>
      <sheetName val="대가표(품셈)"/>
      <sheetName val="단가대비표"/>
      <sheetName val="실행예산"/>
      <sheetName val="(직접시공)제경비(인쇄하지마세요)"/>
      <sheetName val="수량산출"/>
      <sheetName val="성과심사(총괄)"/>
      <sheetName val="조명율표"/>
      <sheetName val="목차"/>
      <sheetName val="중기사용료"/>
      <sheetName val="이자율"/>
      <sheetName val="이익영"/>
      <sheetName val="품셈목록"/>
      <sheetName val="제잡비(주공종)"/>
      <sheetName val="별표 (1)"/>
      <sheetName val="갑지(요약)"/>
      <sheetName val="A3.공사비 검토"/>
      <sheetName val="청주(철골발주의뢰서)"/>
      <sheetName val="정공공사"/>
      <sheetName val="AP1"/>
      <sheetName val="DATA"/>
      <sheetName val="지급자재"/>
      <sheetName val="기계경비(시간당)"/>
      <sheetName val="골조시행"/>
      <sheetName val="밸브설치"/>
      <sheetName val="갑지(추정)"/>
      <sheetName val="I一般比"/>
      <sheetName val="직재"/>
      <sheetName val="공사비예산서_(2)"/>
      <sheetName val="설계_내역서_(2)"/>
      <sheetName val="설계_내역서"/>
      <sheetName val="_품셈"/>
      <sheetName val="별표_(2)"/>
      <sheetName val="별_표"/>
      <sheetName val="견적_조건_변경사항"/>
      <sheetName val="별표_"/>
      <sheetName val="품_셈"/>
      <sheetName val="부표_TABLE"/>
      <sheetName val="3BL공동구_수량"/>
      <sheetName val="단가_및_재료비"/>
      <sheetName val="6-1__관개량조서"/>
      <sheetName val="플랜트_설치"/>
      <sheetName val="Ⅴ-2_공종별내역"/>
      <sheetName val="VENDOR_LIST"/>
      <sheetName val="공사비예산서_(2)1"/>
      <sheetName val="설계_내역서_(2)1"/>
      <sheetName val="설계_내역서1"/>
      <sheetName val="_품셈1"/>
      <sheetName val="별표_(2)1"/>
      <sheetName val="별_표1"/>
      <sheetName val="견적_조건_변경사항1"/>
      <sheetName val="별표_1"/>
      <sheetName val="품_셈1"/>
      <sheetName val="부표_TABLE1"/>
      <sheetName val="3BL공동구_수량1"/>
      <sheetName val="단가_및_재료비1"/>
      <sheetName val="6-1__관개량조서1"/>
      <sheetName val="플랜트_설치1"/>
      <sheetName val="Ⅴ-2_공종별내역1"/>
      <sheetName val="VENDOR_LIST1"/>
      <sheetName val="변경총괄표"/>
      <sheetName val="6호기"/>
      <sheetName val="유림골조"/>
      <sheetName val="잡비"/>
      <sheetName val="총괄원가계산서"/>
      <sheetName val="인건비 "/>
      <sheetName val="견적대비표"/>
      <sheetName val="inputdata"/>
      <sheetName val="1062-X방향 "/>
      <sheetName val="(C)원내역"/>
      <sheetName val="견적대비"/>
      <sheetName val="2002상반기노임기준"/>
      <sheetName val="말뚝지지력산정"/>
      <sheetName val="DANGA"/>
      <sheetName val="Dae_Jiju"/>
      <sheetName val="XL4Poppy"/>
      <sheetName val="식생블럭단위수량"/>
      <sheetName val="성서방향-교대(A2)"/>
      <sheetName val="가시설흙막이"/>
      <sheetName val="4.2.1 마루높이 검토"/>
      <sheetName val="내역서(기성청구)"/>
      <sheetName val="건축직"/>
      <sheetName val="SG"/>
      <sheetName val="주요수량증감"/>
      <sheetName val="9-1차이내역"/>
      <sheetName val="SIL98"/>
      <sheetName val="식재일위"/>
      <sheetName val="BEND LOSS"/>
      <sheetName val="설 계"/>
      <sheetName val="토공집계표"/>
      <sheetName val="견"/>
      <sheetName val="MOTOR"/>
      <sheetName val="감가상각"/>
      <sheetName val="공통가설"/>
      <sheetName val="주차구획선수량"/>
      <sheetName val="공주방향"/>
      <sheetName val="배수공 시멘트 및 골재량 산출"/>
      <sheetName val="06-BATCH "/>
      <sheetName val="산출(열차무선)"/>
      <sheetName val="산출(역무통신)"/>
      <sheetName val="C3.토목_옹벽"/>
      <sheetName val="A6.샤시등"/>
      <sheetName val="내역조적"/>
      <sheetName val="표지"/>
      <sheetName val="101동"/>
      <sheetName val="제잡비"/>
      <sheetName val="laroux"/>
      <sheetName val="전기관급내역서"/>
      <sheetName val="전기관급내역총계"/>
      <sheetName val="전기토목총괄"/>
      <sheetName val="토목내역총계"/>
      <sheetName val="전기내역총계"/>
      <sheetName val="전기내역서"/>
      <sheetName val="일위대가표-1"/>
      <sheetName val="일위대가표-2"/>
      <sheetName val="일위대가표-3"/>
      <sheetName val="일위대가표-4"/>
      <sheetName val="일위대가표-5"/>
      <sheetName val="일위대가표-4 (2)"/>
      <sheetName val="단가산출서"/>
      <sheetName val="재료비 "/>
      <sheetName val="중기총괄"/>
      <sheetName val="중기손료"/>
      <sheetName val="중기단가"/>
      <sheetName val="계수"/>
      <sheetName val="환율"/>
      <sheetName val="유류대"/>
      <sheetName val="중시노임"/>
      <sheetName val="관급내역서"/>
      <sheetName val="관급내역총계"/>
      <sheetName val="Customer Databas"/>
      <sheetName val="총괄표"/>
      <sheetName val="비탈면보호공수량산출"/>
      <sheetName val="최종견"/>
      <sheetName val="Y-WORK"/>
      <sheetName val="세부내역"/>
      <sheetName val="98지급계획"/>
      <sheetName val="공사비산출내역"/>
      <sheetName val="선수금"/>
      <sheetName val="준검 내역서"/>
      <sheetName val="재료"/>
      <sheetName val="자재단가비교표"/>
      <sheetName val="포장복구집계"/>
      <sheetName val="하조서"/>
      <sheetName val="3.3수량집계"/>
      <sheetName val="빙장비사양"/>
      <sheetName val="장비사양"/>
      <sheetName val="출자한도"/>
      <sheetName val="MIJIBI"/>
      <sheetName val="재공품"/>
      <sheetName val="입력자료(노무비)"/>
      <sheetName val="#3_일위대가목록"/>
      <sheetName val="골조공사"/>
      <sheetName val="단위단가"/>
      <sheetName val="설계명세서"/>
      <sheetName val="대로근거"/>
      <sheetName val="MAIN_TABLE"/>
      <sheetName val="SCH"/>
      <sheetName val="#3E1_GCR"/>
      <sheetName val="입찰"/>
      <sheetName val="현경"/>
      <sheetName val="관리,공감"/>
      <sheetName val="공정코드"/>
      <sheetName val="현장"/>
      <sheetName val="2_품제O호표"/>
      <sheetName val="P_M_별"/>
      <sheetName val="A3_공사비_검토"/>
      <sheetName val="내역_ver1_0"/>
      <sheetName val="산출근거"/>
      <sheetName val="1F"/>
      <sheetName val="1.취수장"/>
      <sheetName val="개요"/>
      <sheetName val="DB"/>
      <sheetName val="Macro(전선)"/>
      <sheetName val="2002공임"/>
      <sheetName val="2002자재가격"/>
      <sheetName val="BOX전기내역"/>
      <sheetName val="Total"/>
      <sheetName val="퇴직금(울산천상)"/>
      <sheetName val="노임단가명세표"/>
      <sheetName val="방수"/>
      <sheetName val="손익분석"/>
      <sheetName val="95년12월말"/>
      <sheetName val="수량-77m)"/>
      <sheetName val="시중노임단가"/>
      <sheetName val="품셈총괄"/>
      <sheetName val="품목테이블"/>
      <sheetName val="각종양식"/>
      <sheetName val="개산공사비"/>
      <sheetName val="단양 00 아파트-세부내역"/>
      <sheetName val="주관사업"/>
      <sheetName val="전체내역"/>
      <sheetName val="관리비"/>
      <sheetName val="품목현황"/>
      <sheetName val="경비일반이윤변경"/>
      <sheetName val="재료변경"/>
      <sheetName val="공예을"/>
      <sheetName val="교대(A1)"/>
      <sheetName val="22인공"/>
      <sheetName val="용소리교"/>
      <sheetName val="rate"/>
      <sheetName val="6.이토처리시간"/>
      <sheetName val="별표(1)"/>
      <sheetName val="설계명세"/>
      <sheetName val="INPUT"/>
      <sheetName val="BD운반거리"/>
      <sheetName val="공사설명서"/>
      <sheetName val="장비임대료"/>
      <sheetName val="1"/>
      <sheetName val="부총"/>
      <sheetName val="금융비용"/>
      <sheetName val="여과지동"/>
      <sheetName val="범용개발순소요비용"/>
      <sheetName val="견적을지"/>
      <sheetName val="당초"/>
      <sheetName val="기계경비목록"/>
      <sheetName val="기본단가표"/>
      <sheetName val="차수공개요"/>
      <sheetName val="포장단면별단위수량"/>
      <sheetName val="출력X"/>
      <sheetName val="99노임기준"/>
      <sheetName val="일위목차"/>
      <sheetName val="총괄내역서"/>
      <sheetName val="공사품의서"/>
      <sheetName val="일위목록"/>
      <sheetName val="자재테이블"/>
      <sheetName val="동원인원"/>
      <sheetName val="토량산출서"/>
      <sheetName val="자재대"/>
      <sheetName val="총괄"/>
      <sheetName val="단위중량"/>
      <sheetName val="실행철강하도"/>
      <sheetName val="인부노임"/>
      <sheetName val="토공총괄표"/>
      <sheetName val="샌딩 에폭시 도장"/>
      <sheetName val="스텐문틀설치"/>
      <sheetName val="일반문틀 설치"/>
      <sheetName val="배수장토목공사비"/>
      <sheetName val="사본 - b_balju"/>
      <sheetName val="별표"/>
      <sheetName val="평3"/>
      <sheetName val="토공(우물통,기타) "/>
      <sheetName val="TABLE"/>
      <sheetName val="Baby일위대가"/>
      <sheetName val="교각별철근수량집계표"/>
      <sheetName val="데이타"/>
      <sheetName val="1.수인터널"/>
      <sheetName val="산출내역서집계표"/>
      <sheetName val="1차증가원가계산"/>
      <sheetName val="SCHEDULE"/>
      <sheetName val="ELECTRIC"/>
      <sheetName val="DATA 입력란"/>
      <sheetName val="969910( R)"/>
      <sheetName val="경비공통"/>
      <sheetName val="T13(P68~72,78)"/>
      <sheetName val="98수문일위"/>
      <sheetName val="각종단가"/>
      <sheetName val="설비"/>
      <sheetName val="특수조명기구 단가조사서"/>
      <sheetName val="산출표"/>
      <sheetName val="대치판정"/>
      <sheetName val="관급"/>
      <sheetName val="토목노임단가"/>
      <sheetName val="WEIGHT"/>
      <sheetName val="근로자자료입력"/>
      <sheetName val="참고자료"/>
      <sheetName val="노무비집계"/>
      <sheetName val="중로근거"/>
      <sheetName val="명세서"/>
      <sheetName val="REINF."/>
      <sheetName val="LOADS"/>
      <sheetName val="전기단가조사서"/>
      <sheetName val="SORCE1"/>
      <sheetName val="삭제금지단가"/>
      <sheetName val="VXXXXX"/>
      <sheetName val="부대단위수량"/>
      <sheetName val="공통부대비"/>
      <sheetName val="코드표"/>
      <sheetName val="기계설비"/>
      <sheetName val="견적"/>
      <sheetName val="cable산출"/>
      <sheetName val="입찰보고"/>
      <sheetName val="장비가동"/>
      <sheetName val="토사(PE)"/>
      <sheetName val="지구단위계획"/>
      <sheetName val="대가호표"/>
      <sheetName val="철골"/>
      <sheetName val="입상내역"/>
      <sheetName val="세골재  T2 변경 현황"/>
      <sheetName val="입찰안"/>
      <sheetName val="토목공사"/>
      <sheetName val="저"/>
      <sheetName val="품목단가"/>
      <sheetName val="삼보지질"/>
      <sheetName val="내역(가지)"/>
      <sheetName val="fursys"/>
      <sheetName val="설계내역서"/>
      <sheetName val="수량명세서"/>
      <sheetName val="기성부분내역(한빛-영조)"/>
      <sheetName val="세부내역(한빛-영조)"/>
      <sheetName val="식재"/>
      <sheetName val="시설물"/>
      <sheetName val="식재출력용"/>
      <sheetName val="유지관리"/>
      <sheetName val="단가목록"/>
      <sheetName val="TB_내역서"/>
      <sheetName val="우주화성공장"/>
      <sheetName val="퇴직공제부금산출근거"/>
      <sheetName val="토적계산서"/>
      <sheetName val="2축기둥해석"/>
      <sheetName val="건축비목군분류"/>
      <sheetName val="천안IP공장자100노100물량110할증"/>
      <sheetName val="입력자료"/>
      <sheetName val="년도별시공"/>
      <sheetName val="예산명세서"/>
      <sheetName val="0217상가미분양자산"/>
      <sheetName val="총집계"/>
      <sheetName val="집계표 (2)"/>
      <sheetName val="VXXXXXXX"/>
      <sheetName val="설계내역"/>
      <sheetName val="일위대가1"/>
      <sheetName val="3본사"/>
      <sheetName val="구조물총"/>
      <sheetName val="내용"/>
      <sheetName val="YC구입"/>
      <sheetName val="영창26"/>
      <sheetName val="현장관리비데이타"/>
      <sheetName val="7. 현장관리비 "/>
      <sheetName val="6. 안전관리비"/>
      <sheetName val="단면"/>
      <sheetName val="기본가정"/>
      <sheetName val="단면 (2)"/>
      <sheetName val="2.입력sheet"/>
      <sheetName val="포장재료(1)"/>
      <sheetName val="교통표지판기초자료"/>
      <sheetName val="공사비"/>
      <sheetName val="제잡비계산"/>
      <sheetName val="단가및재료비"/>
      <sheetName val="실행내역서 "/>
      <sheetName val="총괄집계표"/>
      <sheetName val="약품공급2"/>
      <sheetName val="증감대비"/>
      <sheetName val="장외반출및폐기물 "/>
      <sheetName val="지수"/>
      <sheetName val="(A)내역서"/>
      <sheetName val="기계공사비집계(원안)"/>
      <sheetName val="하수처리장"/>
      <sheetName val="2000전체분"/>
      <sheetName val="기계경비일람"/>
      <sheetName val="복갑"/>
      <sheetName val="내역기준"/>
      <sheetName val="관개"/>
      <sheetName val="단가비교표"/>
      <sheetName val="중기근거"/>
      <sheetName val="기계경비"/>
      <sheetName val="실행단가"/>
      <sheetName val="대비"/>
      <sheetName val="잡철물"/>
      <sheetName val="연습장소"/>
      <sheetName val="산출기초"/>
      <sheetName val="기성2"/>
      <sheetName val="자단"/>
      <sheetName val="품셈표-환경공사"/>
      <sheetName val="신우"/>
      <sheetName val="APT"/>
      <sheetName val="일위대가(1)"/>
      <sheetName val="새공통"/>
      <sheetName val="찍기"/>
      <sheetName val="건재양식"/>
      <sheetName val="별첨1"/>
      <sheetName val="날개벽(시점좌측)"/>
      <sheetName val="차액보증"/>
      <sheetName val="SRC-B3U2"/>
      <sheetName val="적용토목"/>
      <sheetName val="건축내역서"/>
      <sheetName val="-기성청구내역서.xlsx"/>
      <sheetName val="3.하중산정4.지지력"/>
      <sheetName val="직영2"/>
      <sheetName val="6.일위목록"/>
      <sheetName val="9.단가조사서"/>
      <sheetName val="변화치수"/>
      <sheetName val="지수링 단위수량"/>
      <sheetName val="맨홀천공및반구연결거푸집집계"/>
      <sheetName val="오수맨홀평균높이"/>
      <sheetName val="토공"/>
      <sheetName val="동측급수"/>
      <sheetName val="6PILE  (돌출)"/>
      <sheetName val="1호맨홀토공"/>
      <sheetName val="내역서1"/>
      <sheetName val="대가목록"/>
      <sheetName val="요율"/>
      <sheetName val="2공구산출내역"/>
      <sheetName val="15100"/>
      <sheetName val="공사비총괄표"/>
      <sheetName val="원가계산 (2)"/>
      <sheetName val="인사자료총집계"/>
      <sheetName val="상하차비용"/>
      <sheetName val="ilch"/>
      <sheetName val="전체"/>
      <sheetName val="퍼스트"/>
      <sheetName val="포장수량집계"/>
      <sheetName val="9GNG운반"/>
      <sheetName val="내역서적용수량집계표(가로)"/>
      <sheetName val="기계시공"/>
      <sheetName val="원형1호맨홀토공수량"/>
      <sheetName val="코드"/>
      <sheetName val="장비집계"/>
      <sheetName val="품셈(기초)"/>
      <sheetName val="기계사급자재"/>
      <sheetName val="4.전기"/>
      <sheetName val="태안9)3-2)원내역"/>
      <sheetName val="공종목록표"/>
      <sheetName val="공사설계서"/>
      <sheetName val="총수량집계표"/>
      <sheetName val="3.공통공사대비"/>
      <sheetName val="바닥판"/>
      <sheetName val="입력DATA"/>
      <sheetName val="FRP산출근거"/>
      <sheetName val="강재단중표"/>
      <sheetName val="평야부총"/>
      <sheetName val="골재산출"/>
      <sheetName val="MC-01"/>
      <sheetName val="07년12월까지실정산분"/>
      <sheetName val="공종별적용단가"/>
      <sheetName val="노임단가(직종번호 순)"/>
      <sheetName val="설계서"/>
      <sheetName val="1차설계변경내역"/>
      <sheetName val="단위수량"/>
      <sheetName val="해평견적"/>
      <sheetName val="Apt내역"/>
      <sheetName val="부대시설"/>
      <sheetName val="DATA1"/>
      <sheetName val="CABLE SIZE-1"/>
      <sheetName val="plan&amp;section of foundation"/>
      <sheetName val="폐기물"/>
      <sheetName val="보호"/>
      <sheetName val="신규일위대가"/>
      <sheetName val="ABUT수량-A1"/>
      <sheetName val="1.설계설명서"/>
      <sheetName val="공통(20-91)"/>
      <sheetName val="설계변경"/>
      <sheetName val="Sheet1 (2)"/>
      <sheetName val="교각1"/>
      <sheetName val="N賃率-職"/>
      <sheetName val="경상비"/>
      <sheetName val="전기혼잡제경비(45)"/>
      <sheetName val="맨홀수량산출"/>
      <sheetName val="실행내역 (2)"/>
      <sheetName val="철거산출근거"/>
      <sheetName val="개별직종노임단가(2003.9)"/>
      <sheetName val="4.장비손료"/>
      <sheetName val="수량산출(2공구)"/>
      <sheetName val="수량산출 (3공구)"/>
      <sheetName val="경비단가"/>
      <sheetName val="PBS"/>
      <sheetName val="기계"/>
      <sheetName val="정화조"/>
      <sheetName val="조경"/>
      <sheetName val="중기조종사 단위단가"/>
      <sheetName val="퇴비산출근거"/>
      <sheetName val="단가비교"/>
      <sheetName val="주beam"/>
      <sheetName val="000000"/>
      <sheetName val="BOM"/>
      <sheetName val="포장공수량집계표"/>
      <sheetName val="제출내역 (2)"/>
      <sheetName val="앉음벽 (2)"/>
      <sheetName val="실행(1)"/>
      <sheetName val="양식_자재단가조사표"/>
      <sheetName val="산#8"/>
      <sheetName val="JIG"/>
      <sheetName val="TIE-IN"/>
      <sheetName val="데리네이타현황"/>
      <sheetName val="unit 4"/>
      <sheetName val="재료집계표"/>
      <sheetName val="신천3호용수로"/>
      <sheetName val="표건"/>
      <sheetName val="C.S.A"/>
      <sheetName val="기존단가 (2)"/>
      <sheetName val="과천MAIN"/>
      <sheetName val="FILE1"/>
      <sheetName val="노임이"/>
      <sheetName val="열린교실"/>
      <sheetName val="자재코드"/>
      <sheetName val="형틀"/>
      <sheetName val="FACTOR"/>
      <sheetName val="Major Shareholder"/>
      <sheetName val="백암비스타내역"/>
      <sheetName val="포장공"/>
      <sheetName val="노무비산출근거"/>
      <sheetName val="WORK"/>
      <sheetName val="전신환매도율"/>
      <sheetName val="재"/>
      <sheetName val="입력"/>
      <sheetName val="변경내역서"/>
      <sheetName val="하천제원"/>
      <sheetName val="5.소모재료비"/>
      <sheetName val="폐기물운반"/>
      <sheetName val="차수"/>
      <sheetName val="작용하중산정"/>
      <sheetName val="카렌스센터계량기설치공사"/>
      <sheetName val="대림경상68억"/>
      <sheetName val="통계연보"/>
      <sheetName val="깨기"/>
      <sheetName val="대구파크쿨링타워"/>
      <sheetName val="PACKING을지(5)"/>
      <sheetName val="견적대비 견적서"/>
      <sheetName val="에너지"/>
      <sheetName val="BT2"/>
      <sheetName val="회사정보"/>
      <sheetName val="220 (2)"/>
      <sheetName val="교수설계"/>
      <sheetName val="10현장조직"/>
      <sheetName val="빌딩 안내"/>
      <sheetName val="지하1층"/>
      <sheetName val="내역갑지"/>
      <sheetName val="아파트"/>
      <sheetName val="맨홀"/>
      <sheetName val="가시설"/>
      <sheetName val="기초자료"/>
      <sheetName val="L_RPTA05_목록"/>
      <sheetName val="99년신청"/>
      <sheetName val="96정변2"/>
      <sheetName val="변경총괄지(1)"/>
      <sheetName val="단가조사"/>
      <sheetName val="철근량"/>
      <sheetName val="유입량"/>
      <sheetName val="보고서"/>
      <sheetName val="보성조서"/>
      <sheetName val="골조"/>
      <sheetName val="suk(mac)"/>
      <sheetName val="102역사"/>
      <sheetName val="가시설단위수량"/>
      <sheetName val="집"/>
      <sheetName val="단가조사서"/>
      <sheetName val="교통표지판수량집계표"/>
      <sheetName val=" 총괄표"/>
      <sheetName val="공통가설공사"/>
      <sheetName val="1,2공구원가계산서"/>
      <sheetName val="1공구산출내역서"/>
      <sheetName val="표지 (2)"/>
      <sheetName val="C_DATA"/>
      <sheetName val="1.설계조건"/>
      <sheetName val="비목군분류일위"/>
      <sheetName val="위치조서"/>
      <sheetName val="TYPE(B-1)"/>
      <sheetName val="견적조건"/>
      <sheetName val="공사비예산서_(2)2"/>
      <sheetName val="설계_내역서_(2)2"/>
      <sheetName val="설계_내역서2"/>
      <sheetName val="_품셈2"/>
      <sheetName val="별표_(2)2"/>
      <sheetName val="별_표2"/>
      <sheetName val="견적_조건_변경사항2"/>
      <sheetName val="3BL공동구_수량2"/>
      <sheetName val="별표_2"/>
      <sheetName val="품_셈2"/>
      <sheetName val="부표_TABLE2"/>
      <sheetName val="6-1__관개량조서2"/>
      <sheetName val="Ⅴ-2_공종별내역2"/>
      <sheetName val="플랜트_설치2"/>
      <sheetName val="VENDOR_LIST2"/>
      <sheetName val="2_품제O호표1"/>
      <sheetName val="P_M_별1"/>
      <sheetName val="설_계"/>
      <sheetName val="3_3수량집계"/>
      <sheetName val="A3_공사비_검토1"/>
      <sheetName val="내역_ver1_01"/>
      <sheetName val="별표_(1)"/>
      <sheetName val="입고장부_(4)"/>
      <sheetName val="Customer_Databas"/>
      <sheetName val="일위대가표-4_(2)"/>
      <sheetName val="재료비_"/>
      <sheetName val="단가_및_재료비2"/>
      <sheetName val="1062-X방향_"/>
      <sheetName val="단양_00_아파트-세부내역"/>
      <sheetName val="인건비_"/>
      <sheetName val="배수공_시멘트_및_골재량_산출"/>
      <sheetName val="06-BATCH_"/>
      <sheetName val="C3_토목_옹벽"/>
      <sheetName val="A6_샤시등"/>
      <sheetName val="수량산출서_갑지"/>
      <sheetName val="준검_내역서"/>
      <sheetName val="1_취수장"/>
      <sheetName val="DATA_입력란"/>
      <sheetName val="BEND_LOSS"/>
      <sheetName val="REINF_"/>
      <sheetName val="토공(우물통,기타)_"/>
      <sheetName val="4_2_1_마루높이_검토"/>
      <sheetName val="세골재__T2_변경_현황"/>
      <sheetName val="1_수인터널"/>
      <sheetName val="사본_-_b_balju"/>
      <sheetName val="6PILE__(돌출)"/>
      <sheetName val="6_이토처리시간"/>
      <sheetName val="집계표_(2)"/>
      <sheetName val="7__현장관리비_"/>
      <sheetName val="6__안전관리비"/>
      <sheetName val="969910(_R)"/>
      <sheetName val="-기성청구내역서_xlsx"/>
      <sheetName val="3_하중산정4_지지력"/>
      <sheetName val="6_일위목록"/>
      <sheetName val="9_단가조사서"/>
      <sheetName val="단면_(2)"/>
      <sheetName val="장외반출및폐기물_"/>
      <sheetName val="4_전기"/>
      <sheetName val="Major_Shareholder"/>
      <sheetName val="지수링_단위수량"/>
      <sheetName val="샌딩_에폭시_도장"/>
      <sheetName val="일반문틀_설치"/>
      <sheetName val="3_공통공사대비"/>
      <sheetName val="중기조종사_단위단가"/>
      <sheetName val="앉음벽_(2)"/>
      <sheetName val="제출내역_(2)"/>
      <sheetName val="unit_4"/>
      <sheetName val="수량산출_(3공구)"/>
      <sheetName val="기존단가_(2)"/>
      <sheetName val="특수조명기구_단가조사서"/>
      <sheetName val="재고자산명세"/>
      <sheetName val="도근좌표"/>
      <sheetName val="조경내역"/>
      <sheetName val="동해묵호1내역"/>
      <sheetName val="2000년 공정표"/>
      <sheetName val="말뚝기초(안정검토)-외측"/>
      <sheetName val="접지수량"/>
      <sheetName val="공종별집계표"/>
      <sheetName val="예산M11A"/>
      <sheetName val="배수관공"/>
      <sheetName val="산근(지하COL)"/>
      <sheetName val="설계명세서(선로)"/>
      <sheetName val="직접인건비"/>
      <sheetName val="고등학교"/>
      <sheetName val="노무비명세서"/>
      <sheetName val="소요자재명세서"/>
      <sheetName val="설계명세서 (장비)"/>
      <sheetName val="3"/>
      <sheetName val="요약배부"/>
      <sheetName val="내역서 (2)"/>
      <sheetName val="종배수관면벽구"/>
      <sheetName val="단면가정"/>
      <sheetName val="수입"/>
      <sheetName val="M-EQPT-Z"/>
      <sheetName val="이름"/>
      <sheetName val="전기_x0002__x0000_韈G"/>
      <sheetName val=""/>
      <sheetName val="dongia (2)"/>
      <sheetName val="일영수간선"/>
      <sheetName val="대가2(원본)"/>
      <sheetName val="설계"/>
      <sheetName val="교각계산"/>
      <sheetName val="15설계GIS"/>
      <sheetName val="설계산출표지"/>
      <sheetName val="하중계산"/>
      <sheetName val="1.설계기준"/>
      <sheetName val="미장"/>
      <sheetName val="을"/>
      <sheetName val="우석문틀"/>
      <sheetName val="SAKUB"/>
      <sheetName val="0226"/>
      <sheetName val="소비자가"/>
      <sheetName val="무시"/>
      <sheetName val="2.대외공문"/>
      <sheetName val="NP-총정리"/>
      <sheetName val="경비"/>
      <sheetName val="세대난방"/>
      <sheetName val="날개벽수량표"/>
      <sheetName val="심사"/>
      <sheetName val="오동"/>
      <sheetName val="대조"/>
      <sheetName val="나한"/>
      <sheetName val="crude.SLAB RE-bar"/>
      <sheetName val="실행내역(현대)"/>
      <sheetName val="LINE1L형0+30."/>
      <sheetName val="표준차도부연장조서-ASP"/>
      <sheetName val="국도접속 차도부수량"/>
      <sheetName val="항목등록"/>
      <sheetName val="음료실행"/>
      <sheetName val="ɉ_x0000_က㞀"/>
      <sheetName val="결재갑지"/>
      <sheetName val="일위(시설)"/>
      <sheetName val="현장관리비"/>
      <sheetName val="현장관리비참조"/>
      <sheetName val="신호등일위대가"/>
      <sheetName val="유동표"/>
      <sheetName val="8-1"/>
      <sheetName val="분석가정"/>
      <sheetName val="자재"/>
      <sheetName val="예비비계산표"/>
      <sheetName val="식재인부"/>
      <sheetName val="TOTAL_BOQ"/>
      <sheetName val="구조물공"/>
      <sheetName val="ɉ"/>
      <sheetName val="내역서(총)"/>
      <sheetName val="제작비추산총괄표"/>
      <sheetName val="갑"/>
      <sheetName val="물가시세"/>
      <sheetName val="작성"/>
      <sheetName val="상시"/>
      <sheetName val="물집"/>
      <sheetName val="8.PILE  (돌출)"/>
      <sheetName val="진주방향"/>
      <sheetName val="CON기초"/>
      <sheetName val="E총15"/>
      <sheetName val="전선 및 전선관"/>
      <sheetName val="2.단면가정3.모델링4.하중"/>
      <sheetName val="산근"/>
      <sheetName val="가정급수관"/>
      <sheetName val="단가산출1"/>
      <sheetName val="중기사용료산출근거"/>
      <sheetName val="99년하반기"/>
      <sheetName val="단위수량(출력X)"/>
      <sheetName val="수량집계"/>
      <sheetName val="공사비투입-데이타"/>
      <sheetName val="석축산"/>
      <sheetName val="현장경비"/>
      <sheetName val="5.모델링"/>
      <sheetName val="일위대가(건축)"/>
      <sheetName val="PAC"/>
      <sheetName val="품셈(2)"/>
      <sheetName val="공문"/>
      <sheetName val="SUMMARY(S)"/>
      <sheetName val="CAT_5"/>
      <sheetName val="2F 회의실견적(5_14 일대)"/>
      <sheetName val="물류최종8월7"/>
      <sheetName val="원가계산 (29"/>
      <sheetName val="기준단가현황"/>
      <sheetName val="공사개요(입력)"/>
      <sheetName val="하자전장"/>
      <sheetName val="간지"/>
      <sheetName val="사유서제출현황-2"/>
      <sheetName val="공비대비"/>
      <sheetName val="마산월령동골조물량변경"/>
      <sheetName val="DAN"/>
      <sheetName val="공내역"/>
      <sheetName val="기본단가"/>
      <sheetName val="단가산출"/>
      <sheetName val="48전력선로일위"/>
      <sheetName val="공량산출서"/>
      <sheetName val="전선or케이블"/>
      <sheetName val="내   역"/>
      <sheetName val="원가계산_(2)"/>
      <sheetName val="2000년_공정표"/>
      <sheetName val="220_(2)"/>
      <sheetName val="2_입력sheet"/>
      <sheetName val="4_장비손료"/>
      <sheetName val="견적대비_견적서"/>
      <sheetName val="C_S_A"/>
      <sheetName val="1_설계조건"/>
      <sheetName val="표지_(2)"/>
      <sheetName val="5_소모재료비"/>
      <sheetName val="기계경비_(2)"/>
      <sheetName val="실행내역서_"/>
      <sheetName val="CABLE_SIZE-1"/>
      <sheetName val="plan&amp;section_of_foundation"/>
      <sheetName val="도장물량산출"/>
      <sheetName val="재료표"/>
      <sheetName val="전계가"/>
      <sheetName val="고분전시관"/>
      <sheetName val="관로토공"/>
      <sheetName val="스포회원매출"/>
      <sheetName val="3련 BOX"/>
      <sheetName val="CC16-내역서"/>
      <sheetName val="4.2유효폭의 계산"/>
      <sheetName val="이토변실"/>
      <sheetName val="건축공사실행"/>
      <sheetName val="연결관암거"/>
      <sheetName val="가시설수량"/>
      <sheetName val="뚝토공"/>
      <sheetName val="TYPE-1"/>
      <sheetName val="품조정율(97-99)"/>
      <sheetName val="h-013211-2"/>
      <sheetName val="편성절차"/>
      <sheetName val="목록"/>
      <sheetName val="기초단가"/>
      <sheetName val="방수공사 집계표"/>
      <sheetName val="공장3월 종합"/>
      <sheetName val="임대견적서"/>
      <sheetName val=" HIT-&gt;HMC 견적(3900)"/>
      <sheetName val="B"/>
      <sheetName val="대운산출"/>
      <sheetName val="Sheet17"/>
      <sheetName val="반기PL"/>
      <sheetName val="기준"/>
      <sheetName val="총 원가계산"/>
      <sheetName val="공종산출내역서"/>
      <sheetName val="시운전연료"/>
      <sheetName val="data_dci"/>
      <sheetName val="작성기준"/>
      <sheetName val="data_mci"/>
      <sheetName val="behind"/>
      <sheetName val="Main"/>
      <sheetName val="U형수로수량TYPE1"/>
      <sheetName val="일위대가집계표"/>
      <sheetName val="INSTR"/>
      <sheetName val="구분자"/>
      <sheetName val="콘센트신설"/>
      <sheetName val="도"/>
      <sheetName val="노임,재료비"/>
      <sheetName val="추천서"/>
      <sheetName val="목록1"/>
      <sheetName val="대포2교접속"/>
      <sheetName val="천방교접속"/>
      <sheetName val="공사비집계표"/>
      <sheetName val="잔여세부내역"/>
      <sheetName val="Balance Sheet(AR)"/>
      <sheetName val="Income Statement(AR)"/>
      <sheetName val="98'자재"/>
      <sheetName val="전체분2회변경"/>
      <sheetName val="2.1"/>
      <sheetName val="중갑지"/>
      <sheetName val="투찰내역"/>
      <sheetName val="사토"/>
      <sheetName val="현설내역서"/>
      <sheetName val="정거장"/>
      <sheetName val="아산경희980422"/>
      <sheetName val="품산출서"/>
      <sheetName val="자재근거"/>
      <sheetName val="C1 (2)"/>
      <sheetName val="C지구"/>
      <sheetName val="일위대가(계측기설치)"/>
      <sheetName val="덕전리"/>
      <sheetName val="단가입력창"/>
      <sheetName val="참조"/>
      <sheetName val="맨홀수량집계"/>
      <sheetName val="가도공"/>
      <sheetName val="내역총괄"/>
      <sheetName val="내역총괄2"/>
      <sheetName val="내역총괄3"/>
      <sheetName val="1.기안지"/>
      <sheetName val="7기초"/>
      <sheetName val="원본(갑지)"/>
      <sheetName val="건축원가"/>
      <sheetName val="참조 (2)"/>
      <sheetName val="총괄내역"/>
      <sheetName val="조명일위"/>
      <sheetName val="간접1"/>
      <sheetName val="DC-O-4-S(설명서)"/>
      <sheetName val="부안일위"/>
      <sheetName val="단면치수"/>
      <sheetName val="Macro(MCC)"/>
      <sheetName val="제경비"/>
      <sheetName val="3월연장근무"/>
      <sheetName val="시설일위"/>
      <sheetName val="토공 total"/>
      <sheetName val="대공종"/>
      <sheetName val="준공정산"/>
      <sheetName val="설계명세01"/>
      <sheetName val="기둥(원형)"/>
      <sheetName val="공사직종별노임"/>
      <sheetName val="Tiepdia"/>
      <sheetName val="가감수량"/>
      <sheetName val="용산1(해보)"/>
      <sheetName val="※참고자료※"/>
      <sheetName val="원가계산서(변경)"/>
      <sheetName val="5.개인보호구지급"/>
      <sheetName val="횡배수관집현황(2공구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>
        <row r="2">
          <cell r="C2" t="str">
            <v>철골공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/>
      <sheetData sheetId="757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>
        <row r="2">
          <cell r="C2" t="str">
            <v>철골공</v>
          </cell>
        </row>
      </sheetData>
      <sheetData sheetId="769">
        <row r="2">
          <cell r="C2" t="str">
            <v>철골공</v>
          </cell>
        </row>
      </sheetData>
      <sheetData sheetId="770">
        <row r="2">
          <cell r="C2" t="str">
            <v>철골공</v>
          </cell>
        </row>
      </sheetData>
      <sheetData sheetId="771">
        <row r="2">
          <cell r="C2" t="str">
            <v>철골공</v>
          </cell>
        </row>
      </sheetData>
      <sheetData sheetId="772">
        <row r="2">
          <cell r="C2" t="str">
            <v>철골공</v>
          </cell>
        </row>
      </sheetData>
      <sheetData sheetId="773">
        <row r="2">
          <cell r="C2" t="str">
            <v>철골공</v>
          </cell>
        </row>
      </sheetData>
      <sheetData sheetId="774">
        <row r="2">
          <cell r="C2" t="str">
            <v>철골공</v>
          </cell>
        </row>
      </sheetData>
      <sheetData sheetId="775">
        <row r="2">
          <cell r="C2" t="str">
            <v>철골공</v>
          </cell>
        </row>
      </sheetData>
      <sheetData sheetId="776">
        <row r="2">
          <cell r="C2" t="str">
            <v>철골공</v>
          </cell>
        </row>
      </sheetData>
      <sheetData sheetId="777">
        <row r="2">
          <cell r="C2" t="str">
            <v>철골공</v>
          </cell>
        </row>
      </sheetData>
      <sheetData sheetId="778">
        <row r="2">
          <cell r="C2" t="str">
            <v>철골공</v>
          </cell>
        </row>
      </sheetData>
      <sheetData sheetId="779">
        <row r="2">
          <cell r="C2" t="str">
            <v>철골공</v>
          </cell>
        </row>
      </sheetData>
      <sheetData sheetId="780">
        <row r="2">
          <cell r="C2" t="str">
            <v>철골공</v>
          </cell>
        </row>
      </sheetData>
      <sheetData sheetId="781">
        <row r="2">
          <cell r="C2" t="str">
            <v>철골공</v>
          </cell>
        </row>
      </sheetData>
      <sheetData sheetId="782">
        <row r="2">
          <cell r="C2" t="str">
            <v>철골공</v>
          </cell>
        </row>
      </sheetData>
      <sheetData sheetId="783">
        <row r="2">
          <cell r="C2" t="str">
            <v>철골공</v>
          </cell>
        </row>
      </sheetData>
      <sheetData sheetId="784">
        <row r="2">
          <cell r="C2" t="str">
            <v>철골공</v>
          </cell>
        </row>
      </sheetData>
      <sheetData sheetId="785">
        <row r="2">
          <cell r="C2" t="str">
            <v>철골공</v>
          </cell>
        </row>
      </sheetData>
      <sheetData sheetId="786">
        <row r="2">
          <cell r="C2" t="str">
            <v>철골공</v>
          </cell>
        </row>
      </sheetData>
      <sheetData sheetId="787">
        <row r="2">
          <cell r="C2" t="str">
            <v>철골공</v>
          </cell>
        </row>
      </sheetData>
      <sheetData sheetId="788">
        <row r="2">
          <cell r="C2" t="str">
            <v>철골공</v>
          </cell>
        </row>
      </sheetData>
      <sheetData sheetId="789">
        <row r="2">
          <cell r="C2" t="str">
            <v>철골공</v>
          </cell>
        </row>
      </sheetData>
      <sheetData sheetId="790">
        <row r="2">
          <cell r="C2" t="str">
            <v>철골공</v>
          </cell>
        </row>
      </sheetData>
      <sheetData sheetId="791"/>
      <sheetData sheetId="792">
        <row r="2">
          <cell r="C2" t="str">
            <v>철골공</v>
          </cell>
        </row>
      </sheetData>
      <sheetData sheetId="793">
        <row r="2">
          <cell r="C2" t="str">
            <v>철골공</v>
          </cell>
        </row>
      </sheetData>
      <sheetData sheetId="794"/>
      <sheetData sheetId="795">
        <row r="2">
          <cell r="C2" t="str">
            <v>철골공</v>
          </cell>
        </row>
      </sheetData>
      <sheetData sheetId="796">
        <row r="2">
          <cell r="C2" t="str">
            <v>철골공</v>
          </cell>
        </row>
      </sheetData>
      <sheetData sheetId="797">
        <row r="2">
          <cell r="C2" t="str">
            <v>철골공</v>
          </cell>
        </row>
      </sheetData>
      <sheetData sheetId="798">
        <row r="2">
          <cell r="C2" t="str">
            <v>철골공</v>
          </cell>
        </row>
      </sheetData>
      <sheetData sheetId="799">
        <row r="2">
          <cell r="C2" t="str">
            <v>철골공</v>
          </cell>
        </row>
      </sheetData>
      <sheetData sheetId="800">
        <row r="2">
          <cell r="C2" t="str">
            <v>철골공</v>
          </cell>
        </row>
      </sheetData>
      <sheetData sheetId="801">
        <row r="2">
          <cell r="C2" t="str">
            <v>철골공</v>
          </cell>
        </row>
      </sheetData>
      <sheetData sheetId="802">
        <row r="2">
          <cell r="C2" t="str">
            <v>철골공</v>
          </cell>
        </row>
      </sheetData>
      <sheetData sheetId="803">
        <row r="2">
          <cell r="C2" t="str">
            <v>철골공</v>
          </cell>
        </row>
      </sheetData>
      <sheetData sheetId="804">
        <row r="2">
          <cell r="C2" t="str">
            <v>철골공</v>
          </cell>
        </row>
      </sheetData>
      <sheetData sheetId="805">
        <row r="2">
          <cell r="C2" t="str">
            <v>철골공</v>
          </cell>
        </row>
      </sheetData>
      <sheetData sheetId="806">
        <row r="2">
          <cell r="C2" t="str">
            <v>철골공</v>
          </cell>
        </row>
      </sheetData>
      <sheetData sheetId="807">
        <row r="2">
          <cell r="C2" t="str">
            <v>철골공</v>
          </cell>
        </row>
      </sheetData>
      <sheetData sheetId="808">
        <row r="2">
          <cell r="C2" t="str">
            <v>철골공</v>
          </cell>
        </row>
      </sheetData>
      <sheetData sheetId="809">
        <row r="2">
          <cell r="C2" t="str">
            <v>철골공</v>
          </cell>
        </row>
      </sheetData>
      <sheetData sheetId="810">
        <row r="2">
          <cell r="C2" t="str">
            <v>철골공</v>
          </cell>
        </row>
      </sheetData>
      <sheetData sheetId="811"/>
      <sheetData sheetId="812">
        <row r="2">
          <cell r="C2" t="str">
            <v>철골공</v>
          </cell>
        </row>
      </sheetData>
      <sheetData sheetId="813">
        <row r="2">
          <cell r="C2" t="str">
            <v>철골공</v>
          </cell>
        </row>
      </sheetData>
      <sheetData sheetId="814">
        <row r="2">
          <cell r="C2" t="str">
            <v>철골공</v>
          </cell>
        </row>
      </sheetData>
      <sheetData sheetId="815">
        <row r="2">
          <cell r="C2" t="str">
            <v>철골공</v>
          </cell>
        </row>
      </sheetData>
      <sheetData sheetId="816">
        <row r="2">
          <cell r="C2" t="str">
            <v>철골공</v>
          </cell>
        </row>
      </sheetData>
      <sheetData sheetId="817"/>
      <sheetData sheetId="818"/>
      <sheetData sheetId="819">
        <row r="2">
          <cell r="C2" t="str">
            <v>철골공</v>
          </cell>
        </row>
      </sheetData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/>
      <sheetData sheetId="961"/>
      <sheetData sheetId="962"/>
      <sheetData sheetId="963"/>
      <sheetData sheetId="964"/>
      <sheetData sheetId="965"/>
      <sheetData sheetId="966">
        <row r="2">
          <cell r="C2" t="str">
            <v>철골공</v>
          </cell>
        </row>
      </sheetData>
      <sheetData sheetId="967"/>
      <sheetData sheetId="968"/>
      <sheetData sheetId="969"/>
      <sheetData sheetId="970"/>
      <sheetData sheetId="971"/>
      <sheetData sheetId="972"/>
      <sheetData sheetId="973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서목록"/>
      <sheetName val="산출서양식"/>
      <sheetName val="산책로정비"/>
      <sheetName val="반원주목박기 (2)"/>
      <sheetName val="작은각석세워박기 (2)"/>
      <sheetName val="호박돌포장-1"/>
      <sheetName val="호박돌포장 (2)"/>
      <sheetName val="칼라콘크리트포장"/>
      <sheetName val="맥반석포장 (2)"/>
      <sheetName val="고무블럭포장"/>
      <sheetName val="콩자갈포장 (2)"/>
      <sheetName val="해미석자갈포장"/>
      <sheetName val="점토블럭포장 (2)"/>
      <sheetName val="보차도경계석"/>
      <sheetName val="포장구분경계석 (2)"/>
      <sheetName val="점토블럭경계 (2)"/>
      <sheetName val="콩자갈포장(흑)"/>
      <sheetName val="콩자갈포장(흑백)"/>
      <sheetName val="콩자갈포장(백)"/>
      <sheetName val="지압보도콩자갈포장"/>
      <sheetName val="해미석포장(흑)"/>
      <sheetName val="호박돌박기"/>
      <sheetName val="각석이어박기"/>
      <sheetName val="맥반석포장"/>
      <sheetName val="반원주목박기"/>
      <sheetName val="원목박기"/>
      <sheetName val="점토블럭포장"/>
      <sheetName val="콩자갈수지포장"/>
      <sheetName val="콩자갈수지포장 (2)"/>
      <sheetName val="모래깔기"/>
      <sheetName val="마사토포장"/>
      <sheetName val="침목깔기"/>
      <sheetName val="자갈박기"/>
      <sheetName val="자갈깔기"/>
      <sheetName val="화강석판석포장"/>
      <sheetName val="우드칩포장"/>
      <sheetName val="소형고압블럭포장"/>
      <sheetName val="카프포장"/>
      <sheetName val="징검돌놓기"/>
      <sheetName val="STS엣지"/>
      <sheetName val="녹지경계석A"/>
      <sheetName val="녹지경계석B"/>
      <sheetName val="포장구분경계석"/>
      <sheetName val="칼라규사포장"/>
      <sheetName val="아스콘포장"/>
      <sheetName val="콘크리트포장"/>
      <sheetName val="호박돌포장"/>
      <sheetName val="점토블럭경계"/>
      <sheetName val="강자갈깔기"/>
      <sheetName val="각석띄워박기"/>
      <sheetName val="작은각석세워박기"/>
      <sheetName val="자연석판석"/>
      <sheetName val="시설물기초"/>
      <sheetName val="안내판기초"/>
      <sheetName val="PAC"/>
      <sheetName val="포장공사"/>
      <sheetName val="내역"/>
      <sheetName val="평자재단가"/>
      <sheetName val="인건비 "/>
      <sheetName val="3BL공동구 수량"/>
      <sheetName val="자재집계표"/>
      <sheetName val="기본설계기준"/>
      <sheetName val="토목"/>
      <sheetName val="골재산출"/>
      <sheetName val="인건-측정"/>
      <sheetName val="포장수량집계"/>
      <sheetName val="자재단가"/>
      <sheetName val="단위단가"/>
      <sheetName val="을지"/>
      <sheetName val="토공사"/>
      <sheetName val="우수맨홀공제단위수량"/>
      <sheetName val="다산포장수량"/>
      <sheetName val="98수문일위"/>
      <sheetName val="품셈TABLE"/>
      <sheetName val="종단계산"/>
      <sheetName val="노임단가"/>
      <sheetName val="배수통관(좌)"/>
      <sheetName val="시중노임단가"/>
      <sheetName val="Sheet3"/>
      <sheetName val="도급"/>
      <sheetName val="인건비"/>
      <sheetName val="토적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표지"/>
      <sheetName val="BOQ"/>
      <sheetName val="주요자재"/>
      <sheetName val="골재"/>
      <sheetName val="시멘골재"/>
      <sheetName val="콘크리트"/>
      <sheetName val="타설집계"/>
      <sheetName val="그라우,몰탈"/>
      <sheetName val="강재1"/>
      <sheetName val="강재2"/>
      <sheetName val="비피괴"/>
      <sheetName val="총괄수량집계표"/>
      <sheetName val="타공종이기수량"/>
      <sheetName val="총괄철근집계표"/>
      <sheetName val="#REF"/>
      <sheetName val="품셈TABLE"/>
      <sheetName val="시설물기초"/>
      <sheetName val="단가목록"/>
      <sheetName val="설비"/>
      <sheetName val="사통"/>
      <sheetName val="기계경비"/>
      <sheetName val="선정요령"/>
      <sheetName val="산출근거"/>
      <sheetName val="Sheet1"/>
      <sheetName val="Sheet2"/>
      <sheetName val="Sheet3"/>
      <sheetName val="주차구획선수량"/>
      <sheetName val="경부총괄"/>
      <sheetName val="일반수량"/>
      <sheetName val="내역서"/>
      <sheetName val="적용(기계)"/>
      <sheetName val="산출내역서집계표"/>
      <sheetName val="일위대가목록"/>
      <sheetName val="DATE"/>
      <sheetName val="교대(A1)"/>
      <sheetName val="이음개소"/>
      <sheetName val="교각1"/>
      <sheetName val="200"/>
      <sheetName val="4.내진설계"/>
      <sheetName val="90.03실행 "/>
      <sheetName val="SHOE 중량"/>
      <sheetName val="PILE항타508"/>
      <sheetName val="교량총괄"/>
      <sheetName val="철근총괄"/>
      <sheetName val="교량이기수량"/>
      <sheetName val="재료비"/>
      <sheetName val="수량산출"/>
      <sheetName val="실행변경(1차)"/>
      <sheetName val="공예을"/>
      <sheetName val="대치판정"/>
      <sheetName val="일위대가표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FLUSHING"/>
      <sheetName val="FLUSHING 공량"/>
      <sheetName val="밀냉공량"/>
      <sheetName val="정비편의시설"/>
      <sheetName val="정비산출"/>
      <sheetName val="편의자재"/>
      <sheetName val="자재산출"/>
      <sheetName val="냉각,격막"/>
      <sheetName val="냉각공량"/>
      <sheetName val="IV 자재"/>
      <sheetName val="LP BP자재"/>
      <sheetName val="노임단가"/>
      <sheetName val="품셈TABLE"/>
      <sheetName val="시설물기초"/>
      <sheetName val="인건비 "/>
      <sheetName val="주차구획선수량"/>
      <sheetName val="보차도경계석"/>
      <sheetName val="포장공사"/>
      <sheetName val="공사개요"/>
      <sheetName val="단위수량"/>
      <sheetName val="TB-내역서"/>
      <sheetName val="98수문일위"/>
      <sheetName val="VXXXXX"/>
      <sheetName val="1.수인터널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32">
          <cell r="G132">
            <v>45080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1.수인터널"/>
      <sheetName val="2.웅진터널"/>
      <sheetName val="3.웅진1터널"/>
      <sheetName val="4.옥외전기설비"/>
      <sheetName val="5.건물전기"/>
      <sheetName val="자재단가"/>
      <sheetName val="일위대가서"/>
      <sheetName val="일위대가서(종)"/>
      <sheetName val="가로등부표"/>
      <sheetName val="Sheet1"/>
      <sheetName val="노임단가"/>
      <sheetName val="98수문일위"/>
      <sheetName val="인건비"/>
      <sheetName val="choose"/>
      <sheetName val="단가산출"/>
      <sheetName val="내역"/>
      <sheetName val="실행철강하도"/>
      <sheetName val="터널내역총괄"/>
      <sheetName val="철집"/>
      <sheetName val="입찰안"/>
      <sheetName val="인사자료총집계"/>
      <sheetName val="품셈TABLE"/>
      <sheetName val="옹벽"/>
      <sheetName val="매인"/>
      <sheetName val="회자관"/>
      <sheetName val="인건비 "/>
      <sheetName val="N賃率-職"/>
      <sheetName val="시설물기초"/>
      <sheetName val="내역서"/>
      <sheetName val="품셈"/>
      <sheetName val="관급자재"/>
      <sheetName val="선정요령"/>
      <sheetName val="DAN"/>
      <sheetName val="포장공자재집계표"/>
      <sheetName val="날개벽"/>
      <sheetName val="간접경상비"/>
      <sheetName val="1.설계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준서표지"/>
      <sheetName val="선정요령"/>
      <sheetName val="서식#1)현장설명서"/>
      <sheetName val="서식#2)입찰계획"/>
      <sheetName val="서식#3)초청양식"/>
      <sheetName val="서식#4)입찰참가자격신청서"/>
      <sheetName val="서식#5)입찰실시"/>
      <sheetName val="서식#6)입찰서"/>
      <sheetName val="총괄표"/>
      <sheetName val="산출내역서"/>
      <sheetName val="서식#7)선정품의서"/>
      <sheetName val="서식#8)유찰보고서"/>
      <sheetName val="서식#9)긴급시행보고서"/>
      <sheetName val="첨부#1)입찰유의서"/>
      <sheetName val="Sheet2"/>
      <sheetName val="Sheet3"/>
      <sheetName val="1.수인터널"/>
      <sheetName val="기본설계기준"/>
      <sheetName val="종단계산"/>
      <sheetName val="Sheet1"/>
      <sheetName val="노임단가"/>
      <sheetName val="연습"/>
      <sheetName val="수량산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습"/>
      <sheetName val="FIRST"/>
      <sheetName val="LETTER"/>
      <sheetName val="아셈 거푸집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정부노임단가"/>
      <sheetName val="집계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원가계산서(A원가) "/>
      <sheetName val="공종별집계표"/>
      <sheetName val="공종별내역서"/>
      <sheetName val="일위대가목록"/>
      <sheetName val="일위대가"/>
      <sheetName val="중기단가목록"/>
      <sheetName val="중기단가산출서"/>
      <sheetName val="단가대비표"/>
      <sheetName val=" 공사설정 "/>
      <sheetName val="선정요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P7">
            <v>0</v>
          </cell>
        </row>
      </sheetData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합"/>
      <sheetName val="철근단면적"/>
      <sheetName val="공칭철근단면적,충격계수"/>
      <sheetName val="말뚝본체검토"/>
      <sheetName val="Sheet8"/>
      <sheetName val="안정검토"/>
      <sheetName val="단면 (2)"/>
      <sheetName val="말뚝지지력산정"/>
      <sheetName val="공량산출근거서"/>
      <sheetName val="수전기기DATA"/>
      <sheetName val="DATA"/>
      <sheetName val="기둥(원형)"/>
      <sheetName val="guard(mac)"/>
      <sheetName val="일위대가"/>
      <sheetName val="교각1"/>
      <sheetName val="금액내역서"/>
      <sheetName val="부하계산서"/>
      <sheetName val="단가대비표"/>
      <sheetName val="COPING"/>
      <sheetName val="INPUT(덕도방향-시점)"/>
      <sheetName val="자판실행"/>
      <sheetName val="연돌일위집계"/>
      <sheetName val="수량산출서"/>
      <sheetName val="옹벽"/>
    </sheetNames>
    <sheetDataSet>
      <sheetData sheetId="0" refreshError="1"/>
      <sheetData sheetId="1" refreshError="1">
        <row r="3">
          <cell r="C3">
            <v>1.2669999999999999</v>
          </cell>
        </row>
        <row r="4">
          <cell r="C4">
            <v>1.986</v>
          </cell>
        </row>
        <row r="5">
          <cell r="C5">
            <v>2.8650000000000002</v>
          </cell>
        </row>
        <row r="6">
          <cell r="C6">
            <v>3.871</v>
          </cell>
        </row>
        <row r="7">
          <cell r="C7">
            <v>5.0670000000000002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내역서"/>
      <sheetName val="집계표"/>
      <sheetName val="입찰안"/>
      <sheetName val="내역"/>
      <sheetName val="#REF"/>
      <sheetName val="Macro3"/>
      <sheetName val="Book3"/>
      <sheetName val="잔여공사실행"/>
      <sheetName val="비목별기성"/>
      <sheetName val="8.PILE  (돌출)"/>
      <sheetName val="시설물기초"/>
      <sheetName val="터파기및재료"/>
      <sheetName val="토출관산출근거"/>
      <sheetName val="b_balju_cho"/>
      <sheetName val="입적표"/>
      <sheetName val="D-경비1"/>
      <sheetName val="총괄내역서"/>
      <sheetName val="기둥(원형)"/>
      <sheetName val="기초공"/>
      <sheetName val="통합"/>
      <sheetName val="가로등내역서"/>
      <sheetName val="인건비"/>
      <sheetName val="차액보증"/>
      <sheetName val="ABUT수량-A1"/>
      <sheetName val="N賃率-職"/>
      <sheetName val="2공구산출내역"/>
      <sheetName val="부하계산서"/>
      <sheetName val="일위집계표"/>
      <sheetName val="9GNG운반"/>
      <sheetName val="설계내역서"/>
      <sheetName val="수량산출"/>
      <sheetName val="4)유동표"/>
      <sheetName val="조명율표"/>
      <sheetName val="자재단가"/>
      <sheetName val="낙찰표"/>
      <sheetName val="가시설단위수량"/>
      <sheetName val="가시설수량"/>
      <sheetName val="SORCE1"/>
      <sheetName val="단위수량"/>
      <sheetName val="전차선로 물량표"/>
      <sheetName val="단가"/>
      <sheetName val="단가산출"/>
      <sheetName val="LKVL-CK-HT-GD1"/>
      <sheetName val="TONGKE-HT"/>
      <sheetName val="업무분장"/>
      <sheetName val="건축내역"/>
      <sheetName val="98지급계획"/>
      <sheetName val="변압기 및 발전기 용량"/>
      <sheetName val="인건비 "/>
      <sheetName val="DATA"/>
      <sheetName val="데이타"/>
      <sheetName val="인명부"/>
      <sheetName val="실행철강하도"/>
      <sheetName val="노임변동률"/>
      <sheetName val="노임단가"/>
      <sheetName val="참조자료"/>
      <sheetName val="조명시설"/>
      <sheetName val="gvl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토공(콘크리트)"/>
      <sheetName val="제목"/>
      <sheetName val="자재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BOX2020"/>
      <sheetName val="2@BOX"/>
      <sheetName val="변화2020~3020"/>
      <sheetName val="변화3020~2@2520"/>
      <sheetName val="굴곡부2020"/>
      <sheetName val="마감벽1518"/>
      <sheetName val="받침대1010"/>
      <sheetName val="신축이음단위수량"/>
      <sheetName val="저류지"/>
      <sheetName val="사이펀"/>
      <sheetName val="설계조건"/>
      <sheetName val="가시설(TYPE-A)"/>
      <sheetName val="1-1평균터파기고(1)"/>
      <sheetName val="가압장(토목)"/>
      <sheetName val="A-4"/>
      <sheetName val="산근"/>
      <sheetName val="점수계산1-2"/>
      <sheetName val="하수급견적대비"/>
      <sheetName val="본선 토공 분배표"/>
      <sheetName val="전체"/>
      <sheetName val="관급자재"/>
      <sheetName val="산출내역서집계표"/>
      <sheetName val="직공비"/>
      <sheetName val="정렬"/>
      <sheetName val="식재수량표"/>
      <sheetName val="시설수량표"/>
      <sheetName val="수목단가"/>
      <sheetName val="원가계산"/>
      <sheetName val="적현로"/>
      <sheetName val="제경비"/>
      <sheetName val="부하(성남)"/>
      <sheetName val="토공사"/>
      <sheetName val="설계"/>
      <sheetName val="BID"/>
      <sheetName val="1.토공"/>
      <sheetName val="설계내역"/>
      <sheetName val="주형"/>
      <sheetName val="2공구하도급내역서"/>
      <sheetName val="변경내역서"/>
      <sheetName val="계약내역서"/>
      <sheetName val="초기화면"/>
      <sheetName val="토량1-1"/>
      <sheetName val="을"/>
      <sheetName val="일반공사"/>
      <sheetName val="MOTOR"/>
      <sheetName val="CODE"/>
      <sheetName val="총공사내역서"/>
      <sheetName val="세부내역"/>
      <sheetName val="도급"/>
      <sheetName val="WORK"/>
      <sheetName val="노임"/>
      <sheetName val="전화번호DATA (2001)"/>
      <sheetName val="투찰"/>
      <sheetName val="식재인부"/>
      <sheetName val="1공구산출내역서"/>
      <sheetName val="1,2공구원가계산서"/>
      <sheetName val="공사비집계"/>
      <sheetName val="준검 내역서"/>
      <sheetName val="지급자재"/>
      <sheetName val="6공구(당초)"/>
      <sheetName val="부대내역"/>
      <sheetName val="제출내역 (2)"/>
      <sheetName val="3차설계"/>
      <sheetName val="배수공 주요자재 집계표"/>
      <sheetName val="106C0300"/>
      <sheetName val="수량집계"/>
      <sheetName val="Macro1"/>
      <sheetName val="Macro2"/>
      <sheetName val="세골재  T2 변경 현황"/>
      <sheetName val="설 계"/>
      <sheetName val="결과조달"/>
      <sheetName val="수목표준대가"/>
      <sheetName val="일위대가(가설)"/>
      <sheetName val="공사개요"/>
      <sheetName val="단가비교표"/>
      <sheetName val="70%"/>
      <sheetName val="2000년1차"/>
      <sheetName val="청천내"/>
      <sheetName val="2000전체분"/>
      <sheetName val="현경"/>
      <sheetName val="입찰"/>
      <sheetName val="간선계산"/>
      <sheetName val="노무비"/>
      <sheetName val="소야공정계획표"/>
      <sheetName val="관리,공감"/>
      <sheetName val="요율"/>
      <sheetName val="자재대"/>
      <sheetName val="노무"/>
      <sheetName val="장비"/>
      <sheetName val="산근1"/>
      <sheetName val="자압"/>
      <sheetName val="대비"/>
      <sheetName val="공사비예산서(토목분)"/>
      <sheetName val="200"/>
      <sheetName val="원가계산서"/>
      <sheetName val="토공"/>
      <sheetName val="배수공"/>
      <sheetName val="구조물공"/>
      <sheetName val="포장공"/>
      <sheetName val="부대공"/>
      <sheetName val="부안일위"/>
      <sheetName val="충주"/>
      <sheetName val="경상비"/>
      <sheetName val="전기"/>
      <sheetName val="투찰추정"/>
      <sheetName val="일위대가"/>
      <sheetName val="입출재고현황 (2)"/>
      <sheetName val="JUCKEYK"/>
      <sheetName val="단위단가"/>
      <sheetName val="일위대가(1)"/>
      <sheetName val="밸브설치"/>
      <sheetName val="구조물철거타공정이월"/>
      <sheetName val="도급내역"/>
      <sheetName val="도급금액"/>
      <sheetName val="재노경"/>
      <sheetName val="도급내역5+800"/>
      <sheetName val="연결임시"/>
      <sheetName val="금액내역서"/>
      <sheetName val="실행대비"/>
      <sheetName val="Sheet1 (2)"/>
      <sheetName val="일위대가표"/>
      <sheetName val="갑지"/>
      <sheetName val="1공구 건정토건 토공"/>
      <sheetName val="전체도급"/>
      <sheetName val="경상직원"/>
      <sheetName val="정공공사"/>
      <sheetName val="냉연집계"/>
      <sheetName val="부대대비"/>
      <sheetName val="조건"/>
      <sheetName val="1공구 건정토건 철콘"/>
      <sheetName val="일위대가(계측기설치)"/>
      <sheetName val="기초자료"/>
      <sheetName val="여과지동"/>
      <sheetName val="9509"/>
      <sheetName val="조명일위"/>
      <sheetName val="물가자료"/>
      <sheetName val="붙임3(당초)"/>
      <sheetName val="붙임1"/>
      <sheetName val="설계기준"/>
      <sheetName val="하중계산"/>
      <sheetName val="안정성검토"/>
      <sheetName val="단면가정"/>
      <sheetName val="공내역"/>
      <sheetName val="DIAPHRAGM"/>
      <sheetName val="현장관리비 산출내역"/>
      <sheetName val="조건표"/>
      <sheetName val="JUCK"/>
      <sheetName val="공량산출서"/>
      <sheetName val="총내역서"/>
      <sheetName val="붙임5"/>
      <sheetName val="붙임8(6회신규)"/>
      <sheetName val="붙임2"/>
      <sheetName val="6PILE  (돌출)"/>
      <sheetName val="전체분 내역서(전북도) 최종"/>
      <sheetName val="5+154+5+232(내역서)"/>
      <sheetName val="제잡비"/>
      <sheetName val="산출근거"/>
      <sheetName val="평가데이터"/>
      <sheetName val="원도급내역"/>
      <sheetName val="퍼스트"/>
      <sheetName val="교사기준면적(초등)"/>
      <sheetName val="도급준공현황"/>
      <sheetName val="전체8회"/>
      <sheetName val="붙임6"/>
      <sheetName val="붙임8"/>
      <sheetName val="집계표(토목)"/>
      <sheetName val="정부노임단가"/>
      <sheetName val="자압1"/>
      <sheetName val="내역률노무비"/>
      <sheetName val="INPUT"/>
      <sheetName val="맨홀토공산출"/>
      <sheetName val="1-2공구"/>
      <sheetName val="3BL공동구 수량"/>
      <sheetName val="공구"/>
      <sheetName val="말뚝지지력산정"/>
      <sheetName val="코드표"/>
      <sheetName val="단가조사"/>
      <sheetName val="단가표"/>
      <sheetName val="재료비"/>
      <sheetName val="공통단가"/>
      <sheetName val="운반비"/>
      <sheetName val="2000,9월 일위"/>
      <sheetName val="조경일람"/>
      <sheetName val="단가일람"/>
      <sheetName val="붙임10 (신규)"/>
      <sheetName val="주요자재집계표"/>
      <sheetName val="저"/>
      <sheetName val="SG"/>
      <sheetName val="강교(Sub)"/>
      <sheetName val="DATE"/>
      <sheetName val="1-1"/>
      <sheetName val="역T형옹벽(3.0)"/>
      <sheetName val="전기일위대가"/>
      <sheetName val="기계경비(시간당)"/>
      <sheetName val="램머"/>
      <sheetName val="Baby일위대가"/>
      <sheetName val="전선 및 전선관"/>
      <sheetName val="구천"/>
      <sheetName val="VXXXXX"/>
      <sheetName val="입상내역"/>
      <sheetName val="원가계산 (2)"/>
      <sheetName val="붙임4(당초)"/>
      <sheetName val="98NS-N"/>
      <sheetName val="가공비"/>
      <sheetName val="붙임3"/>
      <sheetName val="전체내역서"/>
      <sheetName val="기시행(3차ES)"/>
      <sheetName val="토 적 표"/>
      <sheetName val="타설(철근,진동기)"/>
      <sheetName val="변경기성내역 (2)"/>
      <sheetName val="여성복지회관(통신)"/>
      <sheetName val="설계예산서(토목,전기)"/>
      <sheetName val="1단계"/>
      <sheetName val="기기리스트"/>
      <sheetName val="약품설비"/>
      <sheetName val="약품공급2"/>
      <sheetName val="전 체"/>
      <sheetName val="설계예산"/>
      <sheetName val="상하차비용(기계상차)"/>
      <sheetName val="수간보호"/>
      <sheetName val="물가시세"/>
      <sheetName val="내역(동백-갈곡)"/>
      <sheetName val="건축내역서"/>
      <sheetName val="설비내역서"/>
      <sheetName val="전기내역서"/>
      <sheetName val="내역서 (2)"/>
      <sheetName val="토목공사"/>
      <sheetName val="전체철근집계"/>
      <sheetName val="U-TYPE(1)"/>
      <sheetName val="TYPE-A"/>
      <sheetName val="총집계표"/>
      <sheetName val="전체내역서(전체-3차공사)"/>
      <sheetName val="경영상태"/>
      <sheetName val="품셈TABLE"/>
      <sheetName val="횡배수관토공수량"/>
      <sheetName val="수량산출서"/>
      <sheetName val="결재갑지"/>
      <sheetName val="일위대가(건축)"/>
      <sheetName val="자료입력"/>
      <sheetName val="총물량"/>
      <sheetName val="원가계산서(남측)"/>
      <sheetName val="토목내역"/>
      <sheetName val="설계명세서"/>
      <sheetName val="예산명세서"/>
      <sheetName val="작업내용 내역서"/>
      <sheetName val="붙임7"/>
      <sheetName val="데리네이타현황"/>
      <sheetName val="붙임7(당초)"/>
      <sheetName val="통로box전기"/>
      <sheetName val="전기집계"/>
      <sheetName val="Ȥ_x0000_䠀嘐_x0000_"/>
      <sheetName val=""/>
      <sheetName val="_x0008_"/>
      <sheetName val="최적단면"/>
      <sheetName val="깨기"/>
      <sheetName val="구조물"/>
      <sheetName val="집계"/>
      <sheetName val="횡배날개"/>
      <sheetName val="시행결의내역"/>
      <sheetName val="자재집계표"/>
      <sheetName val="재료집계표"/>
      <sheetName val="L형측구(토사부)"/>
      <sheetName val="L형측구(옹벽부)"/>
      <sheetName val="경계석"/>
      <sheetName val="콘크리트포장"/>
      <sheetName val="소일네일e"/>
      <sheetName val="토공총괄표"/>
      <sheetName val="접지수량"/>
      <sheetName val="3.하중산정4.지지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/>
      <sheetData sheetId="342"/>
      <sheetData sheetId="343"/>
      <sheetData sheetId="344" refreshError="1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 refreshError="1"/>
      <sheetData sheetId="35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깨기표지"/>
      <sheetName val="깨기집계표"/>
      <sheetName val="Sheet1 (2)"/>
      <sheetName val="구조물깨기"/>
      <sheetName val="포장깨기"/>
      <sheetName val="포장깨기조서"/>
      <sheetName val="반중력식옹벽"/>
      <sheetName val="#REF"/>
      <sheetName val="용산1(해보)"/>
      <sheetName val="시설물기초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안정검토"/>
      <sheetName val="단면설계"/>
      <sheetName val="공칭철근단면적,충격계수"/>
      <sheetName val="Sheet1"/>
      <sheetName val="교각1"/>
      <sheetName val="반중력식옹벽"/>
      <sheetName val="단면 (2)"/>
      <sheetName val="설계조건"/>
      <sheetName val="#REF"/>
      <sheetName val="통합"/>
      <sheetName val="98수문일위"/>
      <sheetName val="MCC제원"/>
      <sheetName val="일위대가"/>
      <sheetName val="간선계산"/>
      <sheetName val="도장수량(하1)"/>
      <sheetName val="수로교총재료집계"/>
      <sheetName val="주형"/>
      <sheetName val="슬래브(유곡)"/>
      <sheetName val="전차선로 물량표"/>
      <sheetName val="ABUT수량-A1"/>
      <sheetName val="단가비교표"/>
      <sheetName val="수량산출서"/>
      <sheetName val="진주방향"/>
      <sheetName val="1단계"/>
      <sheetName val="공사비집계"/>
      <sheetName val="용산3(영광)"/>
      <sheetName val="단가 및 재료비"/>
      <sheetName val="단가"/>
      <sheetName val="일위집계"/>
      <sheetName val="노무비(DB)"/>
      <sheetName val="일위대가2"/>
      <sheetName val="자재단가비교표"/>
      <sheetName val="단위수량"/>
      <sheetName val="재료집계"/>
      <sheetName val="목록"/>
      <sheetName val="산출2-기기동력"/>
      <sheetName val="데이타"/>
      <sheetName val="DATA"/>
      <sheetName val="미드수량"/>
      <sheetName val="건축공사"/>
      <sheetName val="옹벽"/>
      <sheetName val="철집"/>
      <sheetName val="8설7발"/>
      <sheetName val="DATA1"/>
      <sheetName val="전기일위대가"/>
      <sheetName val="유림골조"/>
      <sheetName val="공통부대비"/>
      <sheetName val="시설물기초"/>
      <sheetName val="단가산출"/>
      <sheetName val="전기일위목록"/>
      <sheetName val="DRUM"/>
      <sheetName val="3련 BOX"/>
      <sheetName val="TYPE1"/>
      <sheetName val="철근량"/>
      <sheetName val="ABUT"/>
      <sheetName val="1.설계조건"/>
      <sheetName val="단가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안정검토"/>
      <sheetName val="단면설계"/>
      <sheetName val="철근량 "/>
      <sheetName val="공칭철근단면적,충격계수"/>
      <sheetName val="8.PILE  (돌출)"/>
      <sheetName val="교각1"/>
      <sheetName val="용산3(영광)"/>
      <sheetName val="공조기휀"/>
      <sheetName val="주현(해보)"/>
      <sheetName val="주현(영광)"/>
      <sheetName val="수량집계"/>
      <sheetName val="총괄집계표"/>
      <sheetName val="Sheet1"/>
      <sheetName val="설변내역서"/>
      <sheetName val="DATE"/>
      <sheetName val="단면 (2)"/>
      <sheetName val="대가목록"/>
      <sheetName val="공통가설"/>
      <sheetName val="재료집계"/>
      <sheetName val="#REF"/>
      <sheetName val="PAC"/>
      <sheetName val="건축내역"/>
      <sheetName val="말뚝물량"/>
      <sheetName val="총집계표"/>
      <sheetName val="내역서"/>
      <sheetName val="자재단가"/>
      <sheetName val="DATA 입력란"/>
      <sheetName val="2000년1차"/>
      <sheetName val="당초내역서"/>
      <sheetName val="낙찰표"/>
      <sheetName val="차도부연장현황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자재집계"/>
      <sheetName val="주요자재산출근거"/>
      <sheetName val="총괄토공"/>
      <sheetName val="시점부토공"/>
      <sheetName val="종점부토공"/>
      <sheetName val="옹벽토공"/>
      <sheetName val="구조물수량집계표"/>
      <sheetName val="총괄철근"/>
      <sheetName val="슬래브집계"/>
      <sheetName val="도장집계"/>
      <sheetName val="상부철근"/>
      <sheetName val="슬래브(유곡)"/>
      <sheetName val="슬래브(정촌)"/>
      <sheetName val="교대수량총괄집계표 "/>
      <sheetName val="교대철근"/>
      <sheetName val="교대1유곡"/>
      <sheetName val="교대1정촌"/>
      <sheetName val="교대2유곡"/>
      <sheetName val="교대2정촌"/>
      <sheetName val="접슬집계"/>
      <sheetName val="접속슬철근"/>
      <sheetName val="접속슬래브"/>
      <sheetName val="옹벽수량집계표"/>
      <sheetName val="옹벽철근"/>
      <sheetName val="옹벽"/>
      <sheetName val="보강토옹벽수량집계"/>
      <sheetName val="보강토옹벽수량산출"/>
      <sheetName val="부대공집계표"/>
      <sheetName val="부대공철근"/>
      <sheetName val="부대공"/>
      <sheetName val="강교제작집계"/>
      <sheetName val="강교강재집계"/>
      <sheetName val="guard(mac)"/>
      <sheetName val="안정검토"/>
      <sheetName val="단면설계"/>
      <sheetName val="단면 (2)"/>
      <sheetName val="PAC"/>
      <sheetName val="율곡교수정최종집계"/>
      <sheetName val="반중력식옹벽"/>
      <sheetName val="INPUT"/>
      <sheetName val="골재산출"/>
      <sheetName val="교각계산"/>
      <sheetName val="용산1(해보)"/>
      <sheetName val="1.설계조건"/>
      <sheetName val="노무단가"/>
      <sheetName val="6PILE  (돌출)"/>
      <sheetName val="교각1"/>
      <sheetName val="수로교총재료집계"/>
      <sheetName val="SLAB"/>
      <sheetName val="주형"/>
      <sheetName val="도장수량(하1)"/>
      <sheetName val="자재단가비교표"/>
      <sheetName val="ABUT수량-A1"/>
      <sheetName val="점수계산1-2"/>
      <sheetName val="Sheet1"/>
      <sheetName val="FND3"/>
      <sheetName val="UG1"/>
      <sheetName val="TRENCH"/>
      <sheetName val="진주방향"/>
      <sheetName val="버스운행안내"/>
      <sheetName val="예방접종계획"/>
      <sheetName val="근태계획서"/>
      <sheetName val="cross beam"/>
      <sheetName val="단면상수 및 주빔설계"/>
      <sheetName val="내역서"/>
      <sheetName val="재료집계"/>
      <sheetName val="경상비"/>
      <sheetName val="#REF"/>
      <sheetName val="SLAB&quot;1&quot;"/>
      <sheetName val="Sheet1 (2)"/>
      <sheetName val="8.PILE  (돌출)"/>
      <sheetName val="간선계산"/>
      <sheetName val="입찰안"/>
      <sheetName val="일위목록"/>
      <sheetName val="노임목록"/>
      <sheetName val="단가목록"/>
      <sheetName val="자재목록"/>
      <sheetName val="중기목록"/>
      <sheetName val="DATA"/>
      <sheetName val="하중"/>
      <sheetName val="산출근거"/>
      <sheetName val="DATE"/>
      <sheetName val="포장직선구간"/>
      <sheetName val="통합"/>
      <sheetName val="gtrinh"/>
      <sheetName val="DANGA"/>
      <sheetName val="날개벽(시점좌측)"/>
      <sheetName val="콘크리트끼기운반품셈"/>
      <sheetName val="CABLE SIZE-3"/>
      <sheetName val="원형맨홀수량"/>
      <sheetName val="매출"/>
      <sheetName val="내역"/>
      <sheetName val="공무2과"/>
      <sheetName val="(C)원내역"/>
      <sheetName val="공작물조직표(용배수)"/>
      <sheetName val="접수부"/>
      <sheetName val="화해(함평)"/>
      <sheetName val="화해(장성)"/>
      <sheetName val="(A)내역서"/>
      <sheetName val="단위수량"/>
      <sheetName val="날개벽"/>
      <sheetName val="데이타"/>
      <sheetName val="사통"/>
      <sheetName val="방호벽"/>
      <sheetName val="교통표지"/>
      <sheetName val="낙석방지책"/>
      <sheetName val="안산기계장치"/>
      <sheetName val="BID"/>
      <sheetName val="준검 내역서"/>
      <sheetName val="I一般比"/>
      <sheetName val="수량산출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ard(mac)"/>
      <sheetName val="슬래브(유곡)"/>
      <sheetName val="안정검토"/>
      <sheetName val="단면설계"/>
      <sheetName val="사통"/>
      <sheetName val="#REF"/>
      <sheetName val="통합"/>
      <sheetName val="계화배수"/>
      <sheetName val="반중력식옹벽"/>
      <sheetName val="suk(mac)"/>
      <sheetName val="1.설계조건"/>
      <sheetName val="진주방향"/>
      <sheetName val="박기사-면벽"/>
      <sheetName val="ABUT수량-A1"/>
      <sheetName val="노무비"/>
      <sheetName val="내역"/>
      <sheetName val="기계내역"/>
      <sheetName val="포장직선구간"/>
      <sheetName val="단위수량"/>
      <sheetName val="조건표"/>
      <sheetName val="DATA 입력란"/>
      <sheetName val="BASIC (2)"/>
      <sheetName val="6PILE  (돌출)"/>
      <sheetName val="재료집계"/>
      <sheetName val="교각1"/>
      <sheetName val="INPUT"/>
      <sheetName val="Sheet1"/>
      <sheetName val="용산3(영광)"/>
      <sheetName val="버스운행안내"/>
      <sheetName val="예방접종계획"/>
      <sheetName val="근태계획서"/>
      <sheetName val="일위목록"/>
      <sheetName val="노임목록"/>
      <sheetName val="단가목록"/>
      <sheetName val="자재목록"/>
      <sheetName val="중기목록"/>
      <sheetName val="내역서"/>
      <sheetName val="부속동"/>
      <sheetName val="LEGEND"/>
      <sheetName val="자판실행"/>
      <sheetName val="입력DATA"/>
      <sheetName val="주빔의 설계"/>
      <sheetName val="JOIN(2span)"/>
      <sheetName val="토공"/>
      <sheetName val="바닥판"/>
      <sheetName val="철근량산정및사용성검토"/>
      <sheetName val="집계표"/>
      <sheetName val="입찰안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서 (2)"/>
      <sheetName val="Sheet1"/>
      <sheetName val="Sheet2"/>
      <sheetName val="Sheet3"/>
      <sheetName val="guard(mac)"/>
      <sheetName val="슬래브(유곡)"/>
      <sheetName val="통합"/>
      <sheetName val="Book2"/>
      <sheetName val="일위대가목차"/>
      <sheetName val="교각1"/>
      <sheetName val="말뚝지지력산정"/>
      <sheetName val="단면 (2)"/>
      <sheetName val="터파기및재료"/>
      <sheetName val="PROJECT BRIEF(EX.NEW)"/>
      <sheetName val="LEGEND"/>
      <sheetName val="노임단가"/>
      <sheetName val="자재단가"/>
      <sheetName val="설계"/>
      <sheetName val="입찰안"/>
      <sheetName val="06 일위대가목록"/>
      <sheetName val="수량산출서_(2)"/>
      <sheetName val="06_일위대가목록"/>
      <sheetName val="ABUT수량-A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ard(mac)"/>
      <sheetName val="낙석방지집계표"/>
      <sheetName val="낙석방지책연장"/>
      <sheetName val="가드레일연장"/>
      <sheetName val="용산1(해보)"/>
      <sheetName val="통합"/>
      <sheetName val="1.설계조건"/>
      <sheetName val="BUDAE"/>
      <sheetName val="사통"/>
      <sheetName val="#REF"/>
      <sheetName val="ABUT수량-A1"/>
      <sheetName val="COPING"/>
      <sheetName val="3BL공동구 수량"/>
      <sheetName val="직노"/>
      <sheetName val="실행내역"/>
      <sheetName val="LIST"/>
      <sheetName val="단가목록"/>
      <sheetName val="설계"/>
      <sheetName val="물가대비표"/>
      <sheetName val="공예율"/>
      <sheetName val="Sheet5"/>
      <sheetName val="설계예시"/>
      <sheetName val=""/>
      <sheetName val="NAI"/>
    </sheetNames>
    <sheetDataSet>
      <sheetData sheetId="0" refreshError="1">
        <row r="1">
          <cell r="A1" t="str">
            <v>chekjum</v>
          </cell>
          <cell r="C1" t="str">
            <v>chekplus</v>
          </cell>
          <cell r="E1" t="str">
            <v>chekwave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하중계산"/>
      <sheetName val="입력자료"/>
      <sheetName val="지반반력계수"/>
      <sheetName val="Sheet1"/>
      <sheetName val="하중재하 "/>
      <sheetName val="안정검토-상시"/>
      <sheetName val="하중조합"/>
      <sheetName val="배근도"/>
      <sheetName val="거더기둥계산"/>
      <sheetName val="deep beam"/>
      <sheetName val="우각부"/>
      <sheetName val="#REF"/>
      <sheetName val="COPING"/>
      <sheetName val="통합"/>
      <sheetName val="토공"/>
      <sheetName val="수량산출"/>
      <sheetName val="3CHBDC"/>
      <sheetName val="반중력식옹벽"/>
      <sheetName val="SLAB&quot;1&quot;"/>
      <sheetName val="3.하중산정4.지지력"/>
      <sheetName val="98수문일위"/>
      <sheetName val="횡배수관"/>
      <sheetName val="단가"/>
      <sheetName val="DATA"/>
      <sheetName val="DATE"/>
      <sheetName val="슬래브(유곡)"/>
      <sheetName val="마산방향철근집계"/>
      <sheetName val="진주방향"/>
      <sheetName val="마산방향"/>
      <sheetName val="CODE"/>
      <sheetName val=" 상부공통집계(총괄)"/>
      <sheetName val="원형1호맨홀토공수량"/>
      <sheetName val="조작대(1연)"/>
      <sheetName val="당초수량"/>
      <sheetName val="손익분석"/>
      <sheetName val="1.설계조건"/>
      <sheetName val="guard(mac)"/>
      <sheetName val="을"/>
      <sheetName val="설계명세서"/>
      <sheetName val="원가입력"/>
      <sheetName val="기본"/>
      <sheetName val="2.가정단면"/>
      <sheetName val="Sheet3"/>
      <sheetName val="건축내역"/>
      <sheetName val="BO1"/>
      <sheetName val="11.자재단가"/>
      <sheetName val="교각1"/>
      <sheetName val="조명시설"/>
      <sheetName val="공통가설"/>
      <sheetName val="input"/>
      <sheetName val="50"/>
      <sheetName val="인건비"/>
      <sheetName val="Macro(전동기)"/>
      <sheetName val="Macro(차단기)"/>
      <sheetName val="총집계표"/>
      <sheetName val="토공총괄표"/>
      <sheetName val="증감대비"/>
      <sheetName val="토목내역"/>
      <sheetName val="H400"/>
      <sheetName val="rate"/>
      <sheetName val="단락전류-A"/>
      <sheetName val="실행(1)"/>
      <sheetName val="MANUFACTORY"/>
      <sheetName val="기기점검"/>
      <sheetName val="날개벽수량표"/>
      <sheetName val="ITB COST"/>
      <sheetName val="원가내역"/>
      <sheetName val="내역"/>
      <sheetName val="공예을"/>
      <sheetName val="대운산출"/>
      <sheetName val="교대시점"/>
      <sheetName val="경비"/>
      <sheetName val="설계변경 내역서"/>
      <sheetName val="설계명세"/>
      <sheetName val="기초자료입력"/>
      <sheetName val="사통"/>
      <sheetName val="대치판정"/>
      <sheetName val="danga"/>
      <sheetName val="ilch"/>
      <sheetName val="98지급계획"/>
      <sheetName val="재료값"/>
      <sheetName val="직공비"/>
      <sheetName val="제품"/>
      <sheetName val="퍼스트"/>
      <sheetName val="매원개착터널총괄"/>
      <sheetName val="내역서(삼호)"/>
      <sheetName val="가도공"/>
      <sheetName val="집계표"/>
      <sheetName val="1,2공구원가계산서"/>
      <sheetName val="1공구산출내역서"/>
      <sheetName val="뚝토공"/>
      <sheetName val="노무비"/>
      <sheetName val="General Data"/>
      <sheetName val="관리자"/>
      <sheetName val="2BOX본체"/>
      <sheetName val="1-1"/>
      <sheetName val="단가조사서"/>
      <sheetName val="자재단가비교표"/>
      <sheetName val="약품공급2"/>
      <sheetName val="기둥"/>
      <sheetName val="저판(버림100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"/>
      <sheetName val="제경비"/>
      <sheetName val="토공"/>
      <sheetName val="배수"/>
      <sheetName val="교량"/>
      <sheetName val="포장"/>
      <sheetName val="부대"/>
      <sheetName val="자재"/>
      <sheetName val="Module1"/>
      <sheetName val="Module2"/>
      <sheetName val="Module3"/>
      <sheetName val="설계조건"/>
      <sheetName val="COPING"/>
      <sheetName val="DATA"/>
      <sheetName val="#REF"/>
      <sheetName val="내역서(삼호)"/>
      <sheetName val="98전체ny"/>
      <sheetName val="11.자재단가"/>
      <sheetName val="단가"/>
      <sheetName val="CODE"/>
      <sheetName val="Macro(전선)"/>
      <sheetName val="INPUT(덕도방향-시점)"/>
      <sheetName val="단가목록"/>
      <sheetName val="CABdata"/>
      <sheetName val="Y-WORK"/>
      <sheetName val="산출내역서집계표"/>
      <sheetName val="공사비예산서(토목분)"/>
      <sheetName val="내역"/>
      <sheetName val="input"/>
      <sheetName val="1공구 건정토건 토공"/>
      <sheetName val="A-4"/>
      <sheetName val="원가입력"/>
      <sheetName val="공통가설"/>
      <sheetName val="철근단면적"/>
      <sheetName val="조명시설"/>
      <sheetName val="기준자료"/>
      <sheetName val="SLAB&quot;1&quot;"/>
      <sheetName val="98수문일위"/>
      <sheetName val="CPM챠트"/>
      <sheetName val="DC"/>
      <sheetName val="Sheet2"/>
      <sheetName val="교각1"/>
      <sheetName val="통합"/>
      <sheetName val="말뚝지지력산정"/>
      <sheetName val="1.설계조건"/>
      <sheetName val="직공비"/>
      <sheetName val="매인"/>
      <sheetName val="TOT"/>
      <sheetName val="전선"/>
      <sheetName val="CABLE"/>
      <sheetName val="gvl"/>
      <sheetName val="단가산출"/>
      <sheetName val="간선계산"/>
      <sheetName val="guard(mac)"/>
      <sheetName val="1-1"/>
      <sheetName val="원가계산서"/>
      <sheetName val="철거산출근거"/>
      <sheetName val="진주방향"/>
      <sheetName val="기본DATA"/>
      <sheetName val="용산1(해보)"/>
      <sheetName val="XL4Poppy"/>
      <sheetName val="노임"/>
      <sheetName val="Sheet1"/>
      <sheetName val="터널조도"/>
      <sheetName val="설정"/>
      <sheetName val="기둥"/>
      <sheetName val="저판(버림100)"/>
      <sheetName val="원형1호맨홀토공수량"/>
      <sheetName val="노임단가"/>
      <sheetName val="아파트건축"/>
      <sheetName val=" 냉각수펌프"/>
      <sheetName val="3CHBDC"/>
      <sheetName val="노무산출서"/>
      <sheetName val="자재내역"/>
      <sheetName val="건축내역"/>
      <sheetName val="단면가정"/>
      <sheetName val="품목"/>
      <sheetName val="안정검토"/>
      <sheetName val="TONGKE3p "/>
      <sheetName val="TDTKP"/>
      <sheetName val="단위수량"/>
      <sheetName val="인건-측정"/>
      <sheetName val="단면 (2)"/>
      <sheetName val="품셈"/>
      <sheetName val="Sheet5"/>
      <sheetName val="각종양식"/>
      <sheetName val="배수통관(좌)"/>
      <sheetName val="전기"/>
      <sheetName val="사통"/>
      <sheetName val="물가자료"/>
      <sheetName val="출입구총집계"/>
      <sheetName val="TB-내역서"/>
      <sheetName val="DATA1"/>
      <sheetName val="전기일위대가"/>
      <sheetName val="뚝토공"/>
      <sheetName val="제품"/>
      <sheetName val="COST"/>
      <sheetName val="견적서세부내용"/>
      <sheetName val="견적내용입력"/>
      <sheetName val="노임,재료비"/>
      <sheetName val="하중계산"/>
      <sheetName val="소요자재 "/>
      <sheetName val="위치조서"/>
      <sheetName val="입찰안"/>
      <sheetName val="기계내역"/>
      <sheetName val="공사비총괄표"/>
      <sheetName val="하중"/>
      <sheetName val="woo(mac)"/>
      <sheetName val="8. 안정검토"/>
      <sheetName val="장비"/>
      <sheetName val="산근1"/>
      <sheetName val="노무"/>
      <sheetName val="기둥(하중)"/>
      <sheetName val="설계예산내역서"/>
      <sheetName val="CIVIL"/>
      <sheetName val="차액보증"/>
      <sheetName val="11.우각부 보강"/>
      <sheetName val="근로내역확인서(4월-HY)   "/>
      <sheetName val="노무비명세서 (3월-HY)  "/>
      <sheetName val="노무비명세서 (4월-HY)   "/>
      <sheetName val="960318-1"/>
      <sheetName val="시화점실행"/>
      <sheetName val="단중표"/>
      <sheetName val="부대공Ⅱ"/>
      <sheetName val="전신환매도율"/>
      <sheetName val="업무처리전"/>
      <sheetName val="공사비집계"/>
      <sheetName val="결과1"/>
      <sheetName val="이름정의"/>
      <sheetName val="공사완료입력"/>
      <sheetName val="구확승인"/>
      <sheetName val="Macro1"/>
      <sheetName val="산업"/>
      <sheetName val="MOTOR"/>
      <sheetName val="노무비"/>
      <sheetName val="FORM-0"/>
      <sheetName val="연결관암거"/>
      <sheetName val="집1"/>
      <sheetName val="맨홀수량산출"/>
      <sheetName val="슬래브(유곡)"/>
      <sheetName val="오동"/>
      <sheetName val="대조"/>
      <sheetName val="나한"/>
      <sheetName val="TEST1"/>
      <sheetName val="Tbom-tot"/>
      <sheetName val="완성차 미수금"/>
      <sheetName val="시중노임단가"/>
      <sheetName val="역T형"/>
      <sheetName val="마산방향철근집계"/>
      <sheetName val="마산방향"/>
      <sheetName val="DATE"/>
      <sheetName val="6PILE  (돌출)"/>
      <sheetName val="옹벽식측구단위"/>
      <sheetName val="기둥(원형)"/>
      <sheetName val="찍기"/>
      <sheetName val="수량명세서"/>
      <sheetName val="CAL."/>
      <sheetName val="토공총괄표"/>
      <sheetName val="내역변"/>
      <sheetName val="횡배수관토공수량"/>
      <sheetName val="공내역"/>
      <sheetName val="일위대가(계측기설치)"/>
      <sheetName val="ABUT수량-A1"/>
      <sheetName val="터파기및재료"/>
      <sheetName val="현장대리인계"/>
      <sheetName val="데이타"/>
      <sheetName val="일위대가"/>
      <sheetName val="품셈TABLE"/>
      <sheetName val="돌담교 상부수량"/>
      <sheetName val="가감수량"/>
      <sheetName val="내역서"/>
      <sheetName val="손익분석"/>
      <sheetName val="회자관"/>
      <sheetName val="VXXXXXXX"/>
      <sheetName val="Breakdown"/>
      <sheetName val="UnitRate"/>
      <sheetName val="Project Brief"/>
      <sheetName val="기본"/>
      <sheetName val="맨홀토공수량"/>
      <sheetName val="제수"/>
      <sheetName val="공기"/>
      <sheetName val="약품공급2"/>
      <sheetName val="삼성전기"/>
      <sheetName val="Sheet1 (2)"/>
      <sheetName val="내역표지"/>
      <sheetName val="단위집계표"/>
      <sheetName val="KMT물량"/>
      <sheetName val="Sheet3"/>
      <sheetName val="현금"/>
      <sheetName val="백암비스타내역"/>
      <sheetName val="옥외전력간선설비공사"/>
      <sheetName val="투입비"/>
      <sheetName val="정산건설"/>
      <sheetName val="관로팀"/>
      <sheetName val="장장대명인력"/>
      <sheetName val="김태규외인력"/>
      <sheetName val="장비출력"/>
      <sheetName val="시공분 8월"/>
      <sheetName val="자재단가표"/>
      <sheetName val="자재단가표_관로"/>
      <sheetName val="COPING-1"/>
      <sheetName val="역T형교대-2수량"/>
      <sheetName val="자재단가"/>
      <sheetName val="직노"/>
      <sheetName val="식재인부"/>
      <sheetName val="우배수"/>
      <sheetName val="조명율표"/>
      <sheetName val="plan&amp;section of foundation"/>
      <sheetName val="design criteria"/>
      <sheetName val="목창호"/>
      <sheetName val="도장수량(하1)"/>
      <sheetName val="주형"/>
      <sheetName val="교량data"/>
      <sheetName val="REPORT"/>
      <sheetName val="CAB_OD"/>
      <sheetName val="설계내역"/>
      <sheetName val="Capex"/>
      <sheetName val="Scenarios"/>
      <sheetName val="Assumptions"/>
      <sheetName val="정부노임단가"/>
      <sheetName val="견적"/>
      <sheetName val="공사비 내역 (가)"/>
      <sheetName val="Imp-Data"/>
      <sheetName val="시설물기초"/>
      <sheetName val="교각계산"/>
      <sheetName val="일위"/>
      <sheetName val="세부내역서"/>
      <sheetName val="사급자재"/>
      <sheetName val="200"/>
      <sheetName val="공문"/>
    </sheetNames>
    <sheetDataSet>
      <sheetData sheetId="0">
        <row r="1">
          <cell r="A1" t="str">
            <v xml:space="preserve"> 명       칭</v>
          </cell>
        </row>
      </sheetData>
      <sheetData sheetId="1">
        <row r="1">
          <cell r="A1" t="str">
            <v xml:space="preserve"> 명       칭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전산입력자료"/>
      <sheetName val="하중조합"/>
      <sheetName val="단면력집계"/>
      <sheetName val="FOOTING1"/>
      <sheetName val="FOOTING2"/>
      <sheetName val="FOOTING3"/>
      <sheetName val="말뚝기초설계"/>
      <sheetName val="FOOTING 배근도"/>
      <sheetName val="날개벽"/>
      <sheetName val="처짐"/>
      <sheetName val="COPING"/>
      <sheetName val="내역"/>
      <sheetName val="공통가설"/>
      <sheetName val="옹벽"/>
      <sheetName val="대창(장성)"/>
      <sheetName val="INPUT(덕도방향-시점)"/>
      <sheetName val="음료실행"/>
      <sheetName val="토공"/>
      <sheetName val="철근단면적"/>
      <sheetName val="통합"/>
      <sheetName val="공내역"/>
      <sheetName val="노임"/>
      <sheetName val="목차"/>
      <sheetName val="input"/>
      <sheetName val="SLAB&quot;1&quot;"/>
      <sheetName val="슬래브(유곡)"/>
      <sheetName val="3CHBDC"/>
      <sheetName val="안정계산"/>
      <sheetName val="단면검토"/>
      <sheetName val="기둥"/>
      <sheetName val="저판(버림100)"/>
      <sheetName val="단면 (2)"/>
      <sheetName val="간선계산"/>
      <sheetName val="노무비"/>
      <sheetName val="원가입력"/>
      <sheetName val="데이타"/>
      <sheetName val="DATA"/>
      <sheetName val="ABUT수량-A1"/>
      <sheetName val="손익분석"/>
      <sheetName val="노임단가"/>
      <sheetName val="조명시설"/>
      <sheetName val="1.설계조건"/>
      <sheetName val="교각계산"/>
      <sheetName val="우각부보강"/>
      <sheetName val="공사비집계"/>
      <sheetName val="CODE"/>
      <sheetName val="총계"/>
      <sheetName val="안정검토"/>
      <sheetName val="단면설계"/>
      <sheetName val="3BL공동구 수량"/>
      <sheetName val="COST"/>
      <sheetName val="사용성검토"/>
      <sheetName val="guard(mac)"/>
      <sheetName val="일위대가"/>
      <sheetName val="물가자료"/>
      <sheetName val="SLAB근거-1"/>
      <sheetName val="R1"/>
      <sheetName val="DATE"/>
      <sheetName val="진주방향"/>
      <sheetName val="마산방향"/>
      <sheetName val="마산방향철근집계"/>
      <sheetName val="직공비"/>
      <sheetName val="1-1"/>
      <sheetName val="Sheet1 (2)"/>
      <sheetName val="11.우각부 보강"/>
      <sheetName val="전기일위대가"/>
      <sheetName val="Macro(전선)"/>
      <sheetName val="단중표"/>
      <sheetName val="Sheet1"/>
      <sheetName val="Sheet2"/>
      <sheetName val="Sheet3"/>
      <sheetName val="#REF"/>
      <sheetName val="8.석축단위(H=1.5M)"/>
      <sheetName val="PBS"/>
      <sheetName val="주현(해보)"/>
      <sheetName val="단면치수"/>
      <sheetName val="1호맨홀토공"/>
      <sheetName val="전기"/>
      <sheetName val="날개벽(시점좌측)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보행자로"/>
      <sheetName val="진입로"/>
      <sheetName val="체감식(합정로) "/>
      <sheetName val="DATA"/>
      <sheetName val="등가거리"/>
      <sheetName val="조명율표"/>
      <sheetName val="Sheet2"/>
      <sheetName val="체감식  (원본)"/>
      <sheetName val="진입로 (원본)"/>
      <sheetName val="COPING"/>
      <sheetName val="인건비"/>
      <sheetName val="KMT물량"/>
      <sheetName val="교각1"/>
      <sheetName val="SLAB&quot;1&quot;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N4">
            <v>1E-4</v>
          </cell>
          <cell r="O4">
            <v>22</v>
          </cell>
        </row>
        <row r="5">
          <cell r="N5">
            <v>137</v>
          </cell>
          <cell r="O5">
            <v>28</v>
          </cell>
        </row>
        <row r="6">
          <cell r="N6">
            <v>223</v>
          </cell>
          <cell r="O6">
            <v>36</v>
          </cell>
        </row>
        <row r="7">
          <cell r="N7">
            <v>350</v>
          </cell>
          <cell r="O7">
            <v>42</v>
          </cell>
        </row>
        <row r="8">
          <cell r="N8">
            <v>458</v>
          </cell>
          <cell r="O8">
            <v>54</v>
          </cell>
        </row>
        <row r="9">
          <cell r="N9">
            <v>748</v>
          </cell>
          <cell r="O9">
            <v>70</v>
          </cell>
        </row>
        <row r="10">
          <cell r="N10">
            <v>1306</v>
          </cell>
          <cell r="O10">
            <v>82</v>
          </cell>
        </row>
        <row r="11">
          <cell r="N11">
            <v>1729</v>
          </cell>
          <cell r="O11">
            <v>104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제목"/>
      <sheetName val="내역"/>
      <sheetName val="일위대가"/>
      <sheetName val="단가"/>
      <sheetName val="손익분석"/>
      <sheetName val="조경일람"/>
      <sheetName val="내역서(중수)"/>
      <sheetName val="김천일위"/>
      <sheetName val="골재산출"/>
      <sheetName val="가로등내역서"/>
      <sheetName val="200"/>
      <sheetName val="FILE1"/>
      <sheetName val="설계내역서"/>
      <sheetName val="토공 total"/>
      <sheetName val="자재단가"/>
      <sheetName val="일위대가목차"/>
      <sheetName val="재료"/>
      <sheetName val="000000"/>
      <sheetName val="입찰보고"/>
      <sheetName val="평3"/>
      <sheetName val="단중표"/>
      <sheetName val="1차설계변경내역"/>
      <sheetName val="#REF"/>
      <sheetName val="DANGA"/>
      <sheetName val="노임"/>
      <sheetName val="조명율표"/>
      <sheetName val="DATA"/>
      <sheetName val="자료입력"/>
      <sheetName val="산출근거"/>
      <sheetName val="실행내역"/>
      <sheetName val="백암비스타내역"/>
      <sheetName val="Sheet5"/>
      <sheetName val="직노"/>
      <sheetName val="MCC제원"/>
      <sheetName val="일위대가(계측기설치)"/>
      <sheetName val="설계조건"/>
      <sheetName val="지급자재"/>
      <sheetName val="A-4"/>
      <sheetName val="부대공Ⅱ"/>
      <sheetName val="전차선로 물량표"/>
      <sheetName val="단가비교표_공통1"/>
      <sheetName val="SLAB&quot;1&quot;"/>
      <sheetName val="합천내역"/>
      <sheetName val="1.수인터널"/>
      <sheetName val="내역서"/>
      <sheetName val="제경비율"/>
      <sheetName val="처리단락"/>
      <sheetName val="전기일위대가"/>
      <sheetName val="벽산건설"/>
      <sheetName val="단가조사"/>
      <sheetName val="공통가설"/>
      <sheetName val="공사직종별노임"/>
      <sheetName val="집계표"/>
      <sheetName val="노임단가"/>
      <sheetName val="예산변경사항"/>
      <sheetName val="원가입력"/>
      <sheetName val="2000년 공정표"/>
      <sheetName val="관개"/>
      <sheetName val="노임,재료비"/>
      <sheetName val="관리,공감"/>
      <sheetName val="부대단위수량"/>
      <sheetName val="b_balju_cho"/>
      <sheetName val="Macro(전선)"/>
      <sheetName val="20관리비율"/>
      <sheetName val="Sheet1"/>
      <sheetName val="WORK"/>
      <sheetName val="자재단가표"/>
      <sheetName val="5(철거수량)"/>
      <sheetName val="과세내역(세부)"/>
      <sheetName val="금액내역서"/>
      <sheetName val="입찰안"/>
      <sheetName val="기계경비(시간당)"/>
      <sheetName val="램머"/>
      <sheetName val="Baby일위대가"/>
      <sheetName val="설계예산서"/>
      <sheetName val="총괄표"/>
      <sheetName val="101동"/>
      <sheetName val="도급내역서(재노경)"/>
      <sheetName val="요율"/>
      <sheetName val="식생블럭단위수량"/>
      <sheetName val="48일위"/>
      <sheetName val="교각1"/>
      <sheetName val="터널조도"/>
      <sheetName val="초기화면"/>
      <sheetName val="guard(mac)"/>
      <sheetName val="일위대가표"/>
      <sheetName val="96정변2"/>
      <sheetName val="개요"/>
      <sheetName val="설계명세서"/>
      <sheetName val="지하1층"/>
      <sheetName val="수량집계 (2)"/>
      <sheetName val="토사(PE)"/>
      <sheetName val="#3_일위대가목록"/>
      <sheetName val="적용토목"/>
      <sheetName val="법면"/>
      <sheetName val="부대공"/>
      <sheetName val="배수공1"/>
      <sheetName val="구조물공"/>
      <sheetName val="중기일위대가"/>
      <sheetName val="포장공"/>
      <sheetName val="토공"/>
      <sheetName val="7. Cable(설명)-IEC"/>
      <sheetName val="관람석제출"/>
      <sheetName val="내역서01"/>
      <sheetName val="공사비명세서"/>
      <sheetName val="통로box전기"/>
      <sheetName val="공사설계서"/>
      <sheetName val="CAT_5"/>
      <sheetName val="I一般比"/>
      <sheetName val="IW-LIST"/>
      <sheetName val="일위집계"/>
      <sheetName val="3BL공동구 수량"/>
      <sheetName val="11.자재단가"/>
      <sheetName val="하수처리장"/>
      <sheetName val="층"/>
      <sheetName val="단가 및 재료비"/>
      <sheetName val="방송일위대가"/>
      <sheetName val="N賃率-職"/>
      <sheetName val="220 (2)"/>
      <sheetName val="코드표"/>
      <sheetName val="발주설계서(당초)"/>
      <sheetName val="전기"/>
      <sheetName val="총공사내역서"/>
      <sheetName val="종배수관설치현황"/>
      <sheetName val="건축공사"/>
      <sheetName val="청천내"/>
      <sheetName val="보호"/>
      <sheetName val="VXXXXX"/>
      <sheetName val="비용"/>
      <sheetName val="Macro(차단기)"/>
      <sheetName val="토공총괄집계"/>
      <sheetName val="1공구 건정토건 토공"/>
      <sheetName val="참조"/>
      <sheetName val="2.단면가정"/>
      <sheetName val="제수"/>
      <sheetName val="공기"/>
      <sheetName val="전기BOX내역서"/>
      <sheetName val="건축내역"/>
      <sheetName val="LD"/>
      <sheetName val="자재"/>
      <sheetName val="수량산출서"/>
      <sheetName val="내역서(전기)"/>
      <sheetName val="Total"/>
      <sheetName val="소야공정계획표"/>
      <sheetName val="단가산출"/>
      <sheetName val="기둥(원형)"/>
      <sheetName val="Sheet1 (2)"/>
      <sheetName val="예산M11A"/>
      <sheetName val="당초"/>
      <sheetName val="시공(팔라우)"/>
      <sheetName val="견적서"/>
      <sheetName val="갑지"/>
      <sheetName val="BOX전기내역"/>
      <sheetName val="Tbom-tot"/>
      <sheetName val="간선계산"/>
      <sheetName val="준검 내역서"/>
      <sheetName val="수전기기DATA"/>
      <sheetName val="산업"/>
      <sheetName val="원가계산서"/>
      <sheetName val="3본사"/>
      <sheetName val="전기내역서(총계)"/>
      <sheetName val="Macro(전기)"/>
      <sheetName val="품셈TABLE"/>
      <sheetName val="CODE"/>
      <sheetName val="깨기"/>
      <sheetName val="Factor"/>
      <sheetName val="노무비"/>
      <sheetName val="내역갑지"/>
      <sheetName val="COST"/>
      <sheetName val="부안일위"/>
      <sheetName val="슬래브(유곡)"/>
      <sheetName val="EACT10"/>
      <sheetName val="장비당단가 (1)"/>
      <sheetName val="인건비"/>
      <sheetName val="평균물량산출서"/>
      <sheetName val="교각별철근수량집계표"/>
      <sheetName val="공사비총괄표"/>
      <sheetName val="부표총괄"/>
      <sheetName val="품셈1-26"/>
      <sheetName val="CIVIL"/>
      <sheetName val="costing_CV"/>
      <sheetName val="costing_ESDV"/>
      <sheetName val="costing_MOV"/>
      <sheetName val="costing_Press"/>
      <sheetName val="2공구산출내역"/>
      <sheetName val="귀래 설계 공내역서"/>
      <sheetName val="BID"/>
      <sheetName val="데리네이타현황"/>
      <sheetName val="Y-WORK"/>
      <sheetName val="총수량집계표"/>
      <sheetName val="표지"/>
      <sheetName val="신우"/>
      <sheetName val="실행내역(현대)"/>
      <sheetName val="VV보온LINK"/>
      <sheetName val="FIT보온LINK"/>
      <sheetName val="동해묵호1내역"/>
      <sheetName val="토 적 표"/>
      <sheetName val="변경총괄지(1)"/>
      <sheetName val="역공종"/>
      <sheetName val="TB-내역서"/>
      <sheetName val="계수시트"/>
      <sheetName val="물량표"/>
      <sheetName val="도담구내 개소별 명세"/>
      <sheetName val="01"/>
      <sheetName val="gvl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AIR SHOWER(3인용)"/>
      <sheetName val="집"/>
      <sheetName val="MOTOR"/>
      <sheetName val="약품공급2"/>
      <sheetName val="공사서류양식"/>
      <sheetName val="집계"/>
      <sheetName val="순성토"/>
      <sheetName val="직공비"/>
      <sheetName val="수량산출서 갑지"/>
      <sheetName val="내역(설계)"/>
      <sheetName val="원형1호맨홀토공수량"/>
      <sheetName val="COPING"/>
      <sheetName val="토적"/>
      <sheetName val="5.정산서"/>
      <sheetName val="단면 (2)"/>
      <sheetName val="공사비대비표B(토공)"/>
      <sheetName val="차수공개요"/>
      <sheetName val="현장"/>
      <sheetName val="3.내역서"/>
      <sheetName val="총(철거)"/>
      <sheetName val="INPUT(덕도방향-시점)"/>
      <sheetName val="단가조사-2"/>
      <sheetName val="견적의뢰"/>
      <sheetName val="기초자료입력"/>
      <sheetName val="하조서"/>
      <sheetName val="기초분물량표"/>
      <sheetName val="본사업"/>
      <sheetName val="세부내역"/>
      <sheetName val="소방 "/>
      <sheetName val="문학간접"/>
      <sheetName val="점수계산1-2"/>
      <sheetName val="조명시설"/>
      <sheetName val="b_balju"/>
      <sheetName val="원가총괄"/>
      <sheetName val="KMT물량"/>
      <sheetName val="Inputs"/>
      <sheetName val="Cost Inputs"/>
      <sheetName val="전선 및 전선관"/>
      <sheetName val="도로단위당"/>
      <sheetName val="GEN"/>
      <sheetName val="Sheet4"/>
      <sheetName val="4차원가계산서"/>
      <sheetName val="2000년1차"/>
      <sheetName val="반응조"/>
      <sheetName val="원가"/>
      <sheetName val="총괄-1"/>
      <sheetName val="공사착공계"/>
      <sheetName val="오수공수량집계표"/>
      <sheetName val="청주(철골발주의뢰서)"/>
      <sheetName val="일위대가(건축)"/>
      <sheetName val="내역표지"/>
      <sheetName val="실행철강하도"/>
      <sheetName val="copy"/>
      <sheetName val="서식"/>
      <sheetName val="말뚝지지력산정"/>
      <sheetName val="건축개요"/>
      <sheetName val="2.가정단면"/>
      <sheetName val="내역서중"/>
      <sheetName val="내역_ver1.0"/>
      <sheetName val="일위대가목록"/>
      <sheetName val="노임이"/>
      <sheetName val="재료집계"/>
      <sheetName val="항공측량노임단가"/>
      <sheetName val="예산서"/>
      <sheetName val="기타 정보통신공사"/>
      <sheetName val="케이블"/>
      <sheetName val="내역총괄"/>
      <sheetName val="내역총괄2"/>
      <sheetName val="내역총괄3"/>
      <sheetName val="0"/>
      <sheetName val="부대내역"/>
      <sheetName val="횡배수관토공수량"/>
      <sheetName val="검수고1-1층"/>
      <sheetName val="단면가정"/>
      <sheetName val="광산내역"/>
      <sheetName val="DATE"/>
      <sheetName val="한일양산"/>
      <sheetName val="년도별시공"/>
      <sheetName val="내역을"/>
      <sheetName val="입적표"/>
      <sheetName val="재료비내역서"/>
      <sheetName val="가설공사내역"/>
      <sheetName val="교통대책내역"/>
      <sheetName val="범용개발순소요비용"/>
      <sheetName val="공기압축기실"/>
      <sheetName val="COST "/>
      <sheetName val="공종단가"/>
      <sheetName val="인건비 "/>
      <sheetName val="예산서 "/>
      <sheetName val="적용기준"/>
      <sheetName val="2.호선별예상실적"/>
      <sheetName val="4.고용보험"/>
      <sheetName val="실행"/>
      <sheetName val="아산경희980422"/>
      <sheetName val="6.콘덴서"/>
      <sheetName val="기초단가"/>
      <sheetName val="8.PILE  (돌출)"/>
      <sheetName val="부하자료"/>
      <sheetName val="3CHBDC"/>
      <sheetName val="1.설계조건"/>
      <sheetName val="기초자료"/>
      <sheetName val="일위대가(가설)"/>
      <sheetName val="기계경비"/>
      <sheetName val="LABTOTAL"/>
      <sheetName val="FORM-0"/>
      <sheetName val="표  지"/>
      <sheetName val="정부노임단가"/>
      <sheetName val="단가표"/>
      <sheetName val="조명일위"/>
      <sheetName val="말고개터널조명전압강하"/>
      <sheetName val="2000전체분"/>
      <sheetName val="(원)기흥상갈"/>
      <sheetName val="산근"/>
      <sheetName val="7도장"/>
      <sheetName val="일대-1"/>
      <sheetName val="대림정보통신"/>
      <sheetName val="2.1중기사용목차"/>
      <sheetName val="투찰추정"/>
      <sheetName val="6차2회변경내역서"/>
      <sheetName val="상시"/>
      <sheetName val="교대(토공)"/>
      <sheetName val="기타공"/>
      <sheetName val="102역사"/>
      <sheetName val="여과지동"/>
      <sheetName val="1공구원가계산서"/>
      <sheetName val="1공구산출내역서"/>
      <sheetName val="품목"/>
      <sheetName val="국도접속 차도부수량"/>
      <sheetName val="기둥(하중)"/>
      <sheetName val="총투입계"/>
      <sheetName val="설 계"/>
      <sheetName val="정산내역서"/>
      <sheetName val="사다리"/>
      <sheetName val="수량산출"/>
      <sheetName val="산출서집계HS"/>
      <sheetName val="대치판정"/>
      <sheetName val="1-1"/>
      <sheetName val="전기일위목록"/>
      <sheetName val="Data&amp;Result"/>
      <sheetName val="9GNG운반"/>
      <sheetName val="도급FORM"/>
      <sheetName val="간접1"/>
      <sheetName val="가정"/>
      <sheetName val="물가자료"/>
      <sheetName val="공정코드"/>
      <sheetName val="측량노임.재료.기재"/>
      <sheetName val="현장경비"/>
      <sheetName val="#2_일위대가목록"/>
      <sheetName val="전장품(관리용)"/>
      <sheetName val="단면별연장"/>
      <sheetName val="사급자재"/>
      <sheetName val="수량분배표"/>
      <sheetName val="BOM"/>
      <sheetName val="전력"/>
      <sheetName val="남양시작동자105노65기1.3화1.2"/>
      <sheetName val="원가계산"/>
      <sheetName val="건축공사 집계표"/>
      <sheetName val="골조"/>
      <sheetName val="타공종이기"/>
      <sheetName val="대전-교대(A1-A2)"/>
      <sheetName val="수량산출내역1115"/>
      <sheetName val="내  역  서"/>
      <sheetName val="플랜트 설치"/>
      <sheetName val="input"/>
      <sheetName val="판"/>
      <sheetName val="삼성전기"/>
      <sheetName val="주식"/>
      <sheetName val="증감대비"/>
      <sheetName val="데이타"/>
      <sheetName val="성원계약"/>
      <sheetName val="시멘트"/>
      <sheetName val="자료"/>
      <sheetName val="시설물기초"/>
      <sheetName val="5공철탑검토표"/>
      <sheetName val="4공철탑검토"/>
      <sheetName val="기술부대조건"/>
      <sheetName val="용산1(해보)"/>
      <sheetName val="내역변"/>
      <sheetName val="예가표"/>
      <sheetName val="일위"/>
      <sheetName val="일위대가(목록)"/>
      <sheetName val="재료비"/>
      <sheetName val="진주방향"/>
      <sheetName val="마산방향"/>
      <sheetName val="마산방향철근집계"/>
      <sheetName val="자재단가비교표"/>
      <sheetName val="교량전기"/>
      <sheetName val="Summary Sheets"/>
      <sheetName val="허용전류-IEC"/>
      <sheetName val="1단계"/>
      <sheetName val="2000.05"/>
      <sheetName val="직접경비호표"/>
      <sheetName val="배선DATA"/>
      <sheetName val="Condensing효율"/>
      <sheetName val="단가조사서"/>
      <sheetName val="준공내역(을)"/>
      <sheetName val="고시단가"/>
      <sheetName val="산출근거(9)"/>
      <sheetName val="공종코드"/>
      <sheetName val="2.단가산출서(2)"/>
      <sheetName val="Sheet22"/>
      <sheetName val="공사개요"/>
      <sheetName val="맨홀수량산출"/>
      <sheetName val="효성CB 1P기초"/>
      <sheetName val="도"/>
      <sheetName val="밸브설치"/>
      <sheetName val="工완성공사율"/>
      <sheetName val="물가시세"/>
      <sheetName val="콤보박스와 리스트박스의 연결"/>
      <sheetName val="9-1차이내역"/>
      <sheetName val="DATA 입력란"/>
      <sheetName val="식재인부"/>
      <sheetName val="BQ(실행)"/>
      <sheetName val="MIJIBI"/>
      <sheetName val="파일의이용"/>
      <sheetName val="기자재비"/>
      <sheetName val="토공(우물통,기타) "/>
      <sheetName val="1.취수장"/>
      <sheetName val="실행내역서"/>
      <sheetName val="제잡비"/>
      <sheetName val="효동"/>
      <sheetName val=" HIT-&gt;HMC 견적(3900)"/>
      <sheetName val="견적"/>
      <sheetName val="ABUT수량-A1"/>
      <sheetName val="3.자재비(총괄)"/>
      <sheetName val="현장관리비"/>
      <sheetName val="s"/>
      <sheetName val="가설공사"/>
      <sheetName val="노임단가 "/>
      <sheetName val="철근량 검토"/>
      <sheetName val="98수문일위"/>
      <sheetName val=" 총괄표"/>
      <sheetName val="주차구획선수량"/>
      <sheetName val="1월"/>
      <sheetName val="Customer Databas"/>
      <sheetName val="공원2"/>
      <sheetName val="95MAKER"/>
      <sheetName val="가감수량"/>
      <sheetName val="STORAGE"/>
      <sheetName val="명세서"/>
      <sheetName val="총물량표"/>
      <sheetName val="일위목록"/>
      <sheetName val="산출"/>
      <sheetName val="wall"/>
      <sheetName val="현장관리비참조"/>
      <sheetName val="경비"/>
      <sheetName val="제직재"/>
      <sheetName val="관리노인정"/>
      <sheetName val="토공사"/>
      <sheetName val="입사일"/>
      <sheetName val="기성내역서표지"/>
      <sheetName val="Db"/>
      <sheetName val="자압"/>
      <sheetName val="단위중량"/>
      <sheetName val="안정계산"/>
      <sheetName val="단면검토"/>
      <sheetName val="가도공"/>
      <sheetName val="1호인버트수량"/>
      <sheetName val="석축설면"/>
      <sheetName val="법면단"/>
      <sheetName val="설비"/>
      <sheetName val="공사비예산서(토목분)"/>
      <sheetName val="적격심사표"/>
      <sheetName val="시화점실행"/>
      <sheetName val="기계내역"/>
      <sheetName val="시행후면적"/>
      <sheetName val="원가 계산서"/>
      <sheetName val="기본 상수"/>
      <sheetName val="전력구구조물산근"/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경산"/>
      <sheetName val="견적내역"/>
      <sheetName val="계측기"/>
      <sheetName val="노임단가표"/>
      <sheetName val="통계연보"/>
      <sheetName val="자재대"/>
      <sheetName val="기본"/>
      <sheetName val="형강류 단가 CODE"/>
      <sheetName val="기본가정"/>
      <sheetName val="LF자재단가"/>
      <sheetName val="WORK-VOL"/>
      <sheetName val="95년12월말"/>
      <sheetName val="버스운행안내"/>
      <sheetName val="예방접종계획"/>
      <sheetName val="근태계획서"/>
      <sheetName val="조도계산서 (도서)"/>
      <sheetName val="LOPCALC"/>
      <sheetName val="간접비"/>
      <sheetName val="PIPING"/>
      <sheetName val="일위대가 "/>
      <sheetName val="소비자가"/>
      <sheetName val="간접비내역-1"/>
      <sheetName val="XL4Poppy"/>
      <sheetName val="환율"/>
      <sheetName val="NYS"/>
      <sheetName val="COA-17"/>
      <sheetName val="C-18"/>
      <sheetName val="접지수량"/>
      <sheetName val="1_수인터널"/>
      <sheetName val="2000년_공정표"/>
      <sheetName val="토공_total"/>
      <sheetName val="1공구_건정토건_토공"/>
      <sheetName val="2_단면가정"/>
      <sheetName val="5_정산서"/>
      <sheetName val="소방_"/>
      <sheetName val="화재 탐지 설비"/>
      <sheetName val="RE9604"/>
      <sheetName val="계화배수"/>
      <sheetName val="품셈"/>
      <sheetName val="제1호단위수량"/>
      <sheetName val="단가일람"/>
      <sheetName val="유기공정"/>
      <sheetName val="asd"/>
      <sheetName val="을"/>
      <sheetName val="기준자료"/>
      <sheetName val="GI-LIST"/>
      <sheetName val="광혁기성"/>
      <sheetName val="예산내역서"/>
      <sheetName val="전차선로_물량표"/>
      <sheetName val="수량집계_(2)"/>
      <sheetName val="11_자재단가"/>
      <sheetName val="3_내역서"/>
      <sheetName val="세부내역서"/>
      <sheetName val="CPM챠트"/>
      <sheetName val="퍼스트"/>
      <sheetName val="내역서 "/>
      <sheetName val="주요제품생산"/>
      <sheetName val="견적집계표"/>
      <sheetName val="신길1동"/>
      <sheetName val="경영혁신본부"/>
      <sheetName val="기본DATA"/>
      <sheetName val="영신토건물가변동"/>
      <sheetName val="MAIN_TABLE"/>
      <sheetName val="포장공자재집계표"/>
      <sheetName val="99총공사내역서"/>
      <sheetName val="찍기"/>
      <sheetName val="부속동"/>
      <sheetName val="일위대가-1"/>
      <sheetName val="ms수량집계"/>
      <sheetName val="자재집계"/>
      <sheetName val="주요자재집계표"/>
      <sheetName val="CTEMCOST"/>
      <sheetName val="예산조서"/>
      <sheetName val="건축"/>
      <sheetName val="조건표"/>
      <sheetName val="장비가동"/>
      <sheetName val="자판실행"/>
      <sheetName val="봉방동근생"/>
      <sheetName val="수량"/>
      <sheetName val="터파기및재료"/>
      <sheetName val="조건표 (2)"/>
      <sheetName val="상-교대(A1-A2)"/>
      <sheetName val="투찰내역"/>
      <sheetName val="a1.시중노임및물가시세"/>
      <sheetName val="측압공식"/>
      <sheetName val="수지예산"/>
      <sheetName val="특별교실"/>
      <sheetName val="LIST"/>
      <sheetName val="전신환매도율"/>
      <sheetName val="연결임시"/>
      <sheetName val="대목"/>
      <sheetName val="별제권_정리담보권1"/>
      <sheetName val="인테리어내역"/>
      <sheetName val="계약서"/>
      <sheetName val="교사기준면적(초등)"/>
      <sheetName val="하부철근수량"/>
      <sheetName val="Hours.CodeST"/>
      <sheetName val="목차"/>
      <sheetName val="D-3109"/>
      <sheetName val="7.경제성결과"/>
      <sheetName val="횡배수관집현황(2공구)"/>
      <sheetName val="통합"/>
      <sheetName val="일위_파일"/>
      <sheetName val="제품"/>
      <sheetName val="설계(안)"/>
      <sheetName val="토공사(흙막이)"/>
      <sheetName val="원효펌프교체020812"/>
      <sheetName val="단가조사-1"/>
      <sheetName val="당진1,2호기전선관설치및접지4차공사내역서-을지"/>
      <sheetName val="제경비"/>
      <sheetName val="FAX"/>
      <sheetName val="미납품 현황"/>
      <sheetName val="토목"/>
      <sheetName val="부대대비"/>
      <sheetName val="냉연집계"/>
      <sheetName val="인공산출"/>
      <sheetName val="값"/>
      <sheetName val="오동"/>
      <sheetName val="대조"/>
      <sheetName val="나한"/>
      <sheetName val="중기"/>
      <sheetName val="구조물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공(원형)"/>
      <sheetName val="기초공"/>
      <sheetName val="기둥(원형)"/>
      <sheetName val="COPING"/>
      <sheetName val="단면가정"/>
      <sheetName val="토공"/>
      <sheetName val="통합"/>
      <sheetName val="3.하중산정4.지지력"/>
      <sheetName val="노임단가"/>
      <sheetName val="표지 (2)"/>
      <sheetName val="표지"/>
      <sheetName val="집계표(총괄)"/>
      <sheetName val="집계표(토목,비목별)"/>
      <sheetName val="집계표(토목)"/>
      <sheetName val="제잡비산출근거"/>
      <sheetName val="1공구(내역서)"/>
      <sheetName val="관급(1공구 )"/>
      <sheetName val="2-1공구"/>
      <sheetName val="2-2공구"/>
      <sheetName val="관급(2공구)"/>
      <sheetName val="건축(재경비)"/>
      <sheetName val="건축갑"/>
      <sheetName val="건축"/>
      <sheetName val="기계(재경비)"/>
      <sheetName val="기계갑"/>
      <sheetName val="기계설비"/>
      <sheetName val="우배수"/>
      <sheetName val="DATA"/>
      <sheetName val="조작대(1연)"/>
      <sheetName val="단면 (2)"/>
      <sheetName val="ITB COST"/>
      <sheetName val="찍기"/>
      <sheetName val="input"/>
      <sheetName val="대치판정"/>
      <sheetName val="Sheet3"/>
      <sheetName val="4.COPING검토(CORBEL)"/>
      <sheetName val="VXXXXXXX"/>
      <sheetName val="진주방향"/>
      <sheetName val="TB-내역서"/>
      <sheetName val="내역"/>
      <sheetName val="부표총괄"/>
      <sheetName val="품셈1-26"/>
      <sheetName val="Sheet5"/>
      <sheetName val="INPUT(덕도방향-시점)"/>
      <sheetName val="PIER44"/>
      <sheetName val="원형1호맨홀토공수량"/>
      <sheetName val="Cable Tunnel-1"/>
      <sheetName val="암거공"/>
      <sheetName val="버스운행안내"/>
      <sheetName val="예방접종계획"/>
      <sheetName val="변화치수"/>
      <sheetName val="근태계획서"/>
      <sheetName val="Condition"/>
      <sheetName val="단가"/>
      <sheetName val="환율"/>
      <sheetName val="SILICATE"/>
      <sheetName val="품셈1-17"/>
      <sheetName val="LABTOTAL"/>
      <sheetName val="교각1"/>
      <sheetName val="단위공사목록"/>
      <sheetName val="CIVIL"/>
      <sheetName val="CODE"/>
      <sheetName val="AC포장수량"/>
      <sheetName val="R2_0908"/>
      <sheetName val="전기"/>
      <sheetName val="보온자재단가표"/>
      <sheetName val="DATE"/>
      <sheetName val="3CHBDC"/>
      <sheetName val="guard(mac)"/>
      <sheetName val="원가입력"/>
      <sheetName val="Macro(전선)"/>
      <sheetName val="공통가설"/>
      <sheetName val="수량산출"/>
      <sheetName val="설계조건"/>
      <sheetName val="11.우각부 보강"/>
      <sheetName val="마산방향철근집계"/>
      <sheetName val="마산방향"/>
      <sheetName val="SLAB&quot;1&quot;"/>
      <sheetName val="CONUNIT"/>
      <sheetName val="CON포장수량"/>
      <sheetName val="포장공"/>
      <sheetName val="단락전류-A"/>
      <sheetName val="ABUT수량-A1"/>
      <sheetName val="단위수량"/>
      <sheetName val="기둥"/>
      <sheetName val="저판(버림100)"/>
      <sheetName val="DATA 입력란"/>
      <sheetName val="정보매체A동"/>
      <sheetName val="시중노임단가"/>
      <sheetName val="DC"/>
      <sheetName val="소모"/>
      <sheetName val="일위대가-1"/>
      <sheetName val="수질정화시설"/>
      <sheetName val="1.설계조건"/>
      <sheetName val="슬래브(유곡)"/>
      <sheetName val="일위대가표"/>
      <sheetName val="8.PILE  (돌출)"/>
      <sheetName val="기계내역"/>
      <sheetName val="인사자료총집계"/>
      <sheetName val="동력부하계산"/>
      <sheetName val="부하계산서"/>
      <sheetName val="6PILE  (돌출)"/>
      <sheetName val="LIST"/>
      <sheetName val="갑지1"/>
      <sheetName val="터널조도"/>
      <sheetName val="정부노임단가"/>
      <sheetName val="날개벽(시점좌측)"/>
      <sheetName val="내역서"/>
      <sheetName val="CPM챠트"/>
      <sheetName val="1-1"/>
      <sheetName val="계화배수"/>
      <sheetName val="간선계산"/>
      <sheetName val="점수계산1-2"/>
      <sheetName val="산출근거"/>
      <sheetName val="배수장공사비"/>
      <sheetName val="갑지"/>
      <sheetName val="중동공구"/>
      <sheetName val="직공비"/>
      <sheetName val="2.가정단면"/>
      <sheetName val="부재치수입력"/>
      <sheetName val="수목단가"/>
      <sheetName val="시설수량표"/>
      <sheetName val="시설일위"/>
      <sheetName val="식재수량표"/>
      <sheetName val="식재일위"/>
      <sheetName val="일위목록"/>
      <sheetName val="자재단가"/>
      <sheetName val="SLAB"/>
      <sheetName val="주형"/>
      <sheetName val="#REF"/>
      <sheetName val="Sheet17"/>
      <sheetName val="갑지(추정)"/>
      <sheetName val="내역서(기성청구)"/>
      <sheetName val="JUCKEYK"/>
      <sheetName val="50"/>
      <sheetName val="하중"/>
      <sheetName val="BID"/>
      <sheetName val="하중계산"/>
      <sheetName val="삼호복지1안내역"/>
      <sheetName val="맨홀수량산출"/>
      <sheetName val="가감수량"/>
      <sheetName val="점검내역서(data) (2)"/>
      <sheetName val="돌담교 상부수량"/>
      <sheetName val="기계화시공"/>
      <sheetName val="단위_목록"/>
      <sheetName val="인건비"/>
      <sheetName val="설계예산서"/>
      <sheetName val="교량data"/>
      <sheetName val="토적표"/>
      <sheetName val="주beam"/>
      <sheetName val=" 상부공통집계(총괄)"/>
      <sheetName val="Sheet1"/>
      <sheetName val="Back"/>
      <sheetName val="소업1교"/>
      <sheetName val="danga"/>
      <sheetName val="ilch"/>
      <sheetName val="입찰안"/>
      <sheetName val="CAB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수량 집계"/>
      <sheetName val="자재산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시설물기초"/>
      <sheetName val="토공"/>
      <sheetName val="#REF"/>
      <sheetName val="인건비"/>
      <sheetName val="단가"/>
    </sheetNames>
    <sheetDataSet>
      <sheetData sheetId="0" refreshError="1">
        <row r="164">
          <cell r="R164">
            <v>952.33000000000015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-pile(298x299)"/>
      <sheetName val="H-pile(250x250)"/>
      <sheetName val="철근단면적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반중력식옹벽"/>
      <sheetName val="기둥(원형)"/>
      <sheetName val="단면가정"/>
      <sheetName val="총괄표"/>
      <sheetName val="COPING"/>
      <sheetName val="설직재-1"/>
      <sheetName val="1.우편집중내역서"/>
      <sheetName val="#REF"/>
      <sheetName val="신길(h-pile400)"/>
      <sheetName val="ABUT수량-A1"/>
      <sheetName val="일위대가"/>
      <sheetName val="상수도토공집계표"/>
      <sheetName val="WORK"/>
      <sheetName val="Y-WORK"/>
      <sheetName val="을"/>
      <sheetName val="설계조건"/>
      <sheetName val="danga"/>
      <sheetName val="ilch"/>
      <sheetName val="통합"/>
      <sheetName val="역T형"/>
      <sheetName val="부하계산서"/>
      <sheetName val="준공계"/>
      <sheetName val="착공계"/>
      <sheetName val="토공"/>
      <sheetName val="표지 (2)"/>
      <sheetName val="DATA"/>
      <sheetName val="말뚝지지력산정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1.설계조건"/>
      <sheetName val="BOX 설계"/>
      <sheetName val="SAP DATA"/>
      <sheetName val="단면력 집계"/>
      <sheetName val="구체철근량"/>
      <sheetName val="사용성 검토"/>
      <sheetName val="주철근조립도"/>
      <sheetName val="말뚝지지력산정"/>
      <sheetName val="부력안정검토"/>
      <sheetName val="3BL공동구 수량"/>
      <sheetName val="H-pile(298x299)"/>
      <sheetName val="H-pile(250x250)"/>
      <sheetName val="기둥(원형)"/>
      <sheetName val="단가비교표"/>
      <sheetName val="총괄표"/>
      <sheetName val="표지 (2)"/>
      <sheetName val="통합"/>
      <sheetName val="COPING"/>
      <sheetName val="설직재-1"/>
      <sheetName val="danga"/>
      <sheetName val="ilch"/>
      <sheetName val="설계조건"/>
      <sheetName val="안정계산"/>
      <sheetName val="단면검토"/>
      <sheetName val="GONG1818"/>
      <sheetName val="커튼월(pfg)"/>
      <sheetName val="단면가정"/>
      <sheetName val="을"/>
      <sheetName val="wall"/>
      <sheetName val="신우"/>
      <sheetName val="dongia (2)"/>
      <sheetName val="용산3(영광)"/>
      <sheetName val="차액보증"/>
      <sheetName val="ABUT수량-A1"/>
      <sheetName val="공사현황"/>
      <sheetName val="설계명세서"/>
      <sheetName val="자료입력"/>
      <sheetName val="표지"/>
      <sheetName val="일위대가"/>
      <sheetName val="TEL"/>
      <sheetName val="터파기및재료"/>
      <sheetName val="변화치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기둥(원형)"/>
      <sheetName val="Sheet1"/>
      <sheetName val="Sheet2"/>
      <sheetName val="Sheet3"/>
      <sheetName val="XL4Poppy"/>
      <sheetName val="KH12"/>
      <sheetName val="CN12"/>
      <sheetName val="HD12"/>
      <sheetName val="KH1"/>
      <sheetName val="00000000"/>
      <sheetName val="cong bien t10"/>
      <sheetName val="luong t9 "/>
      <sheetName val="bb t9"/>
      <sheetName val="XETT10-03"/>
      <sheetName val="bxet"/>
      <sheetName val="XXXXXXXX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Sheet4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Sheet5"/>
      <sheetName val="Chi tiet - Dv lap"/>
      <sheetName val="TH KHTC"/>
      <sheetName val="000"/>
      <sheetName val="MD"/>
      <sheetName val="ND"/>
      <sheetName val="CONG"/>
      <sheetName val="DGCT"/>
      <sheetName val="Gia VL"/>
      <sheetName val="Bang gia ca may"/>
      <sheetName val="Bang luong CB"/>
      <sheetName val="Bang P.tich CT"/>
      <sheetName val="D.toan chi tiet"/>
      <sheetName val="Bang TH Dtoan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BC_KKTSCD"/>
      <sheetName val="Chitiet"/>
      <sheetName val="Sheet2 (2)"/>
      <sheetName val="Mau_BC_KKTSCD"/>
      <sheetName val="KH 2003 (moi max)"/>
      <sheetName val="Chart2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VL"/>
      <sheetName val="CTXD"/>
      <sheetName val=".."/>
      <sheetName val="CTDN"/>
      <sheetName val="san vuon"/>
      <sheetName val="khu phu tro"/>
      <sheetName val="TH"/>
      <sheetName val="Thuyet minh"/>
      <sheetName val="CQ-HQ"/>
      <sheetName val="be tong"/>
      <sheetName val="Thep"/>
      <sheetName val="Tong hop thep"/>
      <sheetName val="phan tich DG"/>
      <sheetName val="gia vat lieu"/>
      <sheetName val="gia xe may"/>
      <sheetName val="gia nhan cong"/>
      <sheetName val="XL4Test5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THCT"/>
      <sheetName val="cap cho cac DT"/>
      <sheetName val="Ung - hoan"/>
      <sheetName val="CP may"/>
      <sheetName val="SS"/>
      <sheetName val="NVL"/>
      <sheetName val="10000000"/>
      <sheetName val="Phu luc"/>
      <sheetName val="Gia trÞ"/>
      <sheetName val=""/>
      <sheetName val="1"/>
      <sheetName val="Sheet17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Sheet13"/>
      <sheetName val="Sheet14"/>
      <sheetName val="Sheet15"/>
      <sheetName val="Sheet16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C.TIEU"/>
      <sheetName val="CPNLTT"/>
      <sheetName val="T.Luong"/>
      <sheetName val="NCTT"/>
      <sheetName val="QLDN"/>
      <sheetName val="641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dutoan1"/>
      <sheetName val="Anhtoan"/>
      <sheetName val="dutoan2"/>
      <sheetName val="vat tu"/>
      <sheetName val="Thep "/>
      <sheetName val="Chi tiet Khoi luong"/>
      <sheetName val="TH khoi luong"/>
      <sheetName val="Chiet tinh vat lieu "/>
      <sheetName val="TH KL VL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Q1-02"/>
      <sheetName val="Q2-02"/>
      <sheetName val="Q3-02"/>
      <sheetName val="9"/>
      <sheetName val="10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Km0-Km1"/>
      <sheetName val="Km1-Km2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8"/>
      <sheetName val="Sheet19"/>
      <sheetName val="Sheet20"/>
      <sheetName val="CT xa"/>
      <sheetName val="TLGC"/>
      <sheetName val="BL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45A-BH"/>
      <sheetName val="C46A-BH"/>
      <sheetName val="C47A-BH"/>
      <sheetName val="C48A-BH"/>
      <sheetName val="S-53-1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CHIT"/>
      <sheetName val="THXH"/>
      <sheetName val="BHXH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cong Q2"/>
      <sheetName val="T.U luong Q1"/>
      <sheetName val="T.U luong Q2"/>
      <sheetName val="T.U luong Q3"/>
      <sheetName val="Quyet toan"/>
      <sheetName val="Thu hoi"/>
      <sheetName val="Lai vay"/>
      <sheetName val="Tien vay"/>
      <sheetName val="Cong no"/>
      <sheetName val="Cop pha"/>
      <sheetName val="20000000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Phu luc HD"/>
      <sheetName val="Gia du thau"/>
      <sheetName val="PTDG"/>
      <sheetName val="Ca xe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QT Duoc (Hai)"/>
      <sheetName val="Cua"/>
      <sheetName val="NS"/>
      <sheetName val="sent to"/>
      <sheetName val="SILICATE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수량산출"/>
    </sheetNames>
    <definedNames>
      <definedName name="DataFilter"/>
      <definedName name="DataSort"/>
      <definedName name="GoBack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**"/>
      <sheetName val="VXXXX"/>
      <sheetName val="총괄표"/>
      <sheetName val="내역서"/>
      <sheetName val="공간별식재내역"/>
      <sheetName val="단가대비표"/>
      <sheetName val="지급자재"/>
      <sheetName val="수목할증"/>
      <sheetName val="노임단가"/>
      <sheetName val="일위대가목록"/>
      <sheetName val="일위대가"/>
      <sheetName val="수목수량총괄"/>
      <sheetName val="당간지주"/>
      <sheetName val="비료단가"/>
      <sheetName val="공총괄표"/>
      <sheetName val="공내역서"/>
      <sheetName val="견적대비표"/>
      <sheetName val="Sheet11"/>
      <sheetName val="Sheet12"/>
      <sheetName val="Sheet13"/>
      <sheetName val="Sheet14"/>
      <sheetName val="Sheet15"/>
      <sheetName val="Sheet16"/>
      <sheetName val="데이타"/>
      <sheetName val="말뚝지지력산정"/>
      <sheetName val="H-pile(298x299)"/>
      <sheetName val="H-pile(250x250)"/>
      <sheetName val="DATE"/>
      <sheetName val="을"/>
      <sheetName val="45,46"/>
      <sheetName val="투찰"/>
      <sheetName val="99노임기준"/>
      <sheetName val="금액"/>
      <sheetName val="안동-영주"/>
      <sheetName val="단위단가"/>
      <sheetName val="집계표"/>
      <sheetName val="00노임기준"/>
      <sheetName val="일위대가표"/>
      <sheetName val="설계명세서"/>
      <sheetName val="노무비"/>
      <sheetName val="수목표준대가"/>
      <sheetName val="자료입력"/>
      <sheetName val="공구원가계산"/>
      <sheetName val="공사개요"/>
      <sheetName val="주요자재집계표"/>
      <sheetName val="주요재료집계표"/>
      <sheetName val="토공집계"/>
      <sheetName val="수목"/>
      <sheetName val="시설물"/>
      <sheetName val="포장"/>
      <sheetName val="시설물집계"/>
      <sheetName val="포장집계 "/>
      <sheetName val="공사비예산서(토목분)"/>
      <sheetName val="FB25JN"/>
      <sheetName val="변수값"/>
      <sheetName val="중기상차"/>
      <sheetName val="AS복구"/>
      <sheetName val="중기터파기"/>
      <sheetName val="#REF"/>
      <sheetName val="전기혼잡제경비(45)"/>
      <sheetName val="회사기본자료"/>
      <sheetName val="상호참고자료"/>
      <sheetName val="공사기본내용입력"/>
      <sheetName val="발주처자료입력"/>
      <sheetName val="하자보증자료"/>
      <sheetName val="기술자자료입력"/>
      <sheetName val="건축"/>
      <sheetName val="Sheet1"/>
      <sheetName val="간지"/>
      <sheetName val="인건-측정"/>
      <sheetName val="품셈"/>
      <sheetName val="협력업체"/>
      <sheetName val="6-1. 관개량조서"/>
      <sheetName val="제잡비.xls"/>
      <sheetName val="전기"/>
      <sheetName val="공사원가계산서 "/>
      <sheetName val="장비집계"/>
      <sheetName val="기계경비"/>
      <sheetName val="진주방향"/>
      <sheetName val="소비자가"/>
      <sheetName val="Total"/>
      <sheetName val="기계내역"/>
      <sheetName val="물가대비표"/>
      <sheetName val="터파기및재료"/>
      <sheetName val="램프"/>
      <sheetName val="노임"/>
      <sheetName val="MOTOR"/>
      <sheetName val="용수량(생활용수)"/>
      <sheetName val="기본단가표"/>
      <sheetName val="일위(토목)"/>
      <sheetName val="한강운반비"/>
      <sheetName val="plan&amp;section of foundation"/>
      <sheetName val="design criteria"/>
      <sheetName val="부대경비산출서"/>
      <sheetName val="노무"/>
      <sheetName val="2003상반기노임기준"/>
      <sheetName val="포장집계_"/>
      <sheetName val="식재인부"/>
      <sheetName val="대비"/>
      <sheetName val="전차선로 물량표"/>
      <sheetName val="자재"/>
      <sheetName val="공사요율산출표"/>
      <sheetName val="견적단가"/>
      <sheetName val="중기조종사 단위단가"/>
      <sheetName val="실행대비"/>
      <sheetName val="미결08"/>
      <sheetName val="관접합및부설"/>
      <sheetName val="단가"/>
      <sheetName val="기초공"/>
      <sheetName val="기둥(원형)"/>
      <sheetName val="단면가정"/>
      <sheetName val="일위산출"/>
      <sheetName val="Macro"/>
      <sheetName val="Taux"/>
      <sheetName val="2000전체분"/>
      <sheetName val="2000년1차"/>
      <sheetName val="JUCKEYK"/>
      <sheetName val="Sheet5"/>
      <sheetName val="APT내역"/>
      <sheetName val="부대시설"/>
      <sheetName val="EKOG10건축"/>
      <sheetName val="1차 내역서"/>
      <sheetName val="목록"/>
      <sheetName val="고유코드_설계"/>
      <sheetName val="지질조사"/>
      <sheetName val="BOJUNGGM"/>
      <sheetName val="Customer Databas"/>
      <sheetName val="DATA"/>
      <sheetName val="조명시설"/>
      <sheetName val="설계예산서"/>
      <sheetName val="예산내역서"/>
      <sheetName val="총계"/>
      <sheetName val="기계경비산출기준"/>
      <sheetName val="견적내역서"/>
      <sheetName val="총괄내역서"/>
      <sheetName val="Y-WORK"/>
      <sheetName val="제경비율"/>
      <sheetName val="Macro3"/>
      <sheetName val="설계명세1-1"/>
      <sheetName val="수목단가"/>
      <sheetName val="시설수량표"/>
      <sheetName val="식재수량표"/>
      <sheetName val="자재단가"/>
      <sheetName val="예산명세서"/>
      <sheetName val="갑지(추정)"/>
      <sheetName val="설계내역"/>
      <sheetName val="BSD (2)"/>
      <sheetName val="교각계산"/>
      <sheetName val="인건비"/>
      <sheetName val="개별직종노임단가(2003.9)"/>
      <sheetName val="우수받이"/>
      <sheetName val="단가(자재)"/>
      <sheetName val="단가(노임)"/>
      <sheetName val="기초목록"/>
      <sheetName val="계산서(곡선부)"/>
      <sheetName val="-치수표(곡선부)"/>
      <sheetName val="금액내역서"/>
      <sheetName val="차액보증"/>
      <sheetName val="매입세율"/>
      <sheetName val="6호기"/>
      <sheetName val="가시설흙막이"/>
      <sheetName val="제직재"/>
      <sheetName val="설직재-1"/>
      <sheetName val="제-노임"/>
      <sheetName val="건축내역"/>
      <sheetName val="재료"/>
      <sheetName val="물량표S"/>
      <sheetName val="연결임시"/>
      <sheetName val="평가데이터"/>
      <sheetName val="일위"/>
      <sheetName val="원가계산서"/>
      <sheetName val="7월11일"/>
      <sheetName val="전체"/>
      <sheetName val="매립"/>
      <sheetName val="단"/>
      <sheetName val="교각1"/>
      <sheetName val="공주-교대(A1)"/>
      <sheetName val="crude.SLAB RE-bar"/>
      <sheetName val="단면 (2)"/>
      <sheetName val="수수료율표"/>
      <sheetName val="danga"/>
      <sheetName val="ilch"/>
      <sheetName val="청천내"/>
      <sheetName val="unit"/>
      <sheetName val="신우"/>
      <sheetName val="BID"/>
      <sheetName val="분석"/>
      <sheetName val="실행내역서 "/>
      <sheetName val="3.내역서"/>
      <sheetName val="원가"/>
      <sheetName val="hvac(제어동)"/>
      <sheetName val="철거산출근거"/>
      <sheetName val="기초일위"/>
      <sheetName val="중기사용료산출근거"/>
      <sheetName val="단가 및 재료비"/>
      <sheetName val="콘크리트타설입력"/>
      <sheetName val="레미콘입고현황"/>
      <sheetName val="견적갑지"/>
      <sheetName val="재노경"/>
      <sheetName val="실행(ALT1)"/>
      <sheetName val="장비종합부표"/>
      <sheetName val="집계표_식재"/>
      <sheetName val="부표"/>
      <sheetName val="Sheet2"/>
      <sheetName val="01"/>
      <sheetName val="2002상반기노임기준"/>
      <sheetName val="시중노임단가"/>
      <sheetName val="공내역"/>
      <sheetName val="산출근거#2-4(MONORAIL)"/>
      <sheetName val="가설식당"/>
      <sheetName val="XXXXXX"/>
      <sheetName val="설계내역서"/>
      <sheetName val="Macro1"/>
      <sheetName val="매입세"/>
      <sheetName val="공사개요 (2)"/>
      <sheetName val="수량산출"/>
      <sheetName val="______"/>
      <sheetName val="건축공사실행"/>
      <sheetName val="견적"/>
      <sheetName val="기술자관련자료"/>
      <sheetName val="수량산출서"/>
      <sheetName val="자료"/>
      <sheetName val="공량산출서"/>
      <sheetName val="월별수입"/>
      <sheetName val="명세서"/>
      <sheetName val="화성태안9공구내역(실행)"/>
      <sheetName val="방수"/>
      <sheetName val="기초입력 DATA"/>
      <sheetName val="200"/>
      <sheetName val="SLAB&quot;1&quot;"/>
      <sheetName val="총괄-1"/>
      <sheetName val="일위대가 "/>
      <sheetName val="98지급계획"/>
      <sheetName val="가공비"/>
      <sheetName val="1차네트공정"/>
      <sheetName val="2공구산출내역"/>
      <sheetName val="수안보-MBR1"/>
      <sheetName val="20관리비율"/>
      <sheetName val="요율"/>
      <sheetName val="계산근거"/>
      <sheetName val="토목"/>
      <sheetName val="정부노임단가"/>
      <sheetName val="SEV sub-total"/>
      <sheetName val="내역"/>
      <sheetName val="용역비내역-진짜"/>
      <sheetName val="4.중기단가산출"/>
      <sheetName val="1.물가시세표"/>
      <sheetName val="투자비"/>
      <sheetName val="조성원가DATA"/>
      <sheetName val="사업비"/>
      <sheetName val="ABUT수량-A1"/>
      <sheetName val="3도로"/>
      <sheetName val="guard(mac)"/>
      <sheetName val="Sheet3"/>
      <sheetName val="7.PILE  (돌출)"/>
      <sheetName val="부대공"/>
      <sheetName val="Item Code"/>
      <sheetName val="을지총괄"/>
      <sheetName val="잔디"/>
      <sheetName val="수목 "/>
      <sheetName val="시설수량산출"/>
      <sheetName val="시설물수량"/>
      <sheetName val="산출중량"/>
      <sheetName val="수목중량"/>
      <sheetName val="시설물중량"/>
      <sheetName val="중량산출"/>
      <sheetName val="식재-1"/>
      <sheetName val="식재-2"/>
      <sheetName val="식재-3"/>
      <sheetName val="식재-4"/>
      <sheetName val="포장수량산출"/>
      <sheetName val="시설물포장수량"/>
      <sheetName val="시설물포장집계"/>
      <sheetName val="수목(임시)"/>
      <sheetName val="대로근거"/>
      <sheetName val="중로근거"/>
      <sheetName val="건축내역서"/>
      <sheetName val="설비내역서"/>
      <sheetName val="전기내역서"/>
      <sheetName val="참고사항"/>
      <sheetName val="증감내역서"/>
      <sheetName val="Type(123)"/>
      <sheetName val="일위(시설)"/>
      <sheetName val="계정"/>
      <sheetName val=" 냉각수펌프"/>
      <sheetName val="관로토공"/>
      <sheetName val="철근단면적"/>
      <sheetName val="21301동"/>
      <sheetName val="표지"/>
      <sheetName val="경비"/>
      <sheetName val="포장복구집계"/>
      <sheetName val="소상 &quot;1&quot;"/>
      <sheetName val="포장재료집계표"/>
      <sheetName val="AV시스템"/>
      <sheetName val="용수지선토적"/>
      <sheetName val="도로토적"/>
      <sheetName val="골조시행"/>
      <sheetName val="우배수"/>
      <sheetName val="계산식"/>
      <sheetName val="설산1.나"/>
      <sheetName val="본사S"/>
      <sheetName val="평당공사비산정"/>
      <sheetName val="wall"/>
      <sheetName val="설계서(본관)"/>
      <sheetName val="기성내역서"/>
      <sheetName val="DATA1"/>
      <sheetName val="Sheet10"/>
      <sheetName val="단가산출"/>
      <sheetName val="FRP내역서"/>
      <sheetName val="IN"/>
      <sheetName val="SC"/>
      <sheetName val="토사(PE)"/>
      <sheetName val="9.기타유틸리티설비"/>
      <sheetName val="회계코드"/>
      <sheetName val="공사코드"/>
      <sheetName val="관리부"/>
      <sheetName val="정산"/>
      <sheetName val="청구분"/>
      <sheetName val="총무부"/>
      <sheetName val="일목"/>
      <sheetName val="도급"/>
      <sheetName val="공사비 증감 내역서"/>
      <sheetName val="COVER"/>
      <sheetName val="우각부보강"/>
      <sheetName val="세부내역"/>
      <sheetName val="약품공급2"/>
      <sheetName val="입찰견적보고서"/>
      <sheetName val="기초단가"/>
      <sheetName val="SULKEA"/>
      <sheetName val="하도급원가계산총괄표(식재)"/>
      <sheetName val="EQ"/>
      <sheetName val="일위대가(가설)"/>
      <sheetName val="설비"/>
      <sheetName val="토공"/>
      <sheetName val="원형맨홀수량"/>
      <sheetName val="무전표"/>
      <sheetName val="▶산출목록"/>
      <sheetName val="대치판정"/>
      <sheetName val="nys"/>
      <sheetName val="현장관리비 산출내역"/>
      <sheetName val="조건"/>
      <sheetName val="DATA 입력란"/>
      <sheetName val="1. 설계조건 2.단면가정 3. 하중계산"/>
      <sheetName val="A"/>
      <sheetName val="CTEMCOST"/>
      <sheetName val="공정표"/>
      <sheetName val="1.설계조건"/>
      <sheetName val="기계경비(시간당)"/>
      <sheetName val="램머"/>
      <sheetName val="설명"/>
      <sheetName val="값"/>
      <sheetName val="교통대책내역"/>
      <sheetName val="b_balju_cho"/>
      <sheetName val="tggwan(mac)"/>
      <sheetName val="INPUT"/>
      <sheetName val="각종단가"/>
      <sheetName val="실행철강하도"/>
      <sheetName val="산출"/>
      <sheetName val="을지"/>
      <sheetName val="1.우편집중내역서"/>
      <sheetName val="세금자료"/>
      <sheetName val="노임9월"/>
      <sheetName val="manpower(전체)"/>
      <sheetName val="입력"/>
      <sheetName val="철콘"/>
      <sheetName val="마포토정"/>
      <sheetName val="개요입력"/>
      <sheetName val="수량기준"/>
      <sheetName val="단가기준"/>
      <sheetName val="내역_FILE"/>
      <sheetName val="Sheet1 (2)"/>
      <sheetName val="수리결과"/>
      <sheetName val="3련 BOX"/>
      <sheetName val="동문건설"/>
      <sheetName val="하수급견적대비"/>
      <sheetName val="전체도급"/>
      <sheetName val="ITEM"/>
      <sheetName val="산출내역서집계표"/>
      <sheetName val="분개장"/>
      <sheetName val="공사비산출내역"/>
      <sheetName val="플랜트 설치"/>
      <sheetName val="산근"/>
      <sheetName val="토목검측서"/>
      <sheetName val="E.P.T수량산출서"/>
      <sheetName val="단위수량"/>
      <sheetName val="내역갑지"/>
      <sheetName val="도급예산내역서봉투"/>
      <sheetName val="공사원가계산서"/>
      <sheetName val="설계산출기초"/>
      <sheetName val="설계산출표지"/>
      <sheetName val="도급예산내역서총괄표"/>
      <sheetName val="을부담운반비"/>
      <sheetName val="운반비산출"/>
      <sheetName val="제잡비"/>
      <sheetName val="Sheet2 (2)"/>
      <sheetName val="인사자료총집계"/>
      <sheetName val="노무비단가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대총괄"/>
      <sheetName val="시설물기초"/>
      <sheetName val="설계기준"/>
      <sheetName val="내역1"/>
      <sheetName val="인건비 "/>
      <sheetName val="EACT10"/>
      <sheetName val="단가및재료비"/>
      <sheetName val="중기사용료"/>
      <sheetName val="토공(우물통,기타) "/>
      <sheetName val="PAC"/>
      <sheetName val="일위목록"/>
      <sheetName val="단가조사"/>
      <sheetName val="실행간접비용"/>
      <sheetName val="건축토목내역"/>
      <sheetName val="지수자료"/>
      <sheetName val="근로자자료입력"/>
      <sheetName val="상촌터널실행"/>
      <sheetName val="총괄내역"/>
      <sheetName val="저장품"/>
      <sheetName val="시산표"/>
      <sheetName val="단중표"/>
      <sheetName val="대전-교대(A1-A2)"/>
      <sheetName val="6PILE  (돌출)"/>
      <sheetName val="2.고용보험료산출근거"/>
      <sheetName val="교대(A1)"/>
      <sheetName val="직접경비"/>
      <sheetName val="직접인건비"/>
      <sheetName val="공사통보서"/>
      <sheetName val="COPING"/>
      <sheetName val="6-2. 기계경비산출"/>
      <sheetName val="7.단가비교표"/>
      <sheetName val="노무비 근거"/>
      <sheetName val="5-2.일위대가"/>
      <sheetName val="별표"/>
      <sheetName val="총물량"/>
      <sheetName val="기본단가"/>
      <sheetName val="인건비단가"/>
      <sheetName val="예정공정표"/>
      <sheetName val="초기화면"/>
      <sheetName val="관급자재"/>
      <sheetName val="양배수장"/>
      <sheetName val="내역서 제출"/>
      <sheetName val="제경비요율"/>
      <sheetName val="단가산출서"/>
      <sheetName val="단가산출2"/>
      <sheetName val="총괄서"/>
      <sheetName val="변품8-37"/>
      <sheetName val="30집계표"/>
      <sheetName val="M1"/>
      <sheetName val="14공제"/>
      <sheetName val="6맨홀H"/>
      <sheetName val="인부노임"/>
      <sheetName val="내역서적용수량 (지방도893)"/>
      <sheetName val="개략"/>
      <sheetName val="일위대가(계측기설치)"/>
      <sheetName val="경산"/>
      <sheetName val="정의"/>
      <sheetName val="분양원가"/>
      <sheetName val="표지 (2)"/>
      <sheetName val="물가시세"/>
      <sheetName val="골막이(야매)"/>
      <sheetName val="법면단"/>
      <sheetName val="배수장토목공사비"/>
      <sheetName val="품셈 "/>
      <sheetName val="PAINT"/>
      <sheetName val="방화도료"/>
      <sheetName val="계약서"/>
      <sheetName val="날1"/>
      <sheetName val="1,2공구원가계산서"/>
      <sheetName val="1공구산출내역서"/>
      <sheetName val="8.석축단위(H=1.5M)"/>
      <sheetName val="자압"/>
      <sheetName val="3.고용보험료산출근거"/>
      <sheetName val="4.고용보험"/>
      <sheetName val="원가계산"/>
      <sheetName val="경영계획1월"/>
      <sheetName val="단락전류-A"/>
      <sheetName val="부재력정리"/>
      <sheetName val="돌담교 상부수량"/>
      <sheetName val="간선계산"/>
      <sheetName val="분류작업"/>
      <sheetName val="기본자료"/>
      <sheetName val="5.2.6~7공사요율"/>
      <sheetName val="건축집계"/>
      <sheetName val="Sheet4"/>
      <sheetName val="FOB발"/>
      <sheetName val="총괄갑 "/>
      <sheetName val="카니발(자105노60)"/>
      <sheetName val="천방교접속"/>
      <sheetName val="대포2교접속"/>
      <sheetName val="포장집계_1"/>
      <sheetName val="plan&amp;section_of_foundation"/>
      <sheetName val="design_criteria"/>
      <sheetName val="6-1__관개량조서"/>
      <sheetName val="1차_내역서"/>
      <sheetName val="Customer_Databas"/>
      <sheetName val="중기조종사_단위단가"/>
      <sheetName val="개별직종노임단가(2003_9)"/>
      <sheetName val="공사개요_(2)"/>
      <sheetName val="실행내역서_"/>
      <sheetName val="3_내역서"/>
      <sheetName val="기초입력_DATA"/>
      <sheetName val="일위대가_"/>
      <sheetName val="소상_&quot;1&quot;"/>
      <sheetName val="BSD_(2)"/>
      <sheetName val="전차선로_물량표"/>
      <sheetName val="Sheet1_(2)"/>
      <sheetName val="단면_(2)"/>
      <sheetName val="현장관리비_산출내역"/>
      <sheetName val="1_설계조건"/>
      <sheetName val="3련_BOX"/>
      <sheetName val="심사물량"/>
      <sheetName val="심사계산"/>
      <sheetName val="Sheet1(X)"/>
      <sheetName val="조명율표"/>
      <sheetName val="#3_일위대가목록"/>
      <sheetName val="#2_일위대가목록"/>
      <sheetName val="계획금액"/>
      <sheetName val="토공사B동추가"/>
      <sheetName val="도급기성"/>
      <sheetName val="프랜트면허"/>
      <sheetName val="C1"/>
      <sheetName val="Macro(전선)"/>
      <sheetName val="총체보활공정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"/>
      <sheetName val="공사원가계산서"/>
      <sheetName val="집계표"/>
      <sheetName val="일위대가"/>
      <sheetName val="시설물기초일위대가"/>
      <sheetName val="간지"/>
      <sheetName val="중기단가산출서"/>
      <sheetName val="단가비교표"/>
      <sheetName val="Sheet1"/>
      <sheetName val="Module4"/>
      <sheetName val="Module1"/>
      <sheetName val="전기일위대가"/>
      <sheetName val="기성 총괄내역"/>
      <sheetName val="기성부분내역서"/>
      <sheetName val="총괄내역서"/>
      <sheetName val="내역서"/>
      <sheetName val="공정별 시공 및 집행내역"/>
      <sheetName val="말뚝지지력산정"/>
      <sheetName val="금액내역서"/>
      <sheetName val="깨기"/>
      <sheetName val=" 냉각수펌프"/>
      <sheetName val="철근단면적"/>
      <sheetName val="ETC"/>
      <sheetName val="골조시행"/>
      <sheetName val="조명시설"/>
      <sheetName val="기초일위"/>
      <sheetName val="시설일위"/>
      <sheetName val="조명일위"/>
      <sheetName val="갑지(추정)"/>
      <sheetName val="CODE"/>
      <sheetName val="I.설계조건"/>
      <sheetName val="장비"/>
      <sheetName val="노무"/>
      <sheetName val="자재"/>
      <sheetName val="1.설계기준"/>
      <sheetName val="TYPE-A"/>
      <sheetName val="기초자료"/>
      <sheetName val="진주방향"/>
      <sheetName val="danga"/>
      <sheetName val="ilch"/>
      <sheetName val="입찰안"/>
      <sheetName val="담장산출"/>
      <sheetName val="토공사"/>
      <sheetName val="woo(mac)"/>
      <sheetName val=" ｹ-ﾌﾞﾙ"/>
      <sheetName val="조경"/>
      <sheetName val="특색있는 녹화거리 조성공사(2월 10일)"/>
      <sheetName val="데이타"/>
      <sheetName val="식재인부"/>
      <sheetName val="hvac(제어동)"/>
      <sheetName val="자재단가조사표-수목"/>
      <sheetName val="내역"/>
      <sheetName val="기둥(원형)"/>
      <sheetName val="UNSTEADY"/>
      <sheetName val="지급자재"/>
      <sheetName val="대비"/>
      <sheetName val="세부내역"/>
      <sheetName val="FB25JN"/>
      <sheetName val="Macro(전선)"/>
      <sheetName val="내역(전체)"/>
      <sheetName val="2002상반기노임기준"/>
      <sheetName val="공통가설"/>
      <sheetName val="104동"/>
      <sheetName val="기계시공"/>
      <sheetName val="Y-WORK"/>
      <sheetName val="밸브설치"/>
      <sheetName val="FORM-0"/>
      <sheetName val="BOQ건축"/>
      <sheetName val="단면 (2)"/>
      <sheetName val="노임단가"/>
      <sheetName val="기본단가표"/>
      <sheetName val="DATA1"/>
      <sheetName val="Sheet2"/>
      <sheetName val="Sheet3"/>
      <sheetName val="토공"/>
      <sheetName val="빙장비사양"/>
      <sheetName val="장비사양"/>
      <sheetName val="설비내역서"/>
      <sheetName val="건축내역서"/>
      <sheetName val="전기내역서"/>
      <sheetName val="빌딩 안내"/>
      <sheetName val="단위단가"/>
      <sheetName val="AV시스템"/>
      <sheetName val="표지 (2)"/>
      <sheetName val="현장지지물물량"/>
      <sheetName val="1.우편집중내역서"/>
      <sheetName val="1-1"/>
      <sheetName val="송라터널총괄"/>
      <sheetName val="11.자재단가"/>
      <sheetName val="전기"/>
      <sheetName val="#REF"/>
      <sheetName val="ITEM"/>
      <sheetName val="실행내역 "/>
      <sheetName val="품셈"/>
      <sheetName val="연습"/>
      <sheetName val="DC-2303"/>
      <sheetName val="예산변경원인분석"/>
      <sheetName val="지수"/>
      <sheetName val="4안전율"/>
      <sheetName val="설직재-1"/>
      <sheetName val="Sheet5"/>
      <sheetName val="1.설계조건"/>
      <sheetName val="쌍송교"/>
      <sheetName val="주경기-오배수"/>
      <sheetName val="data"/>
      <sheetName val="Total"/>
      <sheetName val="총괄표"/>
      <sheetName val="수량BOQ"/>
      <sheetName val="코드표"/>
      <sheetName val="토사(PE)"/>
      <sheetName val="일위대가목록"/>
      <sheetName val="hvac내역서(제어동)"/>
      <sheetName val="수목데이타 "/>
      <sheetName val="품셈TABLE"/>
      <sheetName val="신우"/>
      <sheetName val="견적서"/>
      <sheetName val="간접"/>
      <sheetName val="98지급계획"/>
      <sheetName val="기본일위"/>
      <sheetName val="내역서중"/>
      <sheetName val="1공구산출내역서"/>
      <sheetName val="내력서"/>
      <sheetName val="DB"/>
      <sheetName val="약품공급2"/>
      <sheetName val="직공비"/>
      <sheetName val="소비자가"/>
      <sheetName val="단면가정"/>
      <sheetName val="설계조건"/>
      <sheetName val="SLAB&quot;1&quot;"/>
      <sheetName val="식재"/>
      <sheetName val="시설물"/>
      <sheetName val="식재출력용"/>
      <sheetName val="유지관리"/>
      <sheetName val="단가"/>
      <sheetName val="1차증가원가계산"/>
      <sheetName val="WORK"/>
      <sheetName val="정부노임단가"/>
      <sheetName val="배수철근"/>
      <sheetName val="APT내역"/>
      <sheetName val="중기조종사 단위단가"/>
      <sheetName val="수량산출"/>
      <sheetName val="내역서 "/>
      <sheetName val="갑지"/>
      <sheetName val="99노임기준"/>
      <sheetName val="기성_총괄내역"/>
      <sheetName val="공정별_시공_및_집행내역"/>
      <sheetName val="단면_(2)"/>
      <sheetName val="I_설계조건"/>
      <sheetName val="교각1"/>
      <sheetName val="자재단가비교표"/>
      <sheetName val="guard(mac)"/>
      <sheetName val="토목"/>
      <sheetName val="설계개요"/>
      <sheetName val="목록"/>
      <sheetName val="인건-측정"/>
      <sheetName val="일위대가표"/>
      <sheetName val="단"/>
      <sheetName val="일위목록"/>
      <sheetName val="퇴비산출근거"/>
      <sheetName val="공사내역서(을)실행"/>
      <sheetName val="분류작업"/>
      <sheetName val="계산서(곡선부)"/>
      <sheetName val="-치수표(곡선부)"/>
      <sheetName val="부표총괄"/>
      <sheetName val="포장복구집계"/>
      <sheetName val="갑지1"/>
      <sheetName val="DATE"/>
      <sheetName val="원형맨홀수량"/>
      <sheetName val="sub"/>
      <sheetName val="지장물C"/>
      <sheetName val="_ｹ-ﾌﾞﾙ"/>
      <sheetName val="특색있는_녹화거리_조성공사(2월_10일)"/>
      <sheetName val="96노임기준"/>
      <sheetName val="단가대비"/>
      <sheetName val="터파기및재료"/>
      <sheetName val="금융비용"/>
      <sheetName val="식재(1)"/>
      <sheetName val="식재부대(2)"/>
      <sheetName val="식재유지(3)"/>
      <sheetName val="조경시설(4)"/>
      <sheetName val="놀이시설(5)"/>
      <sheetName val="심사승인"/>
      <sheetName val="청천내"/>
      <sheetName val="dtt0301"/>
      <sheetName val="견적990322"/>
      <sheetName val="지주목시비량산출서"/>
      <sheetName val="단가조사"/>
      <sheetName val="을"/>
      <sheetName val="Y_WORK"/>
      <sheetName val="조작대(1연)"/>
      <sheetName val="일위"/>
      <sheetName val="H-pile(298x299)"/>
      <sheetName val="H-pile(250x250)"/>
      <sheetName val="분석"/>
      <sheetName val="1월"/>
      <sheetName val="3.하중산정4.지지력"/>
      <sheetName val="ABUT수량-A1"/>
      <sheetName val="MOTOR"/>
      <sheetName val="단위중기"/>
      <sheetName val="노임"/>
      <sheetName val="심사계산"/>
      <sheetName val="심사물량"/>
      <sheetName val="시설물기초"/>
      <sheetName val="전기일위목록"/>
      <sheetName val="건축집계"/>
      <sheetName val="COPING"/>
      <sheetName val="대비내역"/>
      <sheetName val="손익분석"/>
      <sheetName val="plan&amp;section of foundation"/>
      <sheetName val="CLAUSE"/>
      <sheetName val="을지"/>
      <sheetName val="견"/>
      <sheetName val="산근1"/>
      <sheetName val="C.S.A"/>
      <sheetName val="설계명세서"/>
      <sheetName val="제경비"/>
      <sheetName val="계산근거"/>
      <sheetName val="내역표지"/>
      <sheetName val="3BL공동구 수량"/>
      <sheetName val="일위목록데이타"/>
      <sheetName val="표지"/>
      <sheetName val="6PILE  (돌출)"/>
      <sheetName val="SORCE1"/>
      <sheetName val="직재"/>
      <sheetName val="TEL"/>
      <sheetName val="물량집계"/>
      <sheetName val="물량표S"/>
      <sheetName val="점수계산1-2"/>
      <sheetName val="유기공정"/>
      <sheetName val="design criteria"/>
      <sheetName val="제-노임"/>
      <sheetName val="제직재"/>
      <sheetName val="대로근거"/>
      <sheetName val="CPM챠트"/>
      <sheetName val="crude.SLAB RE-bar"/>
      <sheetName val="97 사업추정(WEKI)"/>
      <sheetName val="제수변수량"/>
      <sheetName val="명세서"/>
      <sheetName val="ITB COST"/>
      <sheetName val="토 적 표"/>
      <sheetName val="감가상각"/>
      <sheetName val="횡배수관"/>
      <sheetName val="수목표준대가"/>
      <sheetName val="물가자료"/>
      <sheetName val="계화배수"/>
      <sheetName val="건축공사실행"/>
      <sheetName val="직노"/>
      <sheetName val="BSD (2)"/>
      <sheetName val="전체"/>
      <sheetName val="일반부표"/>
      <sheetName val="견적"/>
      <sheetName val="바.한일양산"/>
      <sheetName val="인건비 "/>
      <sheetName val="수량산출서"/>
      <sheetName val="EKOG10건축"/>
      <sheetName val="역T형"/>
      <sheetName val="TB-내역서"/>
      <sheetName val="M_B"/>
      <sheetName val="wall"/>
      <sheetName val="9GNG운반"/>
      <sheetName val="일위대가(계측기설치)"/>
      <sheetName val="작성"/>
      <sheetName val="교각계산"/>
      <sheetName val="건축"/>
      <sheetName val="실행내역"/>
      <sheetName val="CRUDE RE-bar"/>
      <sheetName val="토공(우물통,기타) "/>
      <sheetName val="날개벽(시점좌측)"/>
      <sheetName val="제수"/>
      <sheetName val="공기"/>
      <sheetName val="현장관리비"/>
      <sheetName val="공사개요"/>
      <sheetName val="공사현황"/>
      <sheetName val="유림총괄"/>
      <sheetName val="양천현"/>
      <sheetName val="예산내역서"/>
      <sheetName val="설계예산서"/>
      <sheetName val="성곽내역서"/>
      <sheetName val="공종별수량집계"/>
      <sheetName val="1995년 섹터별 매출"/>
      <sheetName val="TOEC"/>
      <sheetName val="FAB별"/>
      <sheetName val="총괄"/>
      <sheetName val="산출1"/>
      <sheetName val="중기일위대가"/>
      <sheetName val="MATERIAL"/>
      <sheetName val="토목공사"/>
      <sheetName val="gyun"/>
      <sheetName val="입찰"/>
      <sheetName val="현경"/>
      <sheetName val="대가표(품셈)"/>
      <sheetName val="COPING-1"/>
      <sheetName val="역T형교대-2수량"/>
      <sheetName val="대치판정"/>
      <sheetName val="2공구산출내역"/>
      <sheetName val="단재적표"/>
      <sheetName val="라멘수량"/>
      <sheetName val="설계변경원가계산총괄표"/>
      <sheetName val="토적표"/>
      <sheetName val="우배수"/>
      <sheetName val="토공수량산출"/>
      <sheetName val="토적계산서"/>
      <sheetName val="부대시설"/>
      <sheetName val="시설물일위"/>
      <sheetName val="가설공사"/>
      <sheetName val="단가결정"/>
      <sheetName val="내역아"/>
      <sheetName val="울타리"/>
      <sheetName val="원가계산서"/>
      <sheetName val="설계예산"/>
      <sheetName val="냉천부속동"/>
      <sheetName val="용소리교"/>
      <sheetName val="PAINT"/>
      <sheetName val="SUMMARY"/>
      <sheetName val="물량표"/>
      <sheetName val="화재 탐지 설비"/>
      <sheetName val="TABLE"/>
      <sheetName val="계약ITEM"/>
      <sheetName val="요율"/>
      <sheetName val="변화치수"/>
      <sheetName val="참조(기본일위)"/>
      <sheetName val="참고자료"/>
      <sheetName val="산출목록표"/>
      <sheetName val="자료"/>
      <sheetName val="총괄-1"/>
      <sheetName val="Sheet1 (2)"/>
      <sheetName val="INPUT"/>
      <sheetName val="15100"/>
      <sheetName val="TB_내역서"/>
      <sheetName val="산출근거"/>
      <sheetName val="제잡비계산서"/>
      <sheetName val="간선계산"/>
      <sheetName val="암거공"/>
      <sheetName val="일집"/>
      <sheetName val="철거산출근거"/>
      <sheetName val="산거각호표"/>
      <sheetName val="Sheet10"/>
      <sheetName val="예방접종계획"/>
      <sheetName val="근태계획서"/>
      <sheetName val="수도일위대가"/>
      <sheetName val="단가산출2"/>
      <sheetName val="단가 및 재료비"/>
      <sheetName val="부대공"/>
      <sheetName val="공내역"/>
      <sheetName val="산수배수"/>
      <sheetName val="횡배수관토공수량"/>
      <sheetName val="날개벽수량표"/>
      <sheetName val="암거"/>
      <sheetName val="포장공"/>
      <sheetName val="건축내역"/>
      <sheetName val="#1"/>
      <sheetName val="실행"/>
      <sheetName val="6월실적"/>
      <sheetName val="FRP내역서"/>
      <sheetName val="File_관급"/>
      <sheetName val="공정집계"/>
      <sheetName val="노임이"/>
      <sheetName val="단가산출1"/>
      <sheetName val="DATABASE"/>
      <sheetName val="Dwg"/>
      <sheetName val="3.공통공사대비"/>
      <sheetName val="남양내역"/>
      <sheetName val="내역서(기계)"/>
      <sheetName val="1호맨홀수량산출"/>
      <sheetName val="1-1평균터파기고(1)"/>
      <sheetName val="가시설(TYPE-A)"/>
      <sheetName val="1호맨홀가감수량"/>
      <sheetName val="수안보-MBR1"/>
      <sheetName val="자재운반단가일람표"/>
      <sheetName val="확인서"/>
      <sheetName val="간접비내역-1"/>
      <sheetName val="COA-17"/>
      <sheetName val="C-18"/>
      <sheetName val="T1"/>
      <sheetName val="산출내역서집계표"/>
      <sheetName val="YES-T"/>
      <sheetName val="4.전기"/>
      <sheetName val="집수정(600-700)"/>
      <sheetName val="원형1호맨홀토공수량"/>
      <sheetName val="산근목록"/>
      <sheetName val="DIAPHRAGM"/>
      <sheetName val="EQUIP-H"/>
      <sheetName val="INPUT(덕도방향-시점)"/>
      <sheetName val="단락전류-A"/>
      <sheetName val="도체종-상수표"/>
      <sheetName val="실행간접비용"/>
      <sheetName val="#3_일위대가목록"/>
      <sheetName val="단면검토"/>
      <sheetName val="산근(PE,300)"/>
      <sheetName val="특2호하천산근"/>
      <sheetName val="특2호부관하천산근"/>
      <sheetName val="20관리비율"/>
      <sheetName val="도급"/>
      <sheetName val="건설기계"/>
      <sheetName val="단가산출"/>
      <sheetName val="사급자재"/>
      <sheetName val="휴게시설수량산출"/>
      <sheetName val="예산변경사항"/>
      <sheetName val="기초공"/>
      <sheetName val="원가계산서 "/>
      <sheetName val="8.PILE  (돌출)"/>
      <sheetName val="N賃率-職"/>
      <sheetName val="자  재"/>
      <sheetName val="배수공 주요자재 집계표"/>
      <sheetName val="연령현황"/>
      <sheetName val="빌딩_안내"/>
      <sheetName val="1_우편집중내역서"/>
      <sheetName val="실행내역_"/>
      <sheetName val="표지_(2)"/>
      <sheetName val="1_설계기준"/>
      <sheetName val="1_설계조건"/>
      <sheetName val="내역총괄표"/>
      <sheetName val="시중노임단가"/>
      <sheetName val="6호기"/>
      <sheetName val="접지수량"/>
      <sheetName val="부대대비"/>
      <sheetName val="냉연집계"/>
      <sheetName val="2.대외공문"/>
      <sheetName val="내2"/>
      <sheetName val="차액보증"/>
      <sheetName val="신길1동"/>
      <sheetName val="단위수량"/>
      <sheetName val="1"/>
      <sheetName val="기성_총괄내역1"/>
      <sheetName val="공정별_시공_및_집행내역1"/>
      <sheetName val="특색있는_녹화거리_조성공사(2월_10일)1"/>
      <sheetName val="단면_(2)1"/>
      <sheetName val="_ｹ-ﾌﾞﾙ1"/>
      <sheetName val="I_설계조건1"/>
      <sheetName val="내역서_"/>
      <sheetName val="plan&amp;section_of_foundation"/>
      <sheetName val="design_criteria"/>
      <sheetName val="11_자재단가"/>
      <sheetName val="3_하중산정4_지지력"/>
      <sheetName val="_냉각수펌프"/>
      <sheetName val="3BL공동구_수량"/>
      <sheetName val="crude_SLAB_RE-bar"/>
      <sheetName val="CRUDE_RE-bar"/>
      <sheetName val="수목데이타_"/>
      <sheetName val="97_사업추정(WEKI)"/>
      <sheetName val="토공(우물통,기타)_"/>
      <sheetName val="바_한일양산"/>
      <sheetName val="C_S_A"/>
      <sheetName val="6PILE__(돌출)"/>
      <sheetName val="4_전기"/>
      <sheetName val="토_적_표"/>
      <sheetName val="ITB_COST"/>
      <sheetName val="중기조종사_단위단가"/>
      <sheetName val="Sheet1_(2)"/>
      <sheetName val="BSD_(2)"/>
      <sheetName val="화재_탐지_설비"/>
      <sheetName val="AP1"/>
      <sheetName val="Macro(차단기)"/>
      <sheetName val="견적결정신청"/>
      <sheetName val="과천MAIN"/>
      <sheetName val="설계명세"/>
      <sheetName val="현황산출서"/>
      <sheetName val="수문보고"/>
      <sheetName val="Resource summary"/>
      <sheetName val="labor"/>
      <sheetName val="sheeet2"/>
      <sheetName val="Quantity"/>
      <sheetName val="품셈1-"/>
      <sheetName val="PIPE"/>
      <sheetName val="VALVE"/>
      <sheetName val="PIPE(UG)내역"/>
      <sheetName val="NYS"/>
      <sheetName val="앉음벽 (2)"/>
      <sheetName val="실행(1)"/>
      <sheetName val="중기사용료"/>
      <sheetName val="간접경상비"/>
      <sheetName val="총계"/>
      <sheetName val="깨기수량"/>
      <sheetName val="이름정의"/>
      <sheetName val="초기화면"/>
      <sheetName val="공사비집계"/>
      <sheetName val="식재총괄"/>
      <sheetName val="단가LIST(8.16)"/>
      <sheetName val="마산방향"/>
      <sheetName val="마산방향철근집계"/>
      <sheetName val="C.배수관공"/>
      <sheetName val="기계경비"/>
      <sheetName val="매립"/>
      <sheetName val="매입세"/>
      <sheetName val="플랜트 설치"/>
      <sheetName val="경사수로"/>
      <sheetName val="중로근거"/>
      <sheetName val="능률"/>
      <sheetName val="1차변경내역"/>
      <sheetName val="몰탈재료산출"/>
      <sheetName val="CABdata"/>
      <sheetName val="_x0002__x0000_ヰC_x0000__x0000_"/>
      <sheetName val="_x0008_"/>
      <sheetName val="참조"/>
      <sheetName val="기성_총괄내역3"/>
      <sheetName val="공정별_시공_및_집행내역3"/>
      <sheetName val="단면_(2)3"/>
      <sheetName val="실행내역_2"/>
      <sheetName val="I_설계조건3"/>
      <sheetName val="특색있는_녹화거리_조성공사(2월_10일)3"/>
      <sheetName val="_ｹ-ﾌﾞﾙ3"/>
      <sheetName val="표지_(2)2"/>
      <sheetName val="1_설계기준2"/>
      <sheetName val="1_설계조건2"/>
      <sheetName val="빌딩_안내2"/>
      <sheetName val="1_우편집중내역서2"/>
      <sheetName val="내역서_2"/>
      <sheetName val="3BL공동구_수량2"/>
      <sheetName val="11_자재단가2"/>
      <sheetName val="수목데이타_2"/>
      <sheetName val="3_하중산정4_지지력2"/>
      <sheetName val="기성_총괄내역2"/>
      <sheetName val="공정별_시공_및_집행내역2"/>
      <sheetName val="단면_(2)2"/>
      <sheetName val="실행내역_1"/>
      <sheetName val="I_설계조건2"/>
      <sheetName val="특색있는_녹화거리_조성공사(2월_10일)2"/>
      <sheetName val="_ｹ-ﾌﾞﾙ2"/>
      <sheetName val="표지_(2)1"/>
      <sheetName val="1_설계기준1"/>
      <sheetName val="1_설계조건1"/>
      <sheetName val="빌딩_안내1"/>
      <sheetName val="1_우편집중내역서1"/>
      <sheetName val="내역서_1"/>
      <sheetName val="3BL공동구_수량1"/>
      <sheetName val="11_자재단가1"/>
      <sheetName val="수목데이타_1"/>
      <sheetName val="3_하중산정4_지지력1"/>
      <sheetName val="기성_총괄내역4"/>
      <sheetName val="공정별_시공_및_집행내역4"/>
      <sheetName val="단면_(2)4"/>
      <sheetName val="실행내역_3"/>
      <sheetName val="I_설계조건4"/>
      <sheetName val="특색있는_녹화거리_조성공사(2월_10일)4"/>
      <sheetName val="_ｹ-ﾌﾞﾙ4"/>
      <sheetName val="표지_(2)3"/>
      <sheetName val="1_설계기준3"/>
      <sheetName val="1_설계조건3"/>
      <sheetName val="빌딩_안내3"/>
      <sheetName val="1_우편집중내역서3"/>
      <sheetName val="내역서_3"/>
      <sheetName val="3BL공동구_수량3"/>
      <sheetName val="11_자재단가3"/>
      <sheetName val="수목데이타_3"/>
      <sheetName val="3_하중산정4_지지력3"/>
      <sheetName val="설계내역(2001)"/>
      <sheetName val="자재목록"/>
      <sheetName val="입력"/>
      <sheetName val="A1"/>
      <sheetName val="노원열병합  건축공사기성내역서"/>
      <sheetName val="여과지동"/>
      <sheetName val="직원수당"/>
      <sheetName val="주요공사"/>
      <sheetName val="fursys"/>
      <sheetName val="Constants"/>
      <sheetName val="보건노"/>
      <sheetName val="국내총괄"/>
      <sheetName val="_x0002_"/>
      <sheetName val="File_관_x0000_"/>
      <sheetName val="File_관Ć"/>
      <sheetName val="File_관ၒ"/>
      <sheetName val="일위대가(가설)"/>
      <sheetName val="공작물조직표(용배수)"/>
      <sheetName val="주관사업"/>
      <sheetName val="수로교총재료집계"/>
      <sheetName val="SG"/>
      <sheetName val="BID"/>
      <sheetName val="경비2내역"/>
      <sheetName val="000000"/>
      <sheetName val="대림경상68억"/>
      <sheetName val="부산4"/>
      <sheetName val="매출 비교"/>
      <sheetName val="9811"/>
      <sheetName val="납부서"/>
      <sheetName val="소일위대가코드표"/>
      <sheetName val="연결임시"/>
      <sheetName val="설치공사비"/>
      <sheetName val="관로부문"/>
      <sheetName val="관급_File"/>
      <sheetName val="관로공정"/>
      <sheetName val="계수시트"/>
      <sheetName val="01"/>
      <sheetName val="노무비"/>
      <sheetName val="생산직"/>
      <sheetName val="2호맨홀공제수량"/>
      <sheetName val="spiral"/>
      <sheetName val=" 상부공통집계(총괄)"/>
      <sheetName val="단가표"/>
      <sheetName val="dt0301"/>
      <sheetName val="개별직종노임단가(2003.9)"/>
      <sheetName val="CPM챠트 "/>
      <sheetName val="가설식당"/>
      <sheetName val="원계약서"/>
      <sheetName val="교대(A1)"/>
      <sheetName val="입력값"/>
      <sheetName val="주현(해보)"/>
      <sheetName val="주현(영광)"/>
      <sheetName val="날개벽1"/>
      <sheetName val="통합"/>
      <sheetName val="공사비예산서(토목분)"/>
      <sheetName val="부하계산서"/>
      <sheetName val="관경"/>
      <sheetName val="SLAB"/>
      <sheetName val="내역서2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/>
      <sheetData sheetId="92"/>
      <sheetData sheetId="93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/>
      <sheetData sheetId="125"/>
      <sheetData sheetId="126"/>
      <sheetData sheetId="127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/>
      <sheetData sheetId="14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/>
      <sheetData sheetId="340"/>
      <sheetData sheetId="34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/>
      <sheetData sheetId="481"/>
      <sheetData sheetId="482"/>
      <sheetData sheetId="483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2"/>
      <sheetName val="3"/>
      <sheetName val="4"/>
      <sheetName val="5"/>
      <sheetName val="6"/>
      <sheetName val="7"/>
      <sheetName val="8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재료"/>
      <sheetName val="기계"/>
      <sheetName val="노임단가"/>
      <sheetName val="노임단가 (2)"/>
      <sheetName val="Sheet16"/>
      <sheetName val="조명시설"/>
      <sheetName val="수량산출"/>
      <sheetName val="말뚝지지력산정"/>
      <sheetName val="품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8">
          <cell r="B8">
            <v>57454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노임단가"/>
      <sheetName val="경비단가"/>
      <sheetName val="중기집계"/>
      <sheetName val="중기손료"/>
      <sheetName val="자재단가"/>
      <sheetName val="토   공 "/>
      <sheetName val="배수공"/>
      <sheetName val="교량공"/>
      <sheetName val="포장공"/>
      <sheetName val="부대공"/>
      <sheetName val="단가목록"/>
      <sheetName val="신규단가"/>
      <sheetName val="Sheet4"/>
      <sheetName val="Sheet5"/>
      <sheetName val="설계조건"/>
      <sheetName val="철근단면적"/>
      <sheetName val="MOTOR"/>
      <sheetName val="안정검토(온1)"/>
      <sheetName val="정부노임단가"/>
      <sheetName val="중기일위대가"/>
      <sheetName val="일위대가목차"/>
      <sheetName val="현장지지물물량"/>
      <sheetName val="9901단가"/>
      <sheetName val="전력구구조물산근"/>
      <sheetName val="밸브설치"/>
      <sheetName val="L형옹벽측구"/>
      <sheetName val="조도계산(가로등NEW)"/>
      <sheetName val="조명율데이타"/>
      <sheetName val="토___공_"/>
      <sheetName val="토사(PE)"/>
      <sheetName val="내역서"/>
      <sheetName val="내역표지"/>
      <sheetName val="ⴭⴭⴭⴭ"/>
      <sheetName val="3련 BOX"/>
      <sheetName val="FOOTING단면력"/>
      <sheetName val="VXXXXXXX"/>
      <sheetName val="tggwan(mac)"/>
      <sheetName val="Macro1"/>
      <sheetName val="wall"/>
      <sheetName val="당초"/>
      <sheetName val="기성집계"/>
      <sheetName val="BID"/>
      <sheetName val="토공A"/>
      <sheetName val="001"/>
      <sheetName val="#REF"/>
      <sheetName val="주식"/>
      <sheetName val="부하LOAD"/>
      <sheetName val="맨홀수량집계"/>
      <sheetName val="ilch"/>
      <sheetName val="총괄내역서"/>
      <sheetName val="담장산출"/>
      <sheetName val="내역"/>
      <sheetName val="L_RPTA05_목록"/>
      <sheetName val="ITEM"/>
      <sheetName val="WORK"/>
      <sheetName val="단위중량"/>
      <sheetName val="3BL공동구 수량"/>
      <sheetName val="인사자료총집계"/>
      <sheetName val="수량산출"/>
      <sheetName val="몰탈재료산출"/>
      <sheetName val="전기일위대가"/>
      <sheetName val="단가"/>
      <sheetName val="시설물일위"/>
      <sheetName val="조도계산서 (도서)"/>
      <sheetName val="간지"/>
      <sheetName val="조명시설"/>
      <sheetName val="경비2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집계표"/>
      <sheetName val="APT내역"/>
      <sheetName val="부대시설"/>
      <sheetName val="노임단가"/>
      <sheetName val="터파기및재료"/>
      <sheetName val="1.설계기준"/>
      <sheetName val="조명시설"/>
    </sheetNames>
    <sheetDataSet>
      <sheetData sheetId="0"/>
      <sheetData sheetId="1" refreshError="1">
        <row r="26">
          <cell r="G26">
            <v>129620.258513045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목차"/>
      <sheetName val="일위대가"/>
      <sheetName val=" 냉각수펌프"/>
      <sheetName val="단가비교표"/>
      <sheetName val="수량산출서"/>
      <sheetName val="1.설계조건"/>
      <sheetName val="설비"/>
      <sheetName val="기계경비"/>
      <sheetName val="입찰안"/>
      <sheetName val="말뚝지지력산정"/>
      <sheetName val="BID"/>
      <sheetName val="Sheet1"/>
      <sheetName val="설계조건"/>
      <sheetName val="type-F"/>
      <sheetName val="토공계산서(부체도로)"/>
      <sheetName val="6호기"/>
      <sheetName val="SUMMARY(S)"/>
      <sheetName val="소업1교"/>
      <sheetName val="정부노임단가"/>
      <sheetName val="물량표"/>
      <sheetName val="P54"/>
      <sheetName val="부하계산서"/>
      <sheetName val="사용성검토"/>
      <sheetName val="Sheet5"/>
      <sheetName val="YG-NEWNY"/>
      <sheetName val="배점표"/>
      <sheetName val="2010년 보험료"/>
      <sheetName val="담장산출"/>
      <sheetName val="교각1"/>
      <sheetName val="단락전류-A"/>
      <sheetName val="전기일위대가"/>
      <sheetName val="3BL공동구 수량"/>
      <sheetName val="3련 BOX"/>
      <sheetName val="01월TTL"/>
      <sheetName val="진주방향"/>
      <sheetName val="공사내역"/>
      <sheetName val="일위대가표"/>
      <sheetName val="조경"/>
      <sheetName val="원내역"/>
      <sheetName val="준공시전망_원본"/>
      <sheetName val="현장지지물물량"/>
      <sheetName val="내역서"/>
      <sheetName val="물량표S"/>
      <sheetName val="대비"/>
      <sheetName val="역T형"/>
      <sheetName val="plan&amp;section of foundation"/>
      <sheetName val="design criteria"/>
      <sheetName val="TOT"/>
      <sheetName val="조명시설"/>
      <sheetName val="개요"/>
      <sheetName val="차액보증"/>
      <sheetName val="H-pile(298x299)"/>
      <sheetName val="H-pile(250x250)"/>
      <sheetName val="건축내역서"/>
      <sheetName val="역T형옹벽단위수량"/>
      <sheetName val="지장물C"/>
      <sheetName val="hvac(제어동)"/>
      <sheetName val="옹벽1"/>
      <sheetName val="Y-WORK"/>
      <sheetName val="단가조사표"/>
      <sheetName val="재집"/>
      <sheetName val="직재"/>
      <sheetName val="노임단가"/>
      <sheetName val="경비_원본"/>
      <sheetName val="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옥외보안등"/>
      <sheetName val="전기실"/>
      <sheetName val="전력간선"/>
      <sheetName val="동력설비"/>
      <sheetName val="전등설비"/>
      <sheetName val="전열공사"/>
      <sheetName val="피뢰침설비"/>
      <sheetName val="SNOW"/>
      <sheetName val="주차관제"/>
      <sheetName val="무선통신"/>
      <sheetName val="자탐.유도등"/>
      <sheetName val="통신접지"/>
      <sheetName val="전기내역서"/>
      <sheetName val="전기일위대가"/>
      <sheetName val="DATA"/>
      <sheetName val="단가"/>
      <sheetName val="말뚝지지력산정"/>
      <sheetName val="조명시설"/>
      <sheetName val="예산내역서"/>
      <sheetName val="설계예산서"/>
      <sheetName val="총계"/>
      <sheetName val="Sheet1"/>
      <sheetName val="Y-WORK"/>
      <sheetName val="원형맨홀수량"/>
      <sheetName val="단락전류-A"/>
      <sheetName val="FRP내역서"/>
      <sheetName val="견적대비 견적서"/>
      <sheetName val="제직재"/>
      <sheetName val="설직재-1"/>
      <sheetName val="제-노임"/>
      <sheetName val="전기"/>
      <sheetName val="일위"/>
      <sheetName val="경북전기"/>
      <sheetName val="모델링"/>
      <sheetName val="하중계산"/>
      <sheetName val="총괄표"/>
      <sheetName val="대전21토목내역서"/>
      <sheetName val="설직재_1"/>
      <sheetName val="WORK"/>
      <sheetName val="수량산출서"/>
      <sheetName val="견적서"/>
      <sheetName val="일위목록"/>
      <sheetName val="직재"/>
      <sheetName val="지장물C"/>
      <sheetName val="단가산출"/>
      <sheetName val="별표 "/>
      <sheetName val="터파기및재료"/>
      <sheetName val="주경기-오배수"/>
      <sheetName val="단가비교표 (계측제어)"/>
      <sheetName val="기본DATA"/>
      <sheetName val="Apt내역"/>
      <sheetName val="부대시설"/>
      <sheetName val="대비"/>
      <sheetName val="E01-02(EV-1-LBS)"/>
      <sheetName val="철근단면적"/>
      <sheetName val="수량산출"/>
      <sheetName val="내역서"/>
      <sheetName val="#REF"/>
      <sheetName val="기계내역"/>
      <sheetName val="Sheet2"/>
      <sheetName val="부하계산서"/>
      <sheetName val="1.설계조건"/>
      <sheetName val="단위중기"/>
      <sheetName val="철거산출근거"/>
      <sheetName val="기계시공"/>
      <sheetName val="102역사"/>
      <sheetName val="hvac(제어동)"/>
      <sheetName val="crude.SLAB RE-bar"/>
      <sheetName val="전차선로 물량표"/>
      <sheetName val="일위대가"/>
      <sheetName val="정부노임단가"/>
      <sheetName val="단가표"/>
      <sheetName val="현장관리비집계표"/>
      <sheetName val="본체"/>
      <sheetName val="MCC제원"/>
      <sheetName val="허용전류-IEC DATA"/>
      <sheetName val="DATA (2)"/>
      <sheetName val="노임"/>
      <sheetName val="일집"/>
      <sheetName val="계산근거"/>
      <sheetName val="CAT_5"/>
      <sheetName val="Imp-Data"/>
      <sheetName val="옥내아파트(전기)"/>
      <sheetName val="Macro(전선)"/>
      <sheetName val="신당동집계표"/>
      <sheetName val="EKOG10건축"/>
      <sheetName val="공사원가계산서"/>
      <sheetName val="plan&amp;section of foundation"/>
      <sheetName val="간선계산"/>
      <sheetName val="CODE"/>
      <sheetName val="ETC"/>
      <sheetName val="재료"/>
      <sheetName val="3.공통공사대비"/>
      <sheetName val="DATA1"/>
      <sheetName val="토목"/>
      <sheetName val="입찰안"/>
      <sheetName val="REINF."/>
      <sheetName val="SKETCH"/>
      <sheetName val="LOADS"/>
      <sheetName val="FILE1"/>
      <sheetName val="건축공사"/>
      <sheetName val="내역"/>
      <sheetName val="개요"/>
      <sheetName val="부속동"/>
      <sheetName val="소업1교"/>
      <sheetName val="wall"/>
      <sheetName val="신우"/>
      <sheetName val="LOAD-46"/>
      <sheetName val="FB25JN"/>
      <sheetName val="계약내역서(을지)"/>
      <sheetName val="단면가정"/>
      <sheetName val="dt0301"/>
      <sheetName val="dtt0301"/>
      <sheetName val="공사착공계"/>
      <sheetName val="대로근거"/>
      <sheetName val="중로근거"/>
      <sheetName val="SLAB&quot;1&quot;"/>
      <sheetName val="소비자가"/>
      <sheetName val="자료입력"/>
      <sheetName val="갑지(추정)"/>
      <sheetName val="ABUT수량-A1"/>
      <sheetName val="명일작업계획 (3)"/>
      <sheetName val="토공"/>
      <sheetName val="CRUDE RE-bar"/>
      <sheetName val="원형1호맨홀토공수량"/>
      <sheetName val="인건-측정"/>
      <sheetName val="표지 (2)"/>
      <sheetName val="분석"/>
      <sheetName val="기별수량산출서"/>
      <sheetName val="2000년하반기"/>
      <sheetName val="현장관리비내역서"/>
      <sheetName val="AP1"/>
      <sheetName val="하도금액분계"/>
      <sheetName val="기둥(원형)"/>
      <sheetName val="예산변경사항"/>
      <sheetName val="99총공사내역서"/>
      <sheetName val="6-2차"/>
      <sheetName val="내력서"/>
      <sheetName val="현장지지물물량"/>
      <sheetName val="남양내역"/>
      <sheetName val="품셈표"/>
      <sheetName val="품셈TABLE"/>
      <sheetName val="견적990322"/>
      <sheetName val="조경"/>
      <sheetName val="쌍송교"/>
      <sheetName val="정보매체A동"/>
      <sheetName val="Total"/>
      <sheetName val="b_yesan"/>
      <sheetName val="변경후-SHEET"/>
      <sheetName val="11.자재단가"/>
      <sheetName val="장비내역(프리카튜브 제외)"/>
      <sheetName val="CABLE SIZE-3"/>
      <sheetName val="2002상반기노임기준"/>
      <sheetName val="단"/>
      <sheetName val="TONG HOP VL-NC TT"/>
      <sheetName val="CHITIET VL-NC-TT -1p"/>
      <sheetName val="TDTKP1"/>
      <sheetName val="KPVC-BD "/>
      <sheetName val="토적"/>
      <sheetName val="danga"/>
      <sheetName val="ilch"/>
      <sheetName val="자재단가"/>
      <sheetName val="심사계산"/>
      <sheetName val="심사물량"/>
      <sheetName val="직노"/>
      <sheetName val="골재산출"/>
      <sheetName val="단면 (2)"/>
      <sheetName val="내역(전체)"/>
      <sheetName val="플랜트 설치"/>
      <sheetName val="총괄-1"/>
      <sheetName val="공통가설"/>
      <sheetName val="인건비 "/>
      <sheetName val="지주목시비량산출서"/>
      <sheetName val="단가조사"/>
      <sheetName val="밸브설치"/>
      <sheetName val="BSD (2)"/>
      <sheetName val="Sheet10"/>
      <sheetName val="96정변2"/>
      <sheetName val="수입"/>
      <sheetName val="단가비교표"/>
      <sheetName val="IMPEADENCE MAP 취수장"/>
      <sheetName val="설계내역서"/>
      <sheetName val="구조물공"/>
      <sheetName val="버스운행안내"/>
      <sheetName val="예방접종계획"/>
      <sheetName val="근태계획서"/>
      <sheetName val="배선DATA"/>
      <sheetName val="허용전류-IEC"/>
      <sheetName val="dte"/>
      <sheetName val="I一般比"/>
      <sheetName val="대치판정"/>
      <sheetName val="H-pile(298x299)"/>
      <sheetName val="H-pile(250x250)"/>
      <sheetName val="200"/>
      <sheetName val="내역서 "/>
      <sheetName val="input"/>
      <sheetName val="CAPVC"/>
      <sheetName val="전기혼잡제경비(45)"/>
      <sheetName val="하수실행"/>
      <sheetName val="전체내역서"/>
      <sheetName val="하조서"/>
      <sheetName val="사급자재"/>
      <sheetName val="날개벽(시점좌측)"/>
      <sheetName val="DATE"/>
      <sheetName val="준검 내역서"/>
      <sheetName val="참고 1"/>
      <sheetName val="교각계산"/>
      <sheetName val="woo(mac)"/>
      <sheetName val="공문"/>
      <sheetName val="각종장비전압강하계산"/>
      <sheetName val="CHECK1"/>
      <sheetName val="Page 1A - Proposal Strategy "/>
      <sheetName val="9811"/>
      <sheetName val="guard(mac)"/>
      <sheetName val="분전함신설"/>
      <sheetName val="접지1종"/>
      <sheetName val="예산서 "/>
      <sheetName val="조명율표"/>
      <sheetName val="Read Me"/>
      <sheetName val="손익분석"/>
      <sheetName val="N賃率-職"/>
      <sheetName val="부대단위수량"/>
      <sheetName val="교대(A1)"/>
      <sheetName val="공종구간"/>
      <sheetName val="Macro(전동기)"/>
      <sheetName val="갑지"/>
      <sheetName val="PIPE"/>
      <sheetName val="3희질산"/>
      <sheetName val="가시설단위수량"/>
      <sheetName val="SORCE1"/>
      <sheetName val="단위수량"/>
      <sheetName val="1.우편집중내역서"/>
      <sheetName val="VV보온LINK"/>
      <sheetName val="FIT보온LINK"/>
      <sheetName val="인건비"/>
      <sheetName val="1월"/>
      <sheetName val="예산M11A"/>
      <sheetName val="design criteria"/>
      <sheetName val="Baby일위대가"/>
      <sheetName val="000000"/>
      <sheetName val="부대공Ⅱ"/>
      <sheetName val="교각1"/>
      <sheetName val="자재단가비교표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데이타"/>
      <sheetName val="식재인부"/>
      <sheetName val="사각맨홀"/>
      <sheetName val="GAEYO"/>
      <sheetName val="일위대가표"/>
      <sheetName val="역T형"/>
      <sheetName val="을지"/>
      <sheetName val="견적"/>
      <sheetName val="을"/>
      <sheetName val="6호기"/>
      <sheetName val="지급자재"/>
      <sheetName val="2.대외공문"/>
      <sheetName val="연면적대비(12-7)"/>
      <sheetName val="Macro1"/>
      <sheetName val="선로정수계산"/>
      <sheetName val="재료집계"/>
      <sheetName val="99노임기준"/>
      <sheetName val="평가데이터"/>
      <sheetName val="2000년 공정표"/>
      <sheetName val="MAIN_TABLE"/>
      <sheetName val="노임이"/>
      <sheetName val="단가산출2"/>
      <sheetName val="간접비내역-1"/>
      <sheetName val="COA-17"/>
      <sheetName val="C-18"/>
      <sheetName val="Sheet5"/>
      <sheetName val="작성기준"/>
      <sheetName val="EACT10"/>
      <sheetName val="6PILE  (돌출)"/>
      <sheetName val="기초(1)"/>
      <sheetName val="건축내역"/>
      <sheetName val="ATM기초철가"/>
      <sheetName val="기계경비(시간당)"/>
      <sheetName val="램머"/>
      <sheetName val="직공비"/>
      <sheetName val="2000년1차"/>
      <sheetName val="전체"/>
      <sheetName val="예적금"/>
      <sheetName val="JUCKEYK"/>
      <sheetName val="c_balju"/>
      <sheetName val="A-4"/>
      <sheetName val="ASP"/>
      <sheetName val="AV시스템"/>
      <sheetName val="노임단가"/>
      <sheetName val="base"/>
      <sheetName val="빙설"/>
      <sheetName val="첨부1-1"/>
      <sheetName val="설계명세서"/>
      <sheetName val="자재목록"/>
      <sheetName val="입력"/>
      <sheetName val="수량산출서 갑지"/>
      <sheetName val="ITB COST"/>
      <sheetName val="CABLE"/>
      <sheetName val="가설식당"/>
      <sheetName val="EP0618"/>
      <sheetName val="도체종-상수표"/>
      <sheetName val="내역서(음성금왕)"/>
      <sheetName val="건축집계표"/>
      <sheetName val="기둥"/>
      <sheetName val="저판(버림100)"/>
      <sheetName val="기본"/>
      <sheetName val="토사(PE)"/>
      <sheetName val="단가 및 재료비"/>
      <sheetName val="수전기기DATA"/>
      <sheetName val="집계표"/>
      <sheetName val="계약ITEM"/>
      <sheetName val="MACRO(MCC)"/>
      <sheetName val="1공구원가계산서"/>
      <sheetName val="1공구산출내역서"/>
      <sheetName val="자료"/>
      <sheetName val="수량집계 (2)"/>
      <sheetName val="COPING"/>
      <sheetName val="자탐_유도등"/>
      <sheetName val="판"/>
      <sheetName val="6-2. 기계경비산출"/>
      <sheetName val="7.단가비교표"/>
      <sheetName val="노무비 근거"/>
      <sheetName val="5-2.일위대가"/>
      <sheetName val="1-1"/>
      <sheetName val="포장공"/>
      <sheetName val="암거"/>
      <sheetName val="부대비율"/>
      <sheetName val="공사비예산서(토목분)"/>
      <sheetName val="기계경비목록"/>
      <sheetName val="지수"/>
      <sheetName val="현장관리비"/>
      <sheetName val="물량표S"/>
      <sheetName val="기성내역서표지"/>
      <sheetName val="백암비스타내역"/>
      <sheetName val="COST"/>
      <sheetName val="공종코드"/>
      <sheetName val="5.수량집계"/>
      <sheetName val="3.일위대가표"/>
      <sheetName val="FORM_0"/>
      <sheetName val="외주"/>
      <sheetName val="11.우각부 보강"/>
      <sheetName val="도"/>
      <sheetName val="입찰보고"/>
      <sheetName val="NYS"/>
      <sheetName val="sw1"/>
      <sheetName val="중동공구"/>
      <sheetName val="각종양식"/>
      <sheetName val="단가표1"/>
      <sheetName val="터널조도"/>
      <sheetName val="좌측"/>
      <sheetName val="DATA 입력란"/>
      <sheetName val="참조"/>
      <sheetName val="조작대(1연)"/>
      <sheetName val="방송일위대가"/>
      <sheetName val="기초"/>
      <sheetName val="Macro(차단기)"/>
      <sheetName val="BOQ건축"/>
      <sheetName val="슬래브1"/>
      <sheetName val="일위대가(계측기설치)"/>
      <sheetName val="접지수량"/>
      <sheetName val="VENDOR LIST"/>
      <sheetName val="20관리비율"/>
      <sheetName val="NEYOK"/>
      <sheetName val="차수공개요"/>
      <sheetName val="Front"/>
      <sheetName val="LEGEND"/>
      <sheetName val="표지"/>
      <sheetName val="감시제어"/>
      <sheetName val="목차임시"/>
      <sheetName val="견적대비"/>
      <sheetName val="금액내역서"/>
      <sheetName val="진주방향"/>
      <sheetName val="단가비교표_공통1"/>
      <sheetName val="8.PILE  (돌출)"/>
      <sheetName val="2공구산출내역"/>
      <sheetName val="96보완계획7.12"/>
      <sheetName val="1.설계기준"/>
      <sheetName val="내역서(기성청구)"/>
      <sheetName val="2차총원가"/>
      <sheetName val="자재"/>
      <sheetName val="관급자재수량산출"/>
      <sheetName val="전기수량산출"/>
      <sheetName val="전선"/>
      <sheetName val="아산경희980422"/>
      <sheetName val="EQUIPMENT -2"/>
      <sheetName val="토공(우물통,기타) "/>
      <sheetName val="가설공사"/>
      <sheetName val="단면치수"/>
      <sheetName val="1_우편집중내역서"/>
      <sheetName val="공사현황"/>
      <sheetName val="품목"/>
      <sheetName val="조도계산서 (도서)"/>
      <sheetName val="시행후면적"/>
      <sheetName val="전등"/>
      <sheetName val="요율"/>
      <sheetName val="물량산출근거"/>
      <sheetName val="보온내역서"/>
      <sheetName val="자재단가표"/>
      <sheetName val="SG"/>
      <sheetName val="적용기준"/>
      <sheetName val="삼성전기"/>
      <sheetName val="Sheet1 (2)"/>
      <sheetName val="PSM16"/>
      <sheetName val="물가자료"/>
      <sheetName val="TOEC"/>
      <sheetName val="설계"/>
      <sheetName val="설계조건"/>
      <sheetName val="안정계산"/>
      <sheetName val="단면검토"/>
      <sheetName val="기기리스트"/>
      <sheetName val="G.R300경비"/>
      <sheetName val="SPEC"/>
      <sheetName val="지하1층"/>
      <sheetName val="단가조사서"/>
      <sheetName val="목차"/>
      <sheetName val="단가비교표(전기)"/>
      <sheetName val="일위대가(가설)"/>
      <sheetName val="hvac내역서(제어동)"/>
      <sheetName val="토 적 표"/>
      <sheetName val="전선 및 전선관"/>
      <sheetName val="단위가격"/>
      <sheetName val="Internal"/>
      <sheetName val="배수내역 (2)"/>
      <sheetName val="일위대가집계"/>
      <sheetName val="원가계산서"/>
      <sheetName val="저압_허용전류요약"/>
      <sheetName val="숫자변환"/>
      <sheetName val="CABLE_DATA "/>
      <sheetName val="전기자료"/>
      <sheetName val="부하LOAD"/>
      <sheetName val="DDC-6~10"/>
      <sheetName val="단가대비표 (2)"/>
      <sheetName val="단가대비표1"/>
      <sheetName val="적용단가"/>
      <sheetName val="흥양2교토공집계표"/>
      <sheetName val="예총"/>
      <sheetName val="허용전류-IEC_DATA"/>
      <sheetName val="DATA_(2)"/>
      <sheetName val="별표_"/>
      <sheetName val="3_공통공사대비"/>
      <sheetName val="장비내역(프리카튜브_제외)"/>
      <sheetName val="plan&amp;section_of_foundation"/>
      <sheetName val="1_설계조건"/>
      <sheetName val="단가비교표_(계측제어)"/>
      <sheetName val="REINF_"/>
      <sheetName val="crude_SLAB_RE-bar"/>
      <sheetName val="전차선로_물량표"/>
      <sheetName val="견적대비_견적서"/>
      <sheetName val="11_자재단가"/>
      <sheetName val="표지_(2)"/>
      <sheetName val="명일작업계획_(3)"/>
      <sheetName val="인건비_"/>
      <sheetName val="단면_(2)"/>
      <sheetName val="플랜트_설치"/>
      <sheetName val="예산서_"/>
      <sheetName val="Page_1A_-_Proposal_Strategy_"/>
      <sheetName val="Read_Me"/>
      <sheetName val="CABLE_SIZE-3"/>
      <sheetName val="TONG_HOP_VL-NC_TT"/>
      <sheetName val="CHITIET_VL-NC-TT_-1p"/>
      <sheetName val="KPVC-BD_"/>
      <sheetName val="BSD_(2)"/>
      <sheetName val="참고_1"/>
      <sheetName val="CRUDE_RE-bar"/>
      <sheetName val="준검_내역서"/>
      <sheetName val="조도계산서_(도서)"/>
      <sheetName val="IMPEADENCE_MAP_취수장"/>
      <sheetName val="단가_및_재료비"/>
      <sheetName val="수량산출서_갑지"/>
      <sheetName val="ITB_COST"/>
      <sheetName val="공사설계서"/>
      <sheetName val="1차설계변경내역"/>
      <sheetName val="일용노임단가"/>
      <sheetName val="전력"/>
      <sheetName val="품셈총괄표"/>
      <sheetName val="대평2공구"/>
      <sheetName val="ITEM"/>
      <sheetName val="내역서적용수량"/>
      <sheetName val="보호"/>
      <sheetName val="흄관기초"/>
      <sheetName val="태양조명공업"/>
      <sheetName val="㈜태양산전"/>
      <sheetName val="삼부전력"/>
      <sheetName val="랩앤파트너스"/>
      <sheetName val="산출내역서집계표"/>
      <sheetName val="b_balju_cho"/>
      <sheetName val="6.사업손익"/>
      <sheetName val="Tender Summary"/>
      <sheetName val="공종"/>
      <sheetName val="Assumption"/>
      <sheetName val="공내역"/>
      <sheetName val="포장복구집계"/>
      <sheetName val="정읍농소"/>
      <sheetName val="1.수인터널"/>
      <sheetName val="효성CB 1P기초"/>
      <sheetName val="MOTOR"/>
      <sheetName val="공량산출서"/>
      <sheetName val="간지"/>
      <sheetName val="1.2.1 마루높이결정"/>
      <sheetName val="실행내역(현대)"/>
      <sheetName val="기초입력 DATA"/>
      <sheetName val="언어보정"/>
      <sheetName val="품질보정"/>
      <sheetName val="PARAMETER"/>
      <sheetName val="원가계산"/>
      <sheetName val="평3"/>
      <sheetName val="수량BOQ"/>
      <sheetName val="실행비교"/>
      <sheetName val="가공비"/>
      <sheetName val="내역변"/>
      <sheetName val="DS기성최종"/>
      <sheetName val="DS설변내역서"/>
      <sheetName val="설명서 "/>
      <sheetName val="조건표"/>
      <sheetName val="일위대가목차"/>
      <sheetName val="공정코드"/>
      <sheetName val="순공사비"/>
      <sheetName val="LV data"/>
      <sheetName val="업체별기성내역"/>
      <sheetName val="계산서(곡선부)"/>
      <sheetName val="-치수표(곡선부)"/>
      <sheetName val="토공사"/>
      <sheetName val="신천3호용수로"/>
      <sheetName val="퇴비산출근거"/>
      <sheetName val="Sheet14"/>
      <sheetName val="Sheet13"/>
      <sheetName val="FAB별"/>
      <sheetName val="DAN"/>
      <sheetName val="3.내역서"/>
      <sheetName val="견"/>
      <sheetName val="마산방향철근집계"/>
      <sheetName val="마산방향"/>
      <sheetName val="gvl"/>
      <sheetName val="작성"/>
      <sheetName val="전기일위목록"/>
      <sheetName val="차액보증"/>
      <sheetName val="원본"/>
      <sheetName val="계약내력"/>
      <sheetName val="ES조서출력하기"/>
      <sheetName val="LABTOTAL"/>
      <sheetName val="삭제금지단가"/>
      <sheetName val="프랜트면허"/>
      <sheetName val="실행내역"/>
      <sheetName val="PAINT"/>
      <sheetName val="SUMMARY"/>
      <sheetName val="data2"/>
      <sheetName val="중갑지"/>
      <sheetName val="Distance_Summary"/>
      <sheetName val="복지"/>
      <sheetName val="산출근거"/>
      <sheetName val="48일위"/>
      <sheetName val="22일위"/>
      <sheetName val="49일위"/>
      <sheetName val="식생블럭단위수량"/>
      <sheetName val="P4-C"/>
      <sheetName val="PD-5(직선)"/>
      <sheetName val="취수탑"/>
      <sheetName val="자탐_유도등1"/>
      <sheetName val="배수내역_(2)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96보완계획7_12"/>
      <sheetName val="1_2_1_마루높이결정"/>
      <sheetName val="2000년_공정표"/>
      <sheetName val="6PILE__(돌출)"/>
      <sheetName val="토공(우물통,기타)_"/>
      <sheetName val="내역서_"/>
      <sheetName val="EQUIPMENT_-2"/>
      <sheetName val="8_PILE__(돌출)"/>
      <sheetName val="1_수인터널"/>
      <sheetName val="효성CB_1P기초"/>
      <sheetName val="2_대외공문"/>
      <sheetName val="6_사업손익"/>
      <sheetName val="VENDOR_LIST"/>
      <sheetName val="design_criteria"/>
      <sheetName val="6-2__기계경비산출"/>
      <sheetName val="7_단가비교표"/>
      <sheetName val="노무비_근거"/>
      <sheetName val="5-2_일위대가"/>
      <sheetName val="Sheet1_(2)"/>
      <sheetName val="1_설계기준"/>
      <sheetName val="가압장(토목)"/>
      <sheetName val="투찰"/>
      <sheetName val="케이블"/>
      <sheetName val="주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 refreshError="1"/>
      <sheetData sheetId="548" refreshError="1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통합"/>
      <sheetName val="일위대가목차"/>
      <sheetName val="일위대가"/>
      <sheetName val="단가비교표"/>
      <sheetName val="철근단면적"/>
      <sheetName val="옹벽"/>
      <sheetName val="Macro(전선)"/>
      <sheetName val="H-pile(298x299)"/>
      <sheetName val="H-pile(250x250)"/>
      <sheetName val="데이타"/>
      <sheetName val="DATA"/>
      <sheetName val="BID"/>
      <sheetName val="3BL공동구 수량"/>
      <sheetName val="말뚝지지력산정"/>
      <sheetName val="수량산출"/>
      <sheetName val="단가목록"/>
      <sheetName val="기초공"/>
      <sheetName val="기둥(원형)"/>
      <sheetName val="DDC5"/>
      <sheetName val="Sheet1"/>
      <sheetName val="입찰안"/>
      <sheetName val="교각1"/>
      <sheetName val="소비자가"/>
      <sheetName val="총괄표"/>
      <sheetName val="진주방향"/>
      <sheetName val="터파기및재료"/>
      <sheetName val="공사비집계"/>
      <sheetName val="1단계"/>
      <sheetName val="재집"/>
      <sheetName val="ABUT수량-A1"/>
      <sheetName val="토공(우물통,기타) "/>
      <sheetName val="FRT_O"/>
      <sheetName val="FAB_I"/>
      <sheetName val="단위세대"/>
      <sheetName val="설계조건"/>
      <sheetName val="내역서"/>
      <sheetName val="수량산출서"/>
      <sheetName val="기본입력사항"/>
      <sheetName val="가시설단위수량"/>
      <sheetName val="SORCE1"/>
      <sheetName val="98수문일위"/>
      <sheetName val="노임단가"/>
      <sheetName val="7단가"/>
      <sheetName val="선로정수"/>
      <sheetName val="60364 전동기"/>
      <sheetName val="전기일위대가"/>
      <sheetName val="경비_원본"/>
      <sheetName val="교각계산"/>
      <sheetName val="#REF"/>
      <sheetName val="INPUT"/>
      <sheetName val="노무비(DB)"/>
      <sheetName val="산출및내역"/>
      <sheetName val="대창(장성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압강하(옥외가로등)"/>
      <sheetName val="단락전류-A"/>
      <sheetName val="단락전류-B"/>
      <sheetName val="성남장호원"/>
      <sheetName val="DATA"/>
      <sheetName val="Sheet3"/>
      <sheetName val="발전기용량계산"/>
      <sheetName val="일위대가"/>
      <sheetName val="단가"/>
      <sheetName val="I.설계조건"/>
      <sheetName val="3련 BOX"/>
      <sheetName val="전기일위대가"/>
      <sheetName val="SLAB&quot;1&quot;"/>
    </sheetNames>
    <sheetDataSet>
      <sheetData sheetId="0" refreshError="1"/>
      <sheetData sheetId="1" refreshError="1">
        <row r="4">
          <cell r="Q4">
            <v>6600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내역서1"/>
      <sheetName val="일위대가목차"/>
      <sheetName val="#REF"/>
      <sheetName val="금액내역서"/>
      <sheetName val="ABUT수량-A1"/>
      <sheetName val="일위대가"/>
      <sheetName val="토공"/>
      <sheetName val="재집"/>
      <sheetName val="직재"/>
      <sheetName val="말뚝지지력산정"/>
      <sheetName val="교각계산"/>
      <sheetName val="연부97-1"/>
      <sheetName val="원가계산서"/>
      <sheetName val="Sheet1 (2)"/>
      <sheetName val="물량산출서"/>
      <sheetName val="data"/>
      <sheetName val="설계조건"/>
      <sheetName val="단가목록"/>
      <sheetName val="건축내역서"/>
      <sheetName val="Y-WORK"/>
      <sheetName val="단가조사"/>
      <sheetName val="소업1교"/>
      <sheetName val="진주방향"/>
      <sheetName val="1.우편집중내역서"/>
      <sheetName val="loading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토적집계표"/>
      <sheetName val="토적표"/>
      <sheetName val="3BL공동구 수량"/>
      <sheetName val="3BL수량집계"/>
      <sheetName val="45BL공동구수량"/>
      <sheetName val="50BL공동구 수량 "/>
      <sheetName val="45,50BL수량집계"/>
      <sheetName val="수량집계표"/>
      <sheetName val="통합"/>
      <sheetName val="옹벽"/>
      <sheetName val="설계조건"/>
      <sheetName val="안정계산"/>
      <sheetName val="단면검토"/>
      <sheetName val="단가비교표"/>
      <sheetName val="일위대가목차"/>
      <sheetName val="편성 전제"/>
      <sheetName val="COPING"/>
      <sheetName val="ABUT수량-A1"/>
      <sheetName val="BID"/>
      <sheetName val="수량산출"/>
      <sheetName val="Macro1"/>
      <sheetName val="말뚝지지력산정"/>
      <sheetName val="말뚝물량"/>
      <sheetName val="목차"/>
      <sheetName val="전기품산출"/>
      <sheetName val="안정검토"/>
      <sheetName val="Macro(발전기)"/>
      <sheetName val="Proposal"/>
      <sheetName val="MOTOR"/>
      <sheetName val=" 견적서"/>
      <sheetName val="Macro(전기)"/>
      <sheetName val="1단계"/>
      <sheetName val="자료입력"/>
      <sheetName val="차액보증"/>
      <sheetName val="일반수량집계"/>
      <sheetName val="터파기및재료"/>
      <sheetName val="데이타"/>
      <sheetName val="DATA"/>
      <sheetName val="날개벽"/>
      <sheetName val="변화치수"/>
      <sheetName val="진주방향"/>
      <sheetName val="한강운반비"/>
      <sheetName val="기초공"/>
      <sheetName val="기둥(원형)"/>
      <sheetName val="wall"/>
      <sheetName val="보도경계블럭"/>
      <sheetName val="단위세대"/>
      <sheetName val="점수계산1-2"/>
      <sheetName val="6호기"/>
      <sheetName val="N賃率-職"/>
      <sheetName val="DATA1"/>
      <sheetName val="gongsu"/>
      <sheetName val="#REF"/>
      <sheetName val="단위수량"/>
      <sheetName val="맨홀수량산출"/>
      <sheetName val="1.설계조건"/>
      <sheetName val="Macro(전선)"/>
      <sheetName val="H-pile(298x299)"/>
      <sheetName val="H-pile(250x250)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데이타"/>
      <sheetName val="조도"/>
      <sheetName val="DATA"/>
      <sheetName val="Sheet1"/>
      <sheetName val="Sheet2"/>
      <sheetName val="노임"/>
      <sheetName val="노임단가"/>
      <sheetName val="단가조사"/>
      <sheetName val="4-7.중앙전기실(노임단가)"/>
      <sheetName val="ILLU"/>
      <sheetName val="토사(PE)"/>
      <sheetName val="전기일위대가"/>
      <sheetName val="일위대가"/>
      <sheetName val="일위목록"/>
      <sheetName val="요율"/>
      <sheetName val="터널조도"/>
      <sheetName val="G.R300경비"/>
      <sheetName val="코드표"/>
      <sheetName val="7단가"/>
      <sheetName val="설비"/>
      <sheetName val="경산"/>
      <sheetName val="증감대비"/>
      <sheetName val="조도계산"/>
      <sheetName val="단위일위"/>
      <sheetName val="A갑지"/>
      <sheetName val="COST"/>
      <sheetName val="종배수관면벽신"/>
      <sheetName val="적용단위길이"/>
      <sheetName val="내역서"/>
      <sheetName val="자재단가"/>
      <sheetName val="토목"/>
      <sheetName val="건축내역"/>
      <sheetName val="#REF"/>
      <sheetName val="단락전류-A"/>
      <sheetName val="수목표준대가"/>
      <sheetName val="비탈면보호공수량산출"/>
      <sheetName val="공종구간"/>
      <sheetName val="EQ-R1"/>
      <sheetName val="노무비"/>
      <sheetName val="BID"/>
      <sheetName val="냉천부속동"/>
      <sheetName val="Y-WORK"/>
      <sheetName val="기성내역서표지"/>
      <sheetName val="전기산출"/>
      <sheetName val="단가"/>
      <sheetName val="wall"/>
      <sheetName val="Front"/>
      <sheetName val="을"/>
      <sheetName val="???"/>
      <sheetName val="건축"/>
      <sheetName val="식재가격"/>
      <sheetName val="식재총괄"/>
      <sheetName val="9509"/>
      <sheetName val="전기"/>
      <sheetName val="COPING"/>
      <sheetName val="포장복구집계"/>
      <sheetName val="담장산출"/>
      <sheetName val="인건비 "/>
      <sheetName val="BQ(실행)"/>
      <sheetName val="DATE"/>
      <sheetName val="점수계산1-2"/>
      <sheetName val="COVER"/>
      <sheetName val="NEGO"/>
      <sheetName val="TEL"/>
      <sheetName val="입찰안"/>
      <sheetName val="I一般比"/>
      <sheetName val="N賃率-職"/>
      <sheetName val="기계경비(시간당)"/>
      <sheetName val="램머"/>
      <sheetName val="Sheet3"/>
      <sheetName val="대비"/>
      <sheetName val="내역"/>
      <sheetName val="경비_원본"/>
      <sheetName val="수량-가로등"/>
      <sheetName val="직노"/>
      <sheetName val="MOTOR"/>
      <sheetName val="CABdata"/>
      <sheetName val="노단"/>
      <sheetName val="수량인공"/>
      <sheetName val="수량산출"/>
      <sheetName val="자재"/>
      <sheetName val="인건비"/>
      <sheetName val="ⴭⴭⴭⴭⴭ"/>
      <sheetName val="EACT10"/>
      <sheetName val="사급자재"/>
      <sheetName val="일위대가목차"/>
      <sheetName val="LIST"/>
      <sheetName val="WORK"/>
      <sheetName val="공종목록표"/>
      <sheetName val="비교1"/>
      <sheetName val="File_관급"/>
      <sheetName val="공정집계"/>
      <sheetName val="전산망"/>
      <sheetName val="단 box"/>
      <sheetName val="세부내역"/>
      <sheetName val="WEIGHT LIST"/>
      <sheetName val="POL6차-PIPING"/>
      <sheetName val="산#2-1 (2)"/>
      <sheetName val="산#3-1"/>
      <sheetName val="µ¥ÀÌÅ¸"/>
      <sheetName val="Á¶µµ"/>
      <sheetName val="³ëÀÓ"/>
      <sheetName val="G.R300°æºñ"/>
      <sheetName val="ºñÅ»¸éº¸È£°ø¼ö·®»êÃâ"/>
      <sheetName val="³ëÀÓ´Ü°¡"/>
      <sheetName val="ÀÏÀ§¸ñ·Ï"/>
      <sheetName val="¿äÀ²"/>
      <sheetName val="ÀÏÀ§´ë°¡"/>
      <sheetName val="ÅÍ³ÎÁ¶µµ"/>
      <sheetName val="ÄÚµåÇ¥"/>
      <sheetName val="´Ü°¡Á¶»ç"/>
      <sheetName val="설계조건"/>
      <sheetName val="안정계산"/>
      <sheetName val="단면검토"/>
      <sheetName val="자료"/>
      <sheetName val="공주-교대(A1)"/>
      <sheetName val="11.1 단면hwp"/>
      <sheetName val="데리네이타현황"/>
      <sheetName val="기계경비"/>
      <sheetName val="일반자재"/>
      <sheetName val="배수공"/>
      <sheetName val="노임9월"/>
      <sheetName val="무산소조"/>
      <sheetName val="2000년1차"/>
      <sheetName val="6공구(당초)"/>
      <sheetName val="개요"/>
      <sheetName val="진주방향"/>
      <sheetName val="소비자가"/>
      <sheetName val="단가 "/>
      <sheetName val="일위총괄표"/>
      <sheetName val="1단계"/>
      <sheetName val="단가산출2"/>
      <sheetName val="단가 및 재료비"/>
      <sheetName val="단가산출1"/>
      <sheetName val="시중노임(공사)"/>
      <sheetName val="공통가설"/>
      <sheetName val="터파기및재료"/>
      <sheetName val="수안보-MBR1"/>
      <sheetName val="°æ»ê"/>
      <sheetName val="Customer Databas"/>
      <sheetName val="일위집계(기존)"/>
      <sheetName val="산수배수"/>
      <sheetName val="배선DATA"/>
      <sheetName val="전동기DATA"/>
      <sheetName val="6호기"/>
      <sheetName val="NEYOK"/>
      <sheetName val="첨부1"/>
      <sheetName val="제품"/>
      <sheetName val="맨홀수량산출"/>
      <sheetName val="DATA 입력부"/>
      <sheetName val="기둥(원형)"/>
      <sheetName val="단면 (2)"/>
      <sheetName val="교각1"/>
      <sheetName val="손익분석"/>
      <sheetName val="calculation"/>
      <sheetName val="01상노임"/>
      <sheetName val="AS복구"/>
      <sheetName val="중기터파기"/>
      <sheetName val="변수값"/>
      <sheetName val="중기상차"/>
      <sheetName val="변압기 및 발전기 용량"/>
      <sheetName val="1-1"/>
      <sheetName val="내역서(기계)"/>
      <sheetName val="INFO"/>
      <sheetName val="2.냉난방설비공사"/>
      <sheetName val="7.자동제어공사"/>
      <sheetName val="TRE TABLE"/>
      <sheetName val="ASEM내역"/>
      <sheetName val="단가비교"/>
      <sheetName val="b_balju_cho"/>
      <sheetName val="2경간"/>
      <sheetName val="단가비교표"/>
      <sheetName val="MATERIAL"/>
      <sheetName val="옹벽"/>
      <sheetName val="날개벽"/>
      <sheetName val="단가산출"/>
      <sheetName val="토공계산서(부체도로)"/>
      <sheetName val="조건표"/>
      <sheetName val="DESIGN CRITERIA"/>
      <sheetName val="CATCH BASIN"/>
      <sheetName val="도급"/>
      <sheetName val="단가코드"/>
      <sheetName val="교통대책내역"/>
      <sheetName val="1차 내역서"/>
      <sheetName val="Imp-Data"/>
      <sheetName val="노임목록"/>
      <sheetName val="자재목록"/>
      <sheetName val="중기목록"/>
      <sheetName val="96노임기준"/>
      <sheetName val="설계명세서"/>
      <sheetName val="집계표"/>
      <sheetName val="설비내역서"/>
      <sheetName val="건축내역서"/>
      <sheetName val="전기내역서"/>
      <sheetName val="남양주부대"/>
      <sheetName val="산업"/>
      <sheetName val="예산명세서"/>
      <sheetName val="자료입력"/>
      <sheetName val="SLAB&quot;1&quot;"/>
      <sheetName val="인부노임"/>
      <sheetName val="원가계산서"/>
      <sheetName val="수량산출서"/>
      <sheetName val="하수급견적대비"/>
      <sheetName val="건축집계표"/>
      <sheetName val="노무"/>
      <sheetName val="b_balju"/>
      <sheetName val="주공기준"/>
      <sheetName val="9811"/>
      <sheetName val="원형1호맨홀토공수량"/>
      <sheetName val="노원열병합  건축공사기성내역서"/>
      <sheetName val="2.가정단면"/>
      <sheetName val="장비"/>
      <sheetName val="사용성검토"/>
      <sheetName val="실행내역"/>
      <sheetName val="자동차폐수처리장"/>
      <sheetName val="출력-내역서"/>
      <sheetName val="견적서세부내용"/>
      <sheetName val="견적내용입력"/>
      <sheetName val="발신정보"/>
      <sheetName val="토 적 표"/>
      <sheetName val="2009노임(공사)"/>
      <sheetName val="공문"/>
      <sheetName val="(A)내역서"/>
      <sheetName val="유류사용"/>
      <sheetName val="1.설계조건"/>
      <sheetName val="제잡비 산출내역(실적공사비)"/>
      <sheetName val="내역서(총)"/>
      <sheetName val="일위대가(가설)"/>
      <sheetName val="제잡비1"/>
      <sheetName val="산출근거"/>
      <sheetName val="횡배수관"/>
      <sheetName val="CODE"/>
      <sheetName val="조명율표"/>
      <sheetName val="대로근거"/>
      <sheetName val="내역서(갑)"/>
      <sheetName val="단위중량"/>
      <sheetName val="중간부"/>
      <sheetName val="Sheet1 (2)"/>
      <sheetName val="노임이"/>
      <sheetName val="부표총괄"/>
      <sheetName val="내역분기"/>
      <sheetName val="견적서"/>
      <sheetName val="CIVIL"/>
      <sheetName val="실행대비"/>
      <sheetName val="가격조사"/>
      <sheetName val="건축(충일분)"/>
      <sheetName val="금융비용"/>
      <sheetName val="부하계산서"/>
      <sheetName val="전장품(관리용)"/>
      <sheetName val="노무비 "/>
      <sheetName val="일위집계"/>
      <sheetName val="부하계산"/>
      <sheetName val="일위대가 (100%)"/>
      <sheetName val="실적원가"/>
      <sheetName val="DATA(광속)"/>
      <sheetName val="예산변경사항"/>
      <sheetName val="각종장비전압강하계산"/>
      <sheetName val="개소별수량산출"/>
      <sheetName val="노임단가표"/>
      <sheetName val="단가조사서"/>
      <sheetName val="7´Ü°¡"/>
      <sheetName val="¼ö¸ñÇ¥ÁØ´ë°¡"/>
      <sheetName val="IìéÚõÝï"/>
      <sheetName val="NìüëÒ-òÅ"/>
      <sheetName val="°ÇÃà³»¿ª"/>
      <sheetName val="Áõ°¨´ëºñ"/>
      <sheetName val="³»¿ª¼­"/>
      <sheetName val="A°©Áö"/>
      <sheetName val="4-7.Áß¾ÓÀü±â½Ç(³ëÀÓ´Ü°¡)"/>
      <sheetName val="°ÇÃà"/>
      <sheetName val="½ÄÀç°¡°Ý"/>
      <sheetName val="½ÄÀçÃÑ°ý"/>
      <sheetName val="Àü±â"/>
      <sheetName val="´ãÀå»êÃâ"/>
      <sheetName val="Åä»ç(PE)"/>
      <sheetName val="11.1 ´Ü¸éhwp"/>
      <sheetName val="6È£±â"/>
      <sheetName val="ÀÎ°Çºñ "/>
      <sheetName val="´ëºñ"/>
      <sheetName val="BQ(½ÇÇà)"/>
      <sheetName val="Á¡¼ö°è»ê1-2"/>
      <sheetName val="³ë¹«ºñ"/>
      <sheetName val="±â°è°æºñ(½Ã°£´ç)"/>
      <sheetName val="·¥¸Ó"/>
      <sheetName val="Àü±âÀÏÀ§´ë°¡"/>
      <sheetName val="File_°ü±Þ"/>
      <sheetName val="°øÁ¤Áý°è"/>
      <sheetName val="ÀÔÂû¾È"/>
      <sheetName val="³»¿ª"/>
      <sheetName val="Æ÷Àåº¹±¸Áý°è"/>
      <sheetName val="1Â÷ ³»¿ª¼­"/>
      <sheetName val="°øÅë°¡¼³"/>
      <sheetName val="01»ó³ëÀÓ"/>
      <sheetName val="½ÃÁß³ëÀÓ(°ø»ç)"/>
      <sheetName val="³ëÀÓ9¿ù"/>
      <sheetName val="¹«»ê¼ÒÁ¶"/>
      <sheetName val="¼³°èÁ¶°Ç"/>
      <sheetName val="¾ÈÁ¤°è»ê"/>
      <sheetName val="´Ü¸é°ËÅä"/>
      <sheetName val="ÅÍÆÄ±â¹×Àç·á"/>
      <sheetName val="Àü»ê¸Á"/>
      <sheetName val="µ¥¸®³×ÀÌÅ¸ÇöÈ²"/>
      <sheetName val="Á÷³ë"/>
      <sheetName val="Á¾¹è¼ö°ü¸éº®½Å"/>
      <sheetName val="Àû¿ë´ÜÀ§±æÀÌ"/>
      <sheetName val="2000³â1Â÷"/>
      <sheetName val="6°ø±¸(´çÃÊ)"/>
      <sheetName val="°³¿ä"/>
      <sheetName val="ÀÚ·á"/>
      <sheetName val="´Ü¶ôÀü·ù-A"/>
      <sheetName val="±â°è°æºñ"/>
      <sheetName val="ÀÏ¹ÝÀÚÀç"/>
      <sheetName val="¹è¼ö°ø"/>
      <sheetName val="ÁøÁÖ¹æÇâ"/>
      <sheetName val="¼ö¾Èº¸-MBR1"/>
      <sheetName val="°øÁÖ-±³´ë(A1)"/>
      <sheetName val="³ÃÃµºÎ¼Óµ¿"/>
      <sheetName val="´Ü°¡"/>
      <sheetName val="ÀÎ°Çºñ"/>
      <sheetName val="¿¹»ê¸í¼¼¼­"/>
      <sheetName val="¼³°è¸í¼¼¼­"/>
      <sheetName val="ÀÚ·áÀÔ·Â"/>
      <sheetName val="À»"/>
      <sheetName val="´Ü°¡ºñ±³"/>
      <sheetName val="°æºñ_¿øº»"/>
      <sheetName val="¼ö·®-°¡·Îµî"/>
      <sheetName val="´ÜÀ§ÀÏÀ§"/>
      <sheetName val="¿ø°¡°è»ê¼­"/>
      <sheetName val="¼³ºñ"/>
      <sheetName val="°ÇÃàÁý°èÇ¥"/>
      <sheetName val="»ê¾÷"/>
      <sheetName val="ÀÚÀç´Ü°¡"/>
      <sheetName val="¼ÒºñÀÚ°¡"/>
      <sheetName val="´Ü°¡ "/>
      <sheetName val="ÀÏÀ§ÃÑ°ýÇ¥"/>
      <sheetName val="1´Ü°è"/>
      <sheetName val="¼ö·®»êÃâ¼­"/>
      <sheetName val="³ë¹«"/>
      <sheetName val="Åä¸ñ"/>
      <sheetName val="경  비 "/>
      <sheetName val="재료비"/>
      <sheetName val="4동급수"/>
      <sheetName val="차수"/>
      <sheetName val="신규 수주분(사용자 정의)"/>
      <sheetName val="비용"/>
      <sheetName val="시설물"/>
      <sheetName val="식재출력용"/>
      <sheetName val="식재"/>
      <sheetName val="유지관리"/>
      <sheetName val="방송일위대가"/>
      <sheetName val="3련 BOX"/>
      <sheetName val="남대문빌딩"/>
      <sheetName val="상반기손익차2총괄"/>
      <sheetName val="기본일위"/>
      <sheetName val="102역사"/>
      <sheetName val="예정(3)"/>
      <sheetName val="동원(3)"/>
      <sheetName val="갑지(추정)"/>
      <sheetName val="자재단가-1"/>
      <sheetName val="일위대가(건축)"/>
      <sheetName val="대운반(신설-관급)"/>
      <sheetName val="일위대가표"/>
      <sheetName val="단가대비"/>
      <sheetName val="h-013211-2"/>
      <sheetName val="고창터널(고창방향)"/>
      <sheetName val="AC포장수량"/>
      <sheetName val="2001년 건설노임"/>
      <sheetName val="XL4Poppy"/>
      <sheetName val="총괄표"/>
      <sheetName val="인공산출"/>
      <sheetName val="부대내역"/>
      <sheetName val="말고개터널조명전압강하"/>
      <sheetName val="공통가설비"/>
      <sheetName val="Sheet15"/>
      <sheetName val="Sheet5"/>
      <sheetName val="설변물량"/>
      <sheetName val="경비2내역"/>
      <sheetName val="Macro(전선)"/>
      <sheetName val="계수시트"/>
      <sheetName val="옹벽기초자료"/>
      <sheetName val="현황산출서"/>
      <sheetName val="3.하중산정4.지지력"/>
      <sheetName val="설계산출기초"/>
      <sheetName val="설계산출표지"/>
      <sheetName val="도급예산내역서총괄표"/>
      <sheetName val="을부담운반비"/>
      <sheetName val="운반비산출"/>
      <sheetName val="직공비"/>
      <sheetName val="월별손익"/>
      <sheetName val="금액집계"/>
      <sheetName val="배수장토목공사비"/>
      <sheetName val="을지"/>
      <sheetName val="플랜트 설치"/>
      <sheetName val="내부부하"/>
      <sheetName val="토공1"/>
      <sheetName val="수량명세서"/>
      <sheetName val="공내역"/>
      <sheetName val="물가"/>
      <sheetName val="자재단가표"/>
      <sheetName val="NEWDRAW"/>
      <sheetName val="도급정산"/>
      <sheetName val="간선계산"/>
      <sheetName val="2. 공원조도(전통공원)"/>
      <sheetName val="건축내역(도급)"/>
      <sheetName val="우수토적(진입도로)"/>
      <sheetName val="관로내역원"/>
      <sheetName val="갑지"/>
      <sheetName val="기초일위"/>
      <sheetName val="시설일위"/>
      <sheetName val="조명일위"/>
      <sheetName val="과천MAIN"/>
      <sheetName val="2004,상노임"/>
      <sheetName val="수목데이타 "/>
      <sheetName val="자단"/>
      <sheetName val="현장관리비"/>
      <sheetName val="1"/>
      <sheetName val="전체현황"/>
      <sheetName val="재집"/>
      <sheetName val="직재"/>
      <sheetName val="다심-cable"/>
      <sheetName val="1C-cable"/>
      <sheetName val="일위"/>
      <sheetName val="투찰(하수)"/>
      <sheetName val="공내역서"/>
      <sheetName val="목록1"/>
      <sheetName val="목록2"/>
      <sheetName val="중기"/>
      <sheetName val="공사원가계산서"/>
      <sheetName val="일위대가표(무)"/>
      <sheetName val="일위대가산출기초"/>
      <sheetName val="기초자료입력"/>
      <sheetName val="집계장(대목_실행)"/>
      <sheetName val="내역서2안"/>
      <sheetName val="노임단"/>
      <sheetName val="부대공"/>
      <sheetName val="운반공"/>
      <sheetName val="자재단"/>
      <sheetName val="장비단"/>
      <sheetName val="DATA1"/>
      <sheetName val="부대대비"/>
      <sheetName val="냉연집계"/>
      <sheetName val="실행내역 "/>
      <sheetName val="관급"/>
      <sheetName val="통합"/>
      <sheetName val="일위목차"/>
      <sheetName val="소업1교"/>
      <sheetName val="적용률"/>
      <sheetName val="말뚝지지력산정"/>
      <sheetName val="관기성공.내"/>
      <sheetName val="토공수량산출"/>
      <sheetName val="토적계산서"/>
      <sheetName val="전선 및 전선관"/>
      <sheetName val="관리비"/>
      <sheetName val="sheets"/>
      <sheetName val="공조기"/>
      <sheetName val="차도조도계산"/>
      <sheetName val="비용display"/>
      <sheetName val="효성CB 1P기초"/>
      <sheetName val="견적업체"/>
      <sheetName val="공통가설공사"/>
      <sheetName val="정부노임단가"/>
      <sheetName val="소총괄표1"/>
      <sheetName val="제출내역 (2)"/>
      <sheetName val="교대시점"/>
      <sheetName val="Mc1"/>
      <sheetName val="Total"/>
      <sheetName val="guard(mac)"/>
      <sheetName val="일위노임단가"/>
      <sheetName val="2000,9월 일위"/>
      <sheetName val="실행내역서 "/>
      <sheetName val="쌍송교"/>
      <sheetName val="기자재대비표"/>
      <sheetName val="안정검토"/>
      <sheetName val="비목군단가비교표"/>
      <sheetName val="WO"/>
      <sheetName val="참고자료"/>
      <sheetName val="견적을지"/>
      <sheetName val="기계경비산출기준"/>
      <sheetName val="6PILE  (돌출)"/>
      <sheetName val="토목주소"/>
      <sheetName val="TB-내역서"/>
      <sheetName val="첨부파일"/>
      <sheetName val="중기조종사 단위단가"/>
      <sheetName val="일위_파일"/>
      <sheetName val="Manual Valve List"/>
      <sheetName val="dt0301"/>
      <sheetName val="dtt0301"/>
      <sheetName val="품셈표"/>
      <sheetName val="아스.노면절삭"/>
      <sheetName val="본부소개"/>
      <sheetName val="Macro1"/>
      <sheetName val="Macro3"/>
      <sheetName val="Macro2"/>
      <sheetName val="중기사용료산출근거"/>
      <sheetName val="Noname 1"/>
      <sheetName val="원가"/>
      <sheetName val="전기내역"/>
      <sheetName val="난간벽단위"/>
      <sheetName val="기둥"/>
      <sheetName val="저판(버림100)"/>
      <sheetName val="1.설계기준"/>
      <sheetName val="원가계산서 "/>
      <sheetName val="danga"/>
      <sheetName val="ilch"/>
      <sheetName val="SG"/>
      <sheetName val="건축2"/>
      <sheetName val="11.자재단가"/>
      <sheetName val="성곽내역서"/>
      <sheetName val="수량집계"/>
      <sheetName val="총괄집계표"/>
      <sheetName val="수도일위대가"/>
      <sheetName val="토공"/>
      <sheetName val="백암비스타내역"/>
      <sheetName val="실행철강하도"/>
      <sheetName val="협조전"/>
      <sheetName val="견적990322"/>
      <sheetName val="파일의이용"/>
      <sheetName val="plan&amp;section of foundation"/>
      <sheetName val="pile bearing capa &amp; arrenge"/>
      <sheetName val="design load"/>
      <sheetName val="working load at the btm ft."/>
      <sheetName val="stability check"/>
      <sheetName val="960318-1"/>
      <sheetName val="교각별수량"/>
      <sheetName val="국별인원"/>
      <sheetName val="__MAIN"/>
      <sheetName val="000000"/>
      <sheetName val="2_냉난방설비공사"/>
      <sheetName val="G_R300경비"/>
      <sheetName val="단가_"/>
      <sheetName val="4-7_중앙전기실(노임단가)"/>
      <sheetName val="DATA (2)"/>
      <sheetName val="INPUT(덕도방향-시점)"/>
      <sheetName val="내역(2000년)"/>
      <sheetName val="가시설단위수량"/>
      <sheetName val="6. 직접경비"/>
      <sheetName val="본사업"/>
      <sheetName val="총괄"/>
      <sheetName val="감액총괄표"/>
      <sheetName val="2010노임(공사)"/>
      <sheetName val="시설물일위"/>
      <sheetName val="input"/>
      <sheetName val="교각계산"/>
      <sheetName val="지급자재"/>
      <sheetName val="평가데이터"/>
      <sheetName val="토공유동표"/>
      <sheetName val="발주설계서(당초)"/>
      <sheetName val="기초자료"/>
      <sheetName val="type-F"/>
      <sheetName val="문산방향-교대(A2)"/>
      <sheetName val="연결임시"/>
      <sheetName val="철근단면적"/>
      <sheetName val="말뚝기초"/>
      <sheetName val="진접"/>
      <sheetName val="TOTAL3"/>
      <sheetName val="TYPE-A"/>
      <sheetName val="기본"/>
      <sheetName val="01_ 원가계산서"/>
      <sheetName val="내역표지"/>
      <sheetName val="Macro(전기)"/>
      <sheetName val="22-2M단"/>
      <sheetName val="22-1소단"/>
      <sheetName val="공량산출서"/>
      <sheetName val="일위산출"/>
      <sheetName val="당초"/>
      <sheetName val="36신설수량"/>
      <sheetName val="예산M5A"/>
      <sheetName val="자재단가비교표"/>
      <sheetName val="8.2TON"/>
      <sheetName val="견"/>
      <sheetName val="견적"/>
      <sheetName val="예산M2"/>
      <sheetName val="돈암사업"/>
      <sheetName val="주방동력"/>
      <sheetName val="공량예산"/>
      <sheetName val="발전기"/>
      <sheetName val="간선"/>
      <sheetName val="부하"/>
      <sheetName val="재료단가"/>
      <sheetName val="예산M12A"/>
      <sheetName val="95WBS"/>
      <sheetName val="지주토목내역서"/>
      <sheetName val="철콘공사"/>
      <sheetName val="SIL98"/>
      <sheetName val="ABUT수량-A1"/>
      <sheetName val="계산근거"/>
      <sheetName val="ITEM"/>
      <sheetName val="ZONE.1"/>
      <sheetName val="총괄갑 "/>
      <sheetName val="8.수량산출 (2)"/>
      <sheetName val="품목"/>
      <sheetName val="11"/>
      <sheetName val="工완성공사율"/>
      <sheetName val="가로등기초"/>
      <sheetName val="22수량"/>
      <sheetName val="48신설수량"/>
      <sheetName val="단가대비표"/>
      <sheetName val="단면가정"/>
      <sheetName val="역T형"/>
      <sheetName val="총괄내역서"/>
      <sheetName val="관접합및부설"/>
      <sheetName val="기본단가"/>
      <sheetName val="말뚝물량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TOTAL_BOQ"/>
      <sheetName val="BSD (2)"/>
      <sheetName val="일위대가(1)"/>
      <sheetName val="eq_data"/>
      <sheetName val="SP"/>
      <sheetName val="IN"/>
      <sheetName val="Macro(차단기)"/>
      <sheetName val="공사내역"/>
      <sheetName val="토공(우물통,기타) "/>
      <sheetName val="70%"/>
      <sheetName val="조명시설"/>
      <sheetName val="SUMMARYMCA"/>
      <sheetName val="10.공통-노임단가"/>
      <sheetName val="산출2-기기동력"/>
      <sheetName val="설변내역서"/>
      <sheetName val="소운반"/>
      <sheetName val="7.단가조사서"/>
      <sheetName val="5.일위대가목록"/>
      <sheetName val="KMT물량"/>
      <sheetName val="산출내역서집계표"/>
      <sheetName val="sw1"/>
      <sheetName val="NOMUBI"/>
      <sheetName val="Sheet10"/>
      <sheetName val="첨부1-1"/>
      <sheetName val="기둥(하중)"/>
      <sheetName val="노임표"/>
      <sheetName val="CAT_5"/>
      <sheetName val="순공사비"/>
      <sheetName val="콘크리트타설입력"/>
      <sheetName val="레미콘입고현황"/>
      <sheetName val="_x0000_pY&lt;u_x0000__x0000__x0000__x0000__x0000__x0000__x0000__x0000_ô+_x001f__x0000_I}0_x0012__x0004__x0000__x0000__x0001_"/>
      <sheetName val="Sheet9"/>
      <sheetName val="G_R300경비1"/>
      <sheetName val="4-7_중앙전기실(노임단가)1"/>
      <sheetName val="납부서"/>
    </sheetNames>
    <sheetDataSet>
      <sheetData sheetId="0" refreshError="1"/>
      <sheetData sheetId="1" refreshError="1">
        <row r="23">
          <cell r="R23">
            <v>0</v>
          </cell>
          <cell r="S23" t="str">
            <v>J</v>
          </cell>
          <cell r="U23" t="str">
            <v>FCL 20W</v>
          </cell>
          <cell r="V23">
            <v>900</v>
          </cell>
        </row>
        <row r="24">
          <cell r="R24">
            <v>0.7</v>
          </cell>
          <cell r="S24" t="str">
            <v>I</v>
          </cell>
          <cell r="U24" t="str">
            <v>FCL 30W</v>
          </cell>
          <cell r="V24">
            <v>1370</v>
          </cell>
        </row>
        <row r="25">
          <cell r="R25">
            <v>0.9</v>
          </cell>
          <cell r="S25" t="str">
            <v>H</v>
          </cell>
          <cell r="U25" t="str">
            <v>FCL 32W</v>
          </cell>
          <cell r="V25">
            <v>1690</v>
          </cell>
        </row>
        <row r="26">
          <cell r="R26">
            <v>1.1200000000000001</v>
          </cell>
          <cell r="S26" t="str">
            <v>G</v>
          </cell>
          <cell r="U26" t="str">
            <v>FCL 40W</v>
          </cell>
          <cell r="V26">
            <v>2310</v>
          </cell>
        </row>
        <row r="27">
          <cell r="R27">
            <v>1.38</v>
          </cell>
          <cell r="S27" t="str">
            <v>F</v>
          </cell>
          <cell r="U27" t="str">
            <v>FL 1/20W</v>
          </cell>
          <cell r="V27">
            <v>1010</v>
          </cell>
        </row>
        <row r="28">
          <cell r="R28">
            <v>1.75</v>
          </cell>
          <cell r="S28" t="str">
            <v>E</v>
          </cell>
          <cell r="U28" t="str">
            <v>FL 1/32W</v>
          </cell>
          <cell r="V28">
            <v>2860</v>
          </cell>
        </row>
        <row r="29">
          <cell r="R29">
            <v>2.25</v>
          </cell>
          <cell r="S29" t="str">
            <v>D</v>
          </cell>
          <cell r="U29" t="str">
            <v>FL 1/40W</v>
          </cell>
          <cell r="V29">
            <v>2610</v>
          </cell>
        </row>
        <row r="30">
          <cell r="R30">
            <v>2.75</v>
          </cell>
          <cell r="S30" t="str">
            <v>C</v>
          </cell>
          <cell r="U30" t="str">
            <v>FL 2/20W</v>
          </cell>
          <cell r="V30">
            <v>2020</v>
          </cell>
        </row>
        <row r="31">
          <cell r="R31">
            <v>3.5</v>
          </cell>
          <cell r="S31" t="str">
            <v>B</v>
          </cell>
          <cell r="U31" t="str">
            <v>FL 2/32W</v>
          </cell>
          <cell r="V31">
            <v>5720</v>
          </cell>
        </row>
        <row r="32">
          <cell r="R32">
            <v>4.5</v>
          </cell>
          <cell r="S32" t="str">
            <v>A</v>
          </cell>
          <cell r="U32" t="str">
            <v>FL 2/40W</v>
          </cell>
          <cell r="V32">
            <v>5220</v>
          </cell>
        </row>
        <row r="33">
          <cell r="U33" t="str">
            <v>FUL 13W</v>
          </cell>
          <cell r="V33">
            <v>800</v>
          </cell>
        </row>
        <row r="34">
          <cell r="U34" t="str">
            <v>FUL 17W</v>
          </cell>
          <cell r="V34">
            <v>1070</v>
          </cell>
        </row>
        <row r="35">
          <cell r="U35" t="str">
            <v>FUL 27W</v>
          </cell>
          <cell r="V35">
            <v>1550</v>
          </cell>
        </row>
        <row r="36">
          <cell r="U36" t="str">
            <v>IL 100W</v>
          </cell>
          <cell r="V36">
            <v>1250</v>
          </cell>
        </row>
        <row r="37">
          <cell r="U37" t="str">
            <v>IL 150W</v>
          </cell>
          <cell r="V37">
            <v>2090</v>
          </cell>
        </row>
        <row r="38">
          <cell r="U38" t="str">
            <v>IL 200W</v>
          </cell>
          <cell r="V38">
            <v>2920</v>
          </cell>
        </row>
        <row r="39">
          <cell r="U39" t="str">
            <v>IL 20W</v>
          </cell>
          <cell r="V39">
            <v>130</v>
          </cell>
        </row>
        <row r="40">
          <cell r="U40" t="str">
            <v>IL 30W</v>
          </cell>
          <cell r="V40">
            <v>240</v>
          </cell>
        </row>
        <row r="41">
          <cell r="U41" t="str">
            <v>IL 40W</v>
          </cell>
          <cell r="V41">
            <v>350</v>
          </cell>
        </row>
        <row r="42">
          <cell r="U42" t="str">
            <v>IL 60W</v>
          </cell>
          <cell r="V42">
            <v>630</v>
          </cell>
        </row>
        <row r="43">
          <cell r="U43" t="str">
            <v>MH 100W</v>
          </cell>
          <cell r="V43">
            <v>6500</v>
          </cell>
        </row>
        <row r="44">
          <cell r="U44" t="str">
            <v>MH 175W</v>
          </cell>
          <cell r="V44">
            <v>14000</v>
          </cell>
        </row>
        <row r="45">
          <cell r="U45" t="str">
            <v>MH 250W</v>
          </cell>
          <cell r="V45">
            <v>20500</v>
          </cell>
        </row>
        <row r="46">
          <cell r="U46" t="str">
            <v>MH 400W</v>
          </cell>
          <cell r="V46">
            <v>34000</v>
          </cell>
        </row>
        <row r="47">
          <cell r="U47" t="str">
            <v>NH 100W</v>
          </cell>
          <cell r="V47">
            <v>9000</v>
          </cell>
        </row>
        <row r="48">
          <cell r="U48" t="str">
            <v>NH 150W</v>
          </cell>
          <cell r="V48">
            <v>14000</v>
          </cell>
        </row>
        <row r="49">
          <cell r="U49" t="str">
            <v>NH 200W</v>
          </cell>
          <cell r="V49">
            <v>25000</v>
          </cell>
        </row>
        <row r="50">
          <cell r="U50" t="str">
            <v>NH 70W</v>
          </cell>
          <cell r="V50">
            <v>6200</v>
          </cell>
        </row>
      </sheetData>
      <sheetData sheetId="2" refreshError="1"/>
      <sheetData sheetId="3" refreshError="1">
        <row r="6">
          <cell r="E6" t="str">
            <v>A</v>
          </cell>
          <cell r="F6">
            <v>0.82</v>
          </cell>
        </row>
        <row r="7">
          <cell r="E7" t="str">
            <v>B</v>
          </cell>
          <cell r="F7">
            <v>0.79</v>
          </cell>
        </row>
        <row r="8">
          <cell r="E8" t="str">
            <v>C</v>
          </cell>
          <cell r="F8">
            <v>0.76</v>
          </cell>
        </row>
        <row r="9">
          <cell r="E9" t="str">
            <v>D</v>
          </cell>
          <cell r="F9">
            <v>0.72</v>
          </cell>
        </row>
        <row r="10">
          <cell r="E10" t="str">
            <v>E</v>
          </cell>
          <cell r="F10">
            <v>0.68</v>
          </cell>
        </row>
        <row r="11">
          <cell r="E11" t="str">
            <v>F</v>
          </cell>
          <cell r="F11">
            <v>0.62</v>
          </cell>
        </row>
        <row r="12">
          <cell r="E12" t="str">
            <v>G</v>
          </cell>
          <cell r="F12">
            <v>0.56999999999999995</v>
          </cell>
        </row>
        <row r="13">
          <cell r="E13" t="str">
            <v>H</v>
          </cell>
          <cell r="F13">
            <v>0.49</v>
          </cell>
        </row>
        <row r="14">
          <cell r="E14" t="str">
            <v>I</v>
          </cell>
          <cell r="F14">
            <v>0.42</v>
          </cell>
        </row>
        <row r="15">
          <cell r="E15" t="str">
            <v>J</v>
          </cell>
          <cell r="F15">
            <v>0.33</v>
          </cell>
        </row>
        <row r="17">
          <cell r="E17" t="str">
            <v>A</v>
          </cell>
          <cell r="F17">
            <v>0.74</v>
          </cell>
        </row>
        <row r="18">
          <cell r="E18" t="str">
            <v>B</v>
          </cell>
          <cell r="F18">
            <v>0.71</v>
          </cell>
        </row>
        <row r="19">
          <cell r="E19" t="str">
            <v>C</v>
          </cell>
          <cell r="F19">
            <v>0.67</v>
          </cell>
        </row>
        <row r="20">
          <cell r="E20" t="str">
            <v>D</v>
          </cell>
          <cell r="F20">
            <v>0.64</v>
          </cell>
        </row>
        <row r="21">
          <cell r="E21" t="str">
            <v>E</v>
          </cell>
          <cell r="F21">
            <v>0.59</v>
          </cell>
        </row>
        <row r="22">
          <cell r="E22" t="str">
            <v>F</v>
          </cell>
          <cell r="F22">
            <v>0.53</v>
          </cell>
        </row>
        <row r="23">
          <cell r="E23" t="str">
            <v>G</v>
          </cell>
          <cell r="F23">
            <v>0.49</v>
          </cell>
        </row>
        <row r="24">
          <cell r="E24" t="str">
            <v>H</v>
          </cell>
          <cell r="F24">
            <v>0.42</v>
          </cell>
        </row>
        <row r="25">
          <cell r="E25" t="str">
            <v>I</v>
          </cell>
          <cell r="F25">
            <v>0.36</v>
          </cell>
        </row>
        <row r="26">
          <cell r="E26" t="str">
            <v>J</v>
          </cell>
          <cell r="F26">
            <v>0.28000000000000003</v>
          </cell>
        </row>
        <row r="50">
          <cell r="E50" t="str">
            <v>A</v>
          </cell>
          <cell r="F50">
            <v>0.72</v>
          </cell>
        </row>
        <row r="51">
          <cell r="E51" t="str">
            <v>B</v>
          </cell>
          <cell r="F51">
            <v>0.68</v>
          </cell>
        </row>
        <row r="52">
          <cell r="E52" t="str">
            <v>C</v>
          </cell>
          <cell r="F52">
            <v>0.63</v>
          </cell>
        </row>
        <row r="53">
          <cell r="E53" t="str">
            <v>D</v>
          </cell>
          <cell r="F53">
            <v>0.59</v>
          </cell>
        </row>
        <row r="54">
          <cell r="E54" t="str">
            <v>E</v>
          </cell>
          <cell r="F54">
            <v>0.54</v>
          </cell>
        </row>
        <row r="55">
          <cell r="E55" t="str">
            <v>F</v>
          </cell>
          <cell r="F55">
            <v>0.48</v>
          </cell>
        </row>
        <row r="56">
          <cell r="E56" t="str">
            <v>G</v>
          </cell>
          <cell r="F56">
            <v>0.43</v>
          </cell>
        </row>
        <row r="57">
          <cell r="E57" t="str">
            <v>H</v>
          </cell>
          <cell r="F57">
            <v>0.39</v>
          </cell>
        </row>
        <row r="58">
          <cell r="E58" t="str">
            <v>I</v>
          </cell>
          <cell r="F58">
            <v>0.31</v>
          </cell>
        </row>
        <row r="59">
          <cell r="E59" t="str">
            <v>J</v>
          </cell>
          <cell r="F59">
            <v>0.24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계산서"/>
      <sheetName val="공종별 총괄표"/>
      <sheetName val="1.내역서"/>
      <sheetName val="관급자재대"/>
      <sheetName val="환율 및 인건비(중기)"/>
      <sheetName val="중기사용료 목록표"/>
      <sheetName val="2.중기사용료"/>
      <sheetName val="단가산출서 목록표"/>
      <sheetName val="4.단가산출서"/>
      <sheetName val="일반자재 단가표"/>
      <sheetName val="관급자재 단가표 "/>
      <sheetName val="Macro1"/>
      <sheetName val="Macro2"/>
      <sheetName val="Module1"/>
      <sheetName val="Macro3"/>
      <sheetName val="Macro4"/>
      <sheetName val="Macro5"/>
      <sheetName val="ABUT수량-A1"/>
      <sheetName val="차액보증"/>
      <sheetName val="통합"/>
      <sheetName val="일위대가목차"/>
      <sheetName val="Mc1"/>
      <sheetName val="총괄표"/>
      <sheetName val="말뚝지지력산정"/>
      <sheetName val="Macro(전기)"/>
      <sheetName val="옹벽"/>
      <sheetName val="기초공"/>
      <sheetName val="기둥(원형)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당진"/>
      <sheetName val="말뚝물량"/>
      <sheetName val="통합"/>
      <sheetName val="노임단가"/>
      <sheetName val="데이타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공(원형)"/>
      <sheetName val="기초공"/>
      <sheetName val="기둥(원형)"/>
      <sheetName val="COPING"/>
      <sheetName val="노임단가"/>
      <sheetName val="자재단가"/>
      <sheetName val="내역서"/>
      <sheetName val="工완성공사율"/>
      <sheetName val="갑지"/>
      <sheetName val="1-1"/>
      <sheetName val="ABUT수량-A1"/>
      <sheetName val="Sheet1 (2)"/>
      <sheetName val="예정(3)"/>
      <sheetName val="동원(3)"/>
      <sheetName val="BOX"/>
      <sheetName val="DATA"/>
      <sheetName val="PIER42"/>
      <sheetName val="수안보-MBR1"/>
      <sheetName val="주형"/>
      <sheetName val="Sheet3"/>
      <sheetName val="기계-설변"/>
      <sheetName val="찍기"/>
      <sheetName val="자압1"/>
      <sheetName val="Sheet2"/>
      <sheetName val="소업1교"/>
      <sheetName val="99총공사내역서"/>
      <sheetName val="단면 (2)"/>
      <sheetName val="실행자재"/>
      <sheetName val="laroux"/>
      <sheetName val="AC포장수량"/>
      <sheetName val="설계조건"/>
      <sheetName val="우각부보강"/>
      <sheetName val="1.설계조건"/>
      <sheetName val="교각계산"/>
      <sheetName val="부하계산서"/>
      <sheetName val="예산서"/>
      <sheetName val="DATE"/>
      <sheetName val="원형1호맨홀토공수량"/>
      <sheetName val="노임"/>
      <sheetName val="b_balju_cho"/>
      <sheetName val="내역(영일)"/>
      <sheetName val="설비"/>
      <sheetName val="정부노임단가"/>
      <sheetName val="02 SLAB"/>
      <sheetName val="05 BOX"/>
      <sheetName val="Sheet17"/>
      <sheetName val="갑지1"/>
      <sheetName val="종배수관"/>
      <sheetName val="개요"/>
      <sheetName val="상부하중"/>
      <sheetName val="풍하중1"/>
      <sheetName val="총괄내역서"/>
      <sheetName val="통합"/>
      <sheetName val="유기공정"/>
      <sheetName val="실행철강하도"/>
      <sheetName val="대로근거"/>
      <sheetName val="철근단면적"/>
      <sheetName val="SLAB&quot;1&quot;"/>
      <sheetName val="#REF"/>
      <sheetName val="단면치수"/>
      <sheetName val="과천MAIN"/>
      <sheetName val="6PILE  (돌출)"/>
      <sheetName val="부하(성남)"/>
      <sheetName val="PAC"/>
      <sheetName val="설계"/>
      <sheetName val="Pier 3"/>
      <sheetName val="터널조도"/>
      <sheetName val="Sheet1"/>
      <sheetName val="INPUT"/>
      <sheetName val="VXXXXX"/>
      <sheetName val="가공비"/>
      <sheetName val="ENE-CAL 1"/>
      <sheetName val="수량산출"/>
      <sheetName val="우수받이"/>
      <sheetName val="구체"/>
      <sheetName val="좌측날개벽"/>
      <sheetName val="우측날개벽"/>
      <sheetName val="상부"/>
      <sheetName val="단면력"/>
      <sheetName val="사용성검토"/>
      <sheetName val="신축이음"/>
      <sheetName val="내진"/>
      <sheetName val="내진삽도"/>
      <sheetName val="SLAB수량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BUT수량_A1"/>
      <sheetName val="중산교"/>
      <sheetName val="입찰안"/>
      <sheetName val="식재총괄"/>
      <sheetName val="NOMUBI"/>
      <sheetName val="sw1"/>
      <sheetName val="A-4"/>
      <sheetName val="터파기및재료"/>
      <sheetName val="4)유동표"/>
      <sheetName val="배수장토목공사비"/>
      <sheetName val="별표집계"/>
      <sheetName val="원가"/>
      <sheetName val="기본DATA"/>
      <sheetName val="ETC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일위"/>
      <sheetName val="입출재고현황 (2)"/>
      <sheetName val="데리네이타현황"/>
      <sheetName val="tggwan(mac)"/>
      <sheetName val="4.구조물boq"/>
      <sheetName val="우배수"/>
      <sheetName val="청천내"/>
      <sheetName val="인건-측정"/>
      <sheetName val="전신환매도율"/>
      <sheetName val="BID"/>
      <sheetName val="PIER수량m1"/>
      <sheetName val="J형측구단위수량"/>
      <sheetName val="깨기"/>
      <sheetName val="200"/>
      <sheetName val="L형옹벽단위수량(25)"/>
      <sheetName val="L형옹벽단위수량(35)"/>
      <sheetName val="계산중"/>
      <sheetName val="횡배위치"/>
      <sheetName val="말뚝지지력산정"/>
      <sheetName val="EACT10"/>
      <sheetName val="JUCKEYK"/>
      <sheetName val="J直材4"/>
      <sheetName val="수질정화시설"/>
      <sheetName val="날개벽"/>
      <sheetName val="전기 원가계산서"/>
      <sheetName val="일위대가"/>
      <sheetName val="기존"/>
      <sheetName val="식생블럭단위수량"/>
      <sheetName val="자압"/>
      <sheetName val="공사내역"/>
      <sheetName val="3BL공동구 수량"/>
      <sheetName val="연결임시"/>
      <sheetName val="단면검토"/>
      <sheetName val="적용단위길이"/>
      <sheetName val="도근좌표"/>
      <sheetName val="토량산출서"/>
      <sheetName val="제잡비.xls"/>
      <sheetName val="기초계산(Pmax)"/>
      <sheetName val="ITEM"/>
      <sheetName val="SCH"/>
      <sheetName val="변화치수"/>
      <sheetName val="MOTOR"/>
      <sheetName val="공용시설내역"/>
      <sheetName val="조도계산서 (도서)"/>
      <sheetName val="SG"/>
      <sheetName val="ilch"/>
      <sheetName val="1_설계조건"/>
      <sheetName val="Sheet1_(2)"/>
      <sheetName val="6PILE__(돌출)"/>
      <sheetName val="출입문(C-C)수량_"/>
      <sheetName val="항목별세부내역"/>
      <sheetName val="일위대가(계측기설치)"/>
      <sheetName val="부안변전"/>
      <sheetName val="외천교"/>
      <sheetName val="1,2공구원가계산서"/>
      <sheetName val="2공구산출내역"/>
      <sheetName val="1공구산출내역서"/>
      <sheetName val="투찰내역"/>
      <sheetName val="공사개요"/>
      <sheetName val="횡배수관토공수량"/>
      <sheetName val="ASP포장"/>
      <sheetName val="단위수량"/>
      <sheetName val="FOOTING단면력"/>
      <sheetName val="Macro(차단기)"/>
      <sheetName val="중기일위대가"/>
      <sheetName val="현장관리비 산출내역"/>
      <sheetName val="단가비교표"/>
      <sheetName val="중로근거"/>
      <sheetName val="산출근거"/>
      <sheetName val="가시설단위수량"/>
      <sheetName val="반중력식옹벽"/>
      <sheetName val="지급자재"/>
      <sheetName val="대치판정"/>
      <sheetName val="2000년1차"/>
      <sheetName val="Type(123)"/>
      <sheetName val="내역"/>
      <sheetName val="좌측"/>
      <sheetName val="노임이"/>
      <sheetName val="capbeam(1)"/>
      <sheetName val="1SPAN"/>
      <sheetName val="품셈TABLE"/>
      <sheetName val="옹벽철근"/>
      <sheetName val="단위수량(출력X)"/>
      <sheetName val="수량집계"/>
      <sheetName val="3련 BOX"/>
      <sheetName val="수목단가"/>
      <sheetName val="시설수량표"/>
      <sheetName val="토공1차"/>
      <sheetName val="수량"/>
      <sheetName val="신기1-LINE별연장"/>
      <sheetName val="주방환기"/>
      <sheetName val="바닥판"/>
      <sheetName val="SORCE1"/>
      <sheetName val="교각토공"/>
      <sheetName val="ⴭⴭⴭⴭ"/>
      <sheetName val="8-3기계경비"/>
      <sheetName val="코드표"/>
      <sheetName val="집수정"/>
      <sheetName val="말뚝기초"/>
      <sheetName val="물가시세"/>
      <sheetName val="IMPEADENCE MAP 취수장"/>
      <sheetName val="1-1평균터파기고(1)"/>
      <sheetName val="집계장(대목_실행)"/>
      <sheetName val="전계가"/>
      <sheetName val="9GNG운반"/>
      <sheetName val="眞비상(진주)"/>
      <sheetName val="단면가정"/>
      <sheetName val="TYPE-A"/>
      <sheetName val="상수도토공집계표"/>
      <sheetName val="쌍송교"/>
      <sheetName val="지장물C"/>
      <sheetName val="흄관기초"/>
      <sheetName val="용소리교"/>
      <sheetName val="MFAB"/>
      <sheetName val="MFRT"/>
      <sheetName val="MPKG"/>
      <sheetName val="MPRD"/>
      <sheetName val="차선도색현황"/>
      <sheetName val="단위중량"/>
      <sheetName val="위치조서"/>
      <sheetName val="일위대가목차"/>
      <sheetName val="토사(PE)"/>
      <sheetName val="자료입력"/>
      <sheetName val="도장수량(하1)"/>
      <sheetName val="실행내역서"/>
      <sheetName val="플랜트 설치"/>
      <sheetName val="충주"/>
      <sheetName val="상 부"/>
      <sheetName val="화산경계"/>
      <sheetName val="일위대가표"/>
      <sheetName val="부속동"/>
      <sheetName val="제수"/>
      <sheetName val="기초1"/>
      <sheetName val="공사비집계"/>
      <sheetName val="수문일1"/>
      <sheetName val="상부집계표"/>
      <sheetName val="날개벽(시점좌측)"/>
      <sheetName val="실행비교"/>
      <sheetName val="안전노무비(3월)"/>
      <sheetName val="전력구구조물산근2구간"/>
      <sheetName val="PROJECT BRIEF(EX.NEW)"/>
      <sheetName val="단가비교"/>
      <sheetName val="2000년하반기"/>
      <sheetName val="배수공 주요자재 집계표"/>
      <sheetName val="배수내역 (2)"/>
      <sheetName val="도로토적"/>
      <sheetName val="배수통관토공수량"/>
      <sheetName val="일반맨홀수량집계"/>
      <sheetName val="주beam"/>
      <sheetName val="HANDHOLE(2)"/>
      <sheetName val="교각1"/>
      <sheetName val="이토변실(A3-LINE)"/>
      <sheetName val="98수문일위"/>
      <sheetName val="방음벽기초(H=4m)"/>
      <sheetName val="샌딩 에폭시 도장"/>
      <sheetName val="1호맨홀토공"/>
      <sheetName val="약품설비"/>
      <sheetName val="물질수지(2011)"/>
      <sheetName val="Sheet5"/>
      <sheetName val="안정계산"/>
      <sheetName val="우수"/>
      <sheetName val="중기경유지급대장"/>
      <sheetName val="중기잡유공제"/>
      <sheetName val="중기잡유지급대장"/>
      <sheetName val="중기임차료"/>
      <sheetName val="중기경유공제"/>
      <sheetName val="Stem Footing"/>
      <sheetName val="자재단가비교표"/>
      <sheetName val="C"/>
      <sheetName val="INPUT-DATA"/>
      <sheetName val="물질수지"/>
      <sheetName val="단가"/>
      <sheetName val="45,46"/>
      <sheetName val="관로공수량집계표(본선)"/>
      <sheetName val="가설건물"/>
      <sheetName val="가시설수량"/>
      <sheetName val="단가조사서"/>
      <sheetName val="금액내역서"/>
      <sheetName val="8.PILE  (돌출)"/>
      <sheetName val="내역서(당초변경)"/>
      <sheetName val="A(Rev.3)"/>
      <sheetName val="가도공"/>
      <sheetName val="조건표"/>
      <sheetName val="국공유지및사유지"/>
      <sheetName val="지진시"/>
      <sheetName val="가압장(토목)"/>
      <sheetName val="경비단가"/>
      <sheetName val="97노임단가"/>
      <sheetName val="DIAPHRAGM"/>
      <sheetName val="물량집계"/>
      <sheetName val="암거단위"/>
      <sheetName val="횡 연장"/>
      <sheetName val="WORK"/>
      <sheetName val="계약서"/>
      <sheetName val="증감대비"/>
      <sheetName val="Macro1"/>
      <sheetName val="하수급견적대비"/>
      <sheetName val="조명시설"/>
      <sheetName val="공량산출서"/>
      <sheetName val="2.단면가정"/>
      <sheetName val="입력DATA"/>
      <sheetName val="조도계산(1)"/>
      <sheetName val="옹벽(수량)"/>
      <sheetName val="우수맨홀공제단위수량"/>
      <sheetName val="부대내역"/>
      <sheetName val="날개벽(TYPE2)"/>
      <sheetName val="U-TYPE(1)"/>
      <sheetName val="전체내역 (2)"/>
      <sheetName val="인건비 "/>
      <sheetName val="토목공사일반"/>
      <sheetName val="POOM_MOTO"/>
      <sheetName val="회사정보"/>
      <sheetName val="기초자료"/>
      <sheetName val="심사계산"/>
      <sheetName val="심사물량"/>
      <sheetName val="진접"/>
      <sheetName val="D-3109"/>
      <sheetName val="골재산출"/>
      <sheetName val="양식"/>
      <sheetName val="인건비"/>
      <sheetName val="시행후면적"/>
      <sheetName val="수지예산"/>
      <sheetName val="일위_파일"/>
      <sheetName val="신표지1"/>
      <sheetName val="당초내역서"/>
      <sheetName val="배수공1"/>
      <sheetName val="토공"/>
      <sheetName val="입찰"/>
      <sheetName val="현경"/>
      <sheetName val="변경집계표"/>
      <sheetName val="백호우계수"/>
      <sheetName val="EQUIP LIST"/>
      <sheetName val="감가상각"/>
      <sheetName val="공사요율"/>
      <sheetName val="투찰"/>
      <sheetName val="지중자재단가"/>
      <sheetName val="개별직종노임단가(2003.9)"/>
      <sheetName val="PE관"/>
      <sheetName val="입력"/>
      <sheetName val="부안일위"/>
      <sheetName val="JUCK"/>
      <sheetName val="guard(mac)"/>
      <sheetName val="오동"/>
      <sheetName val="대조"/>
      <sheetName val="나한"/>
      <sheetName val="기계경비일람"/>
      <sheetName val="맨홀수량산출"/>
      <sheetName val="토공집계"/>
      <sheetName val="포장공"/>
      <sheetName val="역T형"/>
      <sheetName val="5.모델링"/>
      <sheetName val="내역(포장)"/>
      <sheetName val="1.설계기준"/>
      <sheetName val="조정금액결과표 (차수별)"/>
      <sheetName val="단중표"/>
      <sheetName val="취수탑"/>
      <sheetName val="건축-물가변동"/>
      <sheetName val="시멘트"/>
      <sheetName val="포장재료(1)"/>
      <sheetName val="토목내역서"/>
      <sheetName val="A_4"/>
      <sheetName val="대비"/>
      <sheetName val="입찰결과보고"/>
      <sheetName val="CALCULATION"/>
      <sheetName val="횡배수관 토공량 산출"/>
      <sheetName val="차액보증"/>
      <sheetName val="일위(PN)"/>
      <sheetName val="수량산출서(당초)"/>
      <sheetName val="수량3"/>
      <sheetName val="20관리비율"/>
      <sheetName val="표지판현황"/>
      <sheetName val="지장물"/>
      <sheetName val="설계내역서"/>
      <sheetName val="PROCESS"/>
      <sheetName val="기계경비"/>
      <sheetName val="c_balju"/>
      <sheetName val="Excel"/>
      <sheetName val="제원.설계조건"/>
      <sheetName val="직노"/>
      <sheetName val="제-노임"/>
      <sheetName val="제직재"/>
      <sheetName val="9902"/>
      <sheetName val="맨홀수량집계"/>
      <sheetName val="일위대가(뷔페)"/>
      <sheetName val="3. 지하차도 물량 집계표"/>
      <sheetName val="견적서"/>
      <sheetName val="자재집계표"/>
      <sheetName val="화재 탐지 설비"/>
      <sheetName val="전체원가계산서작업용"/>
      <sheetName val="전체내역작업용"/>
      <sheetName val="퇴직공제부금산출근거"/>
      <sheetName val="70%"/>
      <sheetName val="1공구내역서(1)"/>
      <sheetName val="공기"/>
      <sheetName val="배수통관(좌)"/>
      <sheetName val="기술자료 (연수)"/>
      <sheetName val="1. 설계조건 2.단면가정 3. 하중계산"/>
      <sheetName val="DATA 입력란"/>
      <sheetName val="unitpric"/>
      <sheetName val="noyim"/>
      <sheetName val="junggi"/>
      <sheetName val="일위대가모듈"/>
      <sheetName val="XL4Poppy"/>
      <sheetName val="단가산출서"/>
      <sheetName val="L-type"/>
      <sheetName val="영동(D)"/>
      <sheetName val="특수문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산출서"/>
      <sheetName val="수목일위"/>
      <sheetName val="원가"/>
      <sheetName val="시설물일위"/>
      <sheetName val="단가"/>
      <sheetName val="3BL공동구 수량"/>
      <sheetName val="Macro1"/>
      <sheetName val="데이타"/>
      <sheetName val="식재인부"/>
      <sheetName val="가설공사"/>
      <sheetName val="내역아"/>
      <sheetName val="울타리"/>
      <sheetName val="통합"/>
      <sheetName val="FAB별"/>
      <sheetName val="ilch"/>
      <sheetName val="정부노임단가"/>
      <sheetName val="H-pile(298x299)"/>
      <sheetName val="H-pile(250x250)"/>
      <sheetName val="Macro(전선)"/>
      <sheetName val="MO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상다㎡당 단가"/>
      <sheetName val="토공산출근거"/>
      <sheetName val="블럭물량산출근거"/>
      <sheetName val="토공물량산출근거"/>
      <sheetName val="블럭그리드산출근거"/>
      <sheetName val="총괄수량집계표"/>
      <sheetName val="일위대가표  (2)"/>
      <sheetName val="견적서  (2)"/>
      <sheetName val="시방서"/>
      <sheetName val="구조계산서"/>
      <sheetName val="영문구조계산"/>
      <sheetName val="견적서  (3)"/>
      <sheetName val="견적"/>
      <sheetName val="일위대가"/>
      <sheetName val="단가산출"/>
      <sheetName val="노임단가"/>
      <sheetName val="적용기준"/>
      <sheetName val="장비집계"/>
      <sheetName val="장비단가"/>
      <sheetName val="Sheet2"/>
      <sheetName val="Sheet3"/>
      <sheetName val="가도공"/>
      <sheetName val="단가"/>
      <sheetName val="시설물일위"/>
      <sheetName val="3BL공동구 수량"/>
      <sheetName val="군남내역서"/>
      <sheetName val="토적표"/>
      <sheetName val="ITEM"/>
      <sheetName val="b_balju_cho"/>
      <sheetName val="설계내역"/>
      <sheetName val="데이타"/>
      <sheetName val="단가목록"/>
      <sheetName val="통합"/>
      <sheetName val="일위대가표"/>
      <sheetName val="노무"/>
      <sheetName val="안정검토(온1)"/>
      <sheetName val="건축명"/>
      <sheetName val="기계명"/>
      <sheetName val="전기명"/>
      <sheetName val="토목명"/>
      <sheetName val="Sheet1"/>
      <sheetName val="내역서"/>
      <sheetName val="입력란"/>
      <sheetName val="97노임단가"/>
      <sheetName val="인천학익동 동아풍림아파트현장"/>
      <sheetName val="설계기준"/>
      <sheetName val="내역1"/>
      <sheetName val="법면단"/>
      <sheetName val="기본단가표"/>
      <sheetName val="현황산출서"/>
      <sheetName val="일위대가 "/>
      <sheetName val="IMP(MAIN)"/>
      <sheetName val="IMP (REACTOR)"/>
      <sheetName val="우각부보강"/>
      <sheetName val="ABUT수량-A1"/>
      <sheetName val="ilch"/>
      <sheetName val="참고자료"/>
      <sheetName val="정부노임단가"/>
      <sheetName val="용산1(해보)"/>
      <sheetName val="자판실행"/>
      <sheetName val="98수문일위"/>
      <sheetName val="맨홀수량집계"/>
      <sheetName val="단가(자재)"/>
      <sheetName val="단가(노임)"/>
      <sheetName val="기초목록"/>
      <sheetName val="단위중량"/>
      <sheetName val="WORK"/>
      <sheetName val="노무비단가"/>
      <sheetName val="식재인부"/>
      <sheetName val="#REF"/>
      <sheetName val="일반맨홀수량집계(A-7 LINE)"/>
      <sheetName val="danga"/>
      <sheetName val="부대내역"/>
      <sheetName val="건축내역"/>
      <sheetName val="하중조건(평상시)"/>
      <sheetName val="가시설단위수량"/>
      <sheetName val="SORCE1"/>
      <sheetName val="수량산출서"/>
      <sheetName val="BQ"/>
      <sheetName val="단가산출서 (2)"/>
      <sheetName val="단가산출서"/>
      <sheetName val="차액보증"/>
      <sheetName val="돌담교 상부수량"/>
      <sheetName val="설계예산서"/>
      <sheetName val="예산내역서"/>
      <sheetName val="현장지지물물량"/>
      <sheetName val="예가표"/>
      <sheetName val="플랜트 설치"/>
      <sheetName val="쌍송교"/>
      <sheetName val="Sheet1 (2)"/>
      <sheetName val="옹벽"/>
      <sheetName val="Macro1"/>
      <sheetName val="INPUTDATA"/>
      <sheetName val="2.대외공문"/>
      <sheetName val="설계조건"/>
      <sheetName val="기본DATA"/>
      <sheetName val="원가계산서"/>
      <sheetName val="H-pile(298x299)"/>
      <sheetName val="H-pile(250x250)"/>
      <sheetName val="일위대가목록"/>
      <sheetName val="단가비교표"/>
      <sheetName val="Y-WORK"/>
      <sheetName val="D-3503"/>
      <sheetName val="plan&amp;section of foundation"/>
      <sheetName val="working load at the btm ft."/>
      <sheetName val="stability check"/>
      <sheetName val="design criteria"/>
      <sheetName val="design load"/>
      <sheetName val="공통부대비"/>
      <sheetName val="표지"/>
      <sheetName val="MOTOR"/>
      <sheetName val="토사(PE)"/>
      <sheetName val="안정계산"/>
      <sheetName val="단면검토"/>
      <sheetName val="상호참고자료"/>
      <sheetName val="발주처자료입력"/>
      <sheetName val="하자보증자료"/>
      <sheetName val="원가계산하도"/>
      <sheetName val="Sheet5"/>
      <sheetName val="형상"/>
      <sheetName val="집수정(600-700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공사원가"/>
      <sheetName val="내역서집계표"/>
      <sheetName val="내역서99-4"/>
      <sheetName val="일위대가집계표"/>
      <sheetName val="정부노임단가"/>
      <sheetName val="단가조사서"/>
      <sheetName val="견적중기"/>
      <sheetName val="중기산출근거"/>
      <sheetName val="중기집계표"/>
      <sheetName val="중기계산"/>
      <sheetName val="주입율"/>
      <sheetName val="토공일위"/>
      <sheetName val="공통일위"/>
      <sheetName val="일반토목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RCD-장비운반"/>
      <sheetName val="RCD-STAND파일압입"/>
      <sheetName val="RCD-장비이동및거치"/>
      <sheetName val="RCD-굴착(풍화암)"/>
      <sheetName val="RCD-굴착(기반암)"/>
      <sheetName val="RCD-슬라임처리"/>
      <sheetName val="RCD-말뚝조성공"/>
      <sheetName val="RCD-두부정리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가시-쓰암천공"/>
      <sheetName val="3BL공동구 수량"/>
      <sheetName val="단가표"/>
      <sheetName val="데이타"/>
      <sheetName val="식재인부"/>
      <sheetName val="말뚝물량"/>
      <sheetName val="가시-파으박기(디젤햄머)"/>
      <sheetName val="99-05-10-서울대관련(내역서-1수정중)"/>
      <sheetName val="계화배수"/>
      <sheetName val="수량산출서"/>
      <sheetName val="일위대가"/>
      <sheetName val="내역서"/>
      <sheetName val="일위대가목차"/>
      <sheetName val="전기일위대가"/>
      <sheetName val="BSD (2)"/>
      <sheetName val="교통대책내역"/>
      <sheetName val="대비"/>
      <sheetName val="Proposal"/>
      <sheetName val="Total"/>
      <sheetName val="관람석제출"/>
      <sheetName val="차액보증"/>
      <sheetName val="hvac내역서(제어동)"/>
      <sheetName val="도급"/>
      <sheetName val="가공비"/>
      <sheetName val="Sheet1"/>
      <sheetName val="영동(D)"/>
      <sheetName val="Customer Databas"/>
      <sheetName val="JUCKEYK"/>
      <sheetName val="INPUT"/>
      <sheetName val="Cover"/>
      <sheetName val="물량표"/>
      <sheetName val="GRDBS"/>
      <sheetName val="세부내역"/>
      <sheetName val="보도경계블럭"/>
      <sheetName val="수량산출"/>
      <sheetName val="단면(RW1)"/>
      <sheetName val="CODE"/>
      <sheetName val="경비2내역"/>
      <sheetName val="설계서"/>
      <sheetName val=" 견적서"/>
      <sheetName val="금액집계"/>
      <sheetName val="N賃率-職"/>
      <sheetName val="을"/>
      <sheetName val="여과지동"/>
      <sheetName val="기초자료"/>
      <sheetName val="wall"/>
      <sheetName val="건축집계표"/>
      <sheetName val="토공사"/>
      <sheetName val="건축원가계산서"/>
      <sheetName val="토목"/>
      <sheetName val="내역서(총)"/>
      <sheetName val="BSD _2_"/>
      <sheetName val="20관리비율"/>
      <sheetName val="Macro(전선)"/>
      <sheetName val="투찰"/>
      <sheetName val="공사비집계"/>
      <sheetName val="교각1"/>
      <sheetName val="건축내역"/>
      <sheetName val="공사비내역서"/>
      <sheetName val="설계조건"/>
      <sheetName val="안정계산"/>
      <sheetName val="단면검토"/>
      <sheetName val="BLOCK(1)"/>
      <sheetName val="unit 4"/>
      <sheetName val="설계개요"/>
      <sheetName val="예산M12A"/>
      <sheetName val="도급양식"/>
      <sheetName val="8월현금흐름표"/>
      <sheetName val="DI1"/>
      <sheetName val="UR2-Calculation"/>
      <sheetName val="Sheet5"/>
      <sheetName val="날개벽"/>
      <sheetName val="full (2)"/>
      <sheetName val="단면가정"/>
      <sheetName val="공사비 내역 (가)"/>
      <sheetName val="토공(완충)"/>
      <sheetName val="예산서"/>
      <sheetName val="금액내역서"/>
      <sheetName val="TEL"/>
      <sheetName val="소비자가"/>
      <sheetName val="견적서"/>
      <sheetName val="FB25JN"/>
      <sheetName val="공사비예산서(토목분)"/>
      <sheetName val="BID"/>
      <sheetName val="옹벽"/>
      <sheetName val="단면치수"/>
      <sheetName val="factor"/>
      <sheetName val="내역집계표_소방"/>
      <sheetName val="FRT_O"/>
      <sheetName val="FAB_I"/>
      <sheetName val="견"/>
      <sheetName val="공문"/>
      <sheetName val="서울대규장각(가시설흙막이)"/>
      <sheetName val="부표총괄"/>
      <sheetName val="지장물C"/>
      <sheetName val="교육종류"/>
      <sheetName val="표지"/>
      <sheetName val="조명시설"/>
      <sheetName val="노원열병합  건축공사기성내역서"/>
      <sheetName val="날개벽(좌,우=45도,75도)"/>
      <sheetName val="RCD-두부정리_x0000_ꘄŤ_x0000__x0004__x0000__x0000__x0000__x0000__x0000__x0000_휰Ť_x0000__x0000__x0000__x0000__x0000__x0000__x0000__x0000_ꐨŤ"/>
      <sheetName val="Sheet2"/>
      <sheetName val="list price"/>
      <sheetName val="상 부"/>
      <sheetName val="준검 내역서"/>
      <sheetName val="공사원가계산서"/>
      <sheetName val="6호기"/>
      <sheetName val="변화치수"/>
      <sheetName val="터파기및재료"/>
      <sheetName val="fitting"/>
      <sheetName val="차량구입"/>
      <sheetName val="원가"/>
      <sheetName val="ELECTRIC"/>
      <sheetName val="분전반"/>
      <sheetName val="광진통합기성내역"/>
      <sheetName val="금액"/>
      <sheetName val="직노"/>
      <sheetName val="#REF"/>
      <sheetName val="을 2"/>
      <sheetName val="표지 (2)"/>
      <sheetName val="을지"/>
      <sheetName val="단가산출"/>
      <sheetName val="대치판정"/>
      <sheetName val="신우"/>
      <sheetName val="을 1"/>
      <sheetName val="손익분석"/>
      <sheetName val="I.설계조건"/>
      <sheetName val="Sheet3"/>
      <sheetName val="전산망"/>
      <sheetName val="차수"/>
      <sheetName val="b_gunmul"/>
      <sheetName val="b_balju (2)"/>
      <sheetName val="노임변동률"/>
      <sheetName val="재집"/>
      <sheetName val="직재"/>
      <sheetName val="내역"/>
      <sheetName val="영업소실적"/>
      <sheetName val="7.5.2 BOQ Summary "/>
      <sheetName val="조경"/>
      <sheetName val="danga"/>
      <sheetName val="ilch"/>
      <sheetName val="단위수량"/>
      <sheetName val="맨홀토공수량"/>
      <sheetName val="DATE"/>
      <sheetName val="백암비스타내역"/>
      <sheetName val="정공공사"/>
      <sheetName val="Y-WORK"/>
      <sheetName val="시멘트"/>
      <sheetName val="소방사항"/>
      <sheetName val="CALCULATION"/>
      <sheetName val="DESIGN_CRETERIA"/>
      <sheetName val="2.설계제원"/>
      <sheetName val="RCD-두부정리_x0000_ꘄŤ_x0004__x0000_휰ŤꐨŤ&amp;)[99-05-10-서울"/>
      <sheetName val="WO"/>
      <sheetName val="data1"/>
      <sheetName val="TB-내역서"/>
      <sheetName val="공사개요"/>
      <sheetName val="가설공사내역"/>
      <sheetName val="단가조사표"/>
      <sheetName val="단가표 "/>
      <sheetName val="DATA(BAC)"/>
      <sheetName val="SE-611"/>
      <sheetName val="제경비"/>
      <sheetName val="설명서"/>
      <sheetName val="예정공정표"/>
      <sheetName val="표지1"/>
      <sheetName val="화산경계"/>
      <sheetName val="내역표지"/>
      <sheetName val="단가산출서 (2)"/>
      <sheetName val="단가산출서"/>
      <sheetName val="토공계산서(부체도로)"/>
      <sheetName val="말뚝지지력산정"/>
      <sheetName val="RCD-STRAND_PILE_압입및굴착"/>
      <sheetName val="BSD_(2)"/>
      <sheetName val="3BL공동구_수량"/>
      <sheetName val="공사비_내역_(가)"/>
      <sheetName val="Customer_Databas"/>
      <sheetName val="A-4"/>
      <sheetName val="ABUT수량-A1"/>
      <sheetName val="간선계산"/>
      <sheetName val="노무비"/>
      <sheetName val="DATA"/>
      <sheetName val="220 (2)"/>
      <sheetName val="총괄표"/>
      <sheetName val="BRAZIL"/>
      <sheetName val="실행예산"/>
      <sheetName val="REQDELTA"/>
      <sheetName val="건축내역서"/>
      <sheetName val="개요"/>
      <sheetName val="난방열교"/>
      <sheetName val="급탕열교"/>
      <sheetName val="RCD-두부정리?ꘄŤ?_x0004_??????휰Ť????????ꐨŤ"/>
      <sheetName val="RCD-두부정리?ꘄŤ_x0004_?휰ŤꐨŤ&amp;)[99-05-10-서울"/>
      <sheetName val="EACT10"/>
      <sheetName val="I一般比"/>
      <sheetName val="당초수량"/>
      <sheetName val="원형맨홀수량"/>
      <sheetName val="Sheet15"/>
      <sheetName val="노임"/>
      <sheetName val="출역 "/>
      <sheetName val="토사(PE)"/>
      <sheetName val="1.우편집중내역서"/>
      <sheetName val="연습"/>
      <sheetName val="횡배수관토공수량"/>
      <sheetName val="3.일반설비"/>
      <sheetName val="수량분배표"/>
      <sheetName val="대전월평내역"/>
      <sheetName val="단중표"/>
      <sheetName val="원가계산"/>
      <sheetName val="공사비총괄표"/>
      <sheetName val="전기"/>
      <sheetName val="3련 BOX"/>
      <sheetName val="1.설계기준"/>
      <sheetName val="FAB별"/>
      <sheetName val="PAINT"/>
      <sheetName val="COPING"/>
      <sheetName val="kimre scrubber"/>
      <sheetName val="건축"/>
      <sheetName val="직접비"/>
      <sheetName val="시추주상도"/>
      <sheetName val="DR(SUM)"/>
      <sheetName val="TL(SUM)"/>
      <sheetName val="목차"/>
      <sheetName val="부대공"/>
      <sheetName val="입찰안"/>
      <sheetName val="자재집계표"/>
      <sheetName val="실행내역"/>
      <sheetName val="h-013211-2"/>
      <sheetName val="갑지1"/>
      <sheetName val="direct"/>
      <sheetName val="wage"/>
      <sheetName val="산출내역서집계표"/>
      <sheetName val="지급자재"/>
      <sheetName val="공통가설"/>
      <sheetName val="단가대비"/>
      <sheetName val="경산"/>
      <sheetName val="현금"/>
      <sheetName val="GiaVT"/>
      <sheetName val="gVL"/>
      <sheetName val="갑지(추정)"/>
      <sheetName val="dg"/>
      <sheetName val="WORK"/>
      <sheetName val="부재예실"/>
      <sheetName val="A"/>
      <sheetName val="CAL"/>
      <sheetName val="시행예산"/>
      <sheetName val="부대대비"/>
      <sheetName val="냉연집계"/>
      <sheetName val="회사99"/>
      <sheetName val="입출재고현황 (2)"/>
      <sheetName val="품셈TABLE"/>
      <sheetName val="제원.설계조건"/>
      <sheetName val="RCD-두부정리_ꘄŤ__x0004_______휰Ť________ꐨŤ"/>
      <sheetName val="지주목시비량산출서"/>
      <sheetName val="단가조사"/>
      <sheetName val="SUMMARY"/>
      <sheetName val="list_price"/>
      <sheetName val="_견적서"/>
      <sheetName val="상_부"/>
      <sheetName val="BSD__2_"/>
      <sheetName val="준검_내역서"/>
      <sheetName val="full_(2)"/>
      <sheetName val="unit_4"/>
      <sheetName val="견적내용입력"/>
      <sheetName val="견적서세부내용"/>
      <sheetName val="문학간접"/>
      <sheetName val="8.PILE  (돌출)"/>
      <sheetName val="설직재-1"/>
      <sheetName val="간접비"/>
      <sheetName val="BQ"/>
      <sheetName val="기초공"/>
      <sheetName val="기둥(원형)"/>
      <sheetName val="SPEC"/>
      <sheetName val="OHU"/>
      <sheetName val="CONCRETE"/>
      <sheetName val="물량산출근거"/>
      <sheetName val="통합"/>
      <sheetName val="건축(충일분)"/>
      <sheetName val="단가조사-1"/>
      <sheetName val="단가조사-2"/>
      <sheetName val="목공집계"/>
      <sheetName val="퇴비산출근거"/>
      <sheetName val="수원공"/>
      <sheetName val="Earthwork"/>
      <sheetName val="내역서 "/>
      <sheetName val="단면 (2)"/>
      <sheetName val="관급단가"/>
      <sheetName val="기본일위"/>
      <sheetName val="99노임기준"/>
      <sheetName val="공통비"/>
      <sheetName val="F4-F7"/>
      <sheetName val="세부내역서(전기)"/>
      <sheetName val="도급잔고내역"/>
      <sheetName val="토목공종세부집계"/>
      <sheetName val="RCD-STRAND_PILE_압입및굴착4"/>
      <sheetName val="RCD-STRAND_PILE_압입및굴착1"/>
      <sheetName val="RCD-STRAND_PILE_압입및굴착2"/>
      <sheetName val="RCD-STRAND_PILE_압입및굴착3"/>
      <sheetName val="2.대외공문"/>
      <sheetName val="연령현황"/>
      <sheetName val="(2)"/>
      <sheetName val="일위대가목록"/>
      <sheetName val="간접"/>
      <sheetName val="집계표"/>
      <sheetName val="사용자정의"/>
      <sheetName val="제품표준규격"/>
      <sheetName val="통신물량"/>
      <sheetName val="원가계산서"/>
      <sheetName val="원가입력"/>
      <sheetName val="설계명세서"/>
      <sheetName val="소방"/>
      <sheetName val="감리을"/>
      <sheetName val="단가적용"/>
      <sheetName val="기계내역서"/>
      <sheetName val="1-1"/>
      <sheetName val="Macro1"/>
      <sheetName val="Sheet4"/>
      <sheetName val="SS"/>
      <sheetName val="단가대비표"/>
      <sheetName val="MOTOR"/>
      <sheetName val="발신정보"/>
      <sheetName val="Indirect Cost"/>
      <sheetName val="협조전"/>
      <sheetName val="재무가정"/>
      <sheetName val="설변물량"/>
      <sheetName val="APT내역"/>
      <sheetName val="물량표S"/>
      <sheetName val="전체"/>
      <sheetName val="MM"/>
      <sheetName val="물가자료"/>
      <sheetName val="전체공사"/>
      <sheetName val="첨부파일"/>
      <sheetName val="작성"/>
      <sheetName val="직공비"/>
      <sheetName val="관리비"/>
      <sheetName val="공틀공사"/>
      <sheetName val="90.03실행 "/>
      <sheetName val="깨기"/>
      <sheetName val="CAPVC"/>
      <sheetName val="hvac(제어동)"/>
      <sheetName val="TIE-IN"/>
      <sheetName val="롤러"/>
      <sheetName val="장비"/>
      <sheetName val="노무"/>
      <sheetName val="근생APT-신마감"/>
      <sheetName val="복지관_FIART"/>
      <sheetName val="근생APT-FIART"/>
      <sheetName val="근생-FIART"/>
      <sheetName val="design criteria"/>
      <sheetName val="plan&amp;section of foundation"/>
      <sheetName val="내역(전체)"/>
      <sheetName val="ML"/>
      <sheetName val="2공구산출내역"/>
      <sheetName val="BAY별 원가표준"/>
      <sheetName val="기본자료(실행)"/>
      <sheetName val="ITEM"/>
      <sheetName val="견적대비 견적서"/>
      <sheetName val="RCD-두부정리_ꘄŤ_x0004__휰ŤꐨŤ&amp;)_99-05-10-서울"/>
      <sheetName val="품종별-이름"/>
      <sheetName val="발주수량표"/>
      <sheetName val="본사인상전"/>
      <sheetName val="CAL."/>
      <sheetName val="PRICE-COMP"/>
      <sheetName val="대우단가(풍산)"/>
      <sheetName val="eq_data"/>
      <sheetName val="해평견적"/>
      <sheetName val="기타 정보통신공사"/>
      <sheetName val="NEWDRAW"/>
      <sheetName val="98수문일위"/>
      <sheetName val="실행철강하도"/>
      <sheetName val="EKOG10건축"/>
      <sheetName val="현황"/>
      <sheetName val="퍼스트"/>
      <sheetName val="일위대가표(DEEP)"/>
      <sheetName val="부하LOAD"/>
      <sheetName val="01"/>
      <sheetName val="1단계"/>
      <sheetName val="단위세대"/>
      <sheetName val="Sheet10"/>
      <sheetName val="자료"/>
      <sheetName val="공사내역서(을)실행"/>
      <sheetName val="잔수량(작성)"/>
      <sheetName val="8. 내진해석"/>
      <sheetName val="토목 (2)"/>
      <sheetName val="직접인건비"/>
      <sheetName val="노임단가"/>
      <sheetName val="ET2TOT"/>
      <sheetName val="노임이"/>
      <sheetName val="9GNG운반"/>
      <sheetName val="3BL공동구_수량1"/>
      <sheetName val="BSD_(2)1"/>
      <sheetName val="Customer_Databas1"/>
      <sheetName val="full_(2)1"/>
      <sheetName val="unit_41"/>
      <sheetName val="_견적서1"/>
      <sheetName val="공사비_내역_(가)1"/>
      <sheetName val="BSD__2_1"/>
      <sheetName val="준검_내역서1"/>
      <sheetName val="단가표_"/>
      <sheetName val="b_balju_(2)"/>
      <sheetName val="RCD-두부정리ꘄŤ휰ŤꐨŤ"/>
      <sheetName val="노원열병합__건축공사기성내역서"/>
      <sheetName val="list_price1"/>
      <sheetName val="상_부1"/>
      <sheetName val="7_5_2_BOQ_Summary_"/>
      <sheetName val="I_설계조건"/>
      <sheetName val="2_설계제원"/>
      <sheetName val="1_우편집중내역서"/>
      <sheetName val="RCD-두부정리ꘄŤ휰ŤꐨŤ&amp;)[99-05-10-서울"/>
      <sheetName val="단가산출서_(2)"/>
      <sheetName val="RCD-두부정리?ꘄŤ???????휰Ť????????ꐨŤ"/>
      <sheetName val="RCD-두부정리?ꘄŤ?휰ŤꐨŤ&amp;)[99-05-10-서울"/>
      <sheetName val="kimre_scrubber"/>
      <sheetName val="출역_"/>
      <sheetName val="을_2"/>
      <sheetName val="표지_(2)"/>
      <sheetName val="을_1"/>
      <sheetName val="물가연동제"/>
      <sheetName val="7682LA SKD(12.4)"/>
      <sheetName val="AH-1 "/>
      <sheetName val="구분자"/>
      <sheetName val="조명율표"/>
      <sheetName val="sheets"/>
      <sheetName val="일위(토목단산)"/>
      <sheetName val="일위대가표"/>
      <sheetName val="담장산출"/>
      <sheetName val="소요자재"/>
      <sheetName val="특2호하천산근"/>
      <sheetName val="특2호부관하천산근"/>
      <sheetName val="주경기-오배수"/>
      <sheetName val=""/>
      <sheetName val="W1"/>
      <sheetName val="공사내역"/>
      <sheetName val="설계예산서"/>
      <sheetName val="수문보고"/>
      <sheetName val="건축공사"/>
      <sheetName val="1.설계조건"/>
      <sheetName val="사용성검토"/>
      <sheetName val="Area"/>
      <sheetName val="CostData"/>
      <sheetName val="IncomeData"/>
      <sheetName val="PropertyData"/>
      <sheetName val="Project Brief"/>
      <sheetName val="토공사(단지)"/>
      <sheetName val="경비"/>
      <sheetName val="터널조도"/>
      <sheetName val="별표 "/>
      <sheetName val="품셈표"/>
      <sheetName val="2002상반기노임기준"/>
      <sheetName val="RAHMEN"/>
      <sheetName val="인건비"/>
      <sheetName val="VXXXXX"/>
      <sheetName val="부안일위"/>
      <sheetName val="골조시행"/>
      <sheetName val="Door Works Billing-N.O"/>
      <sheetName val="D040416"/>
      <sheetName val="포장복구집계"/>
      <sheetName val="식재품셈"/>
      <sheetName val="변경내역"/>
      <sheetName val="기본DATA"/>
      <sheetName val="HW일위"/>
      <sheetName val="Customize Your Planner"/>
      <sheetName val="4월조사단가"/>
      <sheetName val="공주-교대(A1)"/>
      <sheetName val="일위목록"/>
      <sheetName val="2F 회의실견적(5_14 일대)"/>
      <sheetName val="ASEM내역"/>
      <sheetName val="하중계산"/>
      <sheetName val="type-F"/>
      <sheetName val="플랜트 설치"/>
      <sheetName val="SUMMARY(S)"/>
    </sheetNames>
    <sheetDataSet>
      <sheetData sheetId="0" refreshError="1"/>
      <sheetData sheetId="1"/>
      <sheetData sheetId="2"/>
      <sheetData sheetId="3"/>
      <sheetData sheetId="4"/>
      <sheetData sheetId="5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/>
      <sheetData sheetId="235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/>
      <sheetData sheetId="408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하"/>
      <sheetName val="TR용량"/>
      <sheetName val="BATT"/>
      <sheetName val="GENCALC"/>
      <sheetName val="CABLE SIZE CALCULATION SHEET"/>
      <sheetName val="IMPEADENCE MAP "/>
      <sheetName val="IMPEADENCE "/>
      <sheetName val="등가거리"/>
      <sheetName val="MCCCALC"/>
      <sheetName val="CABLECALC"/>
      <sheetName val="DATA"/>
      <sheetName val="DATA1"/>
      <sheetName val="MOTOR"/>
      <sheetName val="000000"/>
      <sheetName val="조명율표"/>
      <sheetName val="CABLE"/>
      <sheetName val="전동기수정"/>
      <sheetName val="전동기적용"/>
      <sheetName val="전동기"/>
      <sheetName val="PACKAGE"/>
      <sheetName val="전선"/>
      <sheetName val="전선관"/>
      <sheetName val="허용전류"/>
      <sheetName val="선로정수"/>
      <sheetName val="전선관(1)"/>
      <sheetName val="부하산정"/>
      <sheetName val="케이블선정"/>
      <sheetName val="Sheet9"/>
      <sheetName val="Sheet10"/>
      <sheetName val="Sheet12"/>
      <sheetName val="Sheet11"/>
      <sheetName val="Sheet13"/>
      <sheetName val="Sheet14"/>
      <sheetName val="Sheet15"/>
      <sheetName val="Sheet16"/>
      <sheetName val="견적갑지"/>
      <sheetName val="입찰참가보고 (2)"/>
      <sheetName val="집계표"/>
      <sheetName val="내역"/>
      <sheetName val="부대공II"/>
      <sheetName val="가설사무실"/>
      <sheetName val="조직도"/>
      <sheetName val="카메라"/>
      <sheetName val="토목원가계산서"/>
      <sheetName val="토목원가"/>
      <sheetName val="집계장"/>
      <sheetName val="설계내역"/>
      <sheetName val="제외공종"/>
      <sheetName val="공정현황보고(3.20) (2)"/>
      <sheetName val="추진공정(법인)3.20"/>
      <sheetName val="공정현황보고(3.27) (2)"/>
      <sheetName val="추진공정(법인)3.27"/>
      <sheetName val="공정현황보고(4.2)"/>
      <sheetName val="표지"/>
      <sheetName val="원가계산"/>
      <sheetName val="원가계산기준"/>
      <sheetName val="단가산출서"/>
      <sheetName val="수량산출-재료"/>
      <sheetName val="수량산출-노무"/>
      <sheetName val="산출1-전력"/>
      <sheetName val="산출1-분전반"/>
      <sheetName val="산출2-기기동력"/>
      <sheetName val="산출3-동력"/>
      <sheetName val="산출4-접지"/>
      <sheetName val="산출5-피뢰침"/>
      <sheetName val="산출6-전등"/>
      <sheetName val="산출-전등(TRAY)"/>
      <sheetName val="산출7-전열"/>
      <sheetName val="산출8-조명제어"/>
      <sheetName val="산출9-TRAY"/>
      <sheetName val="단가조사-1"/>
      <sheetName val="단가조사-2"/>
      <sheetName val="일위집계"/>
      <sheetName val="일위대가"/>
      <sheetName val="노임단가"/>
      <sheetName val="목차"/>
      <sheetName val="도급내역서"/>
      <sheetName val="1.공사집행계획서"/>
      <sheetName val="2.예산내역검토서"/>
      <sheetName val="3.실행원가내역서"/>
      <sheetName val="4.실행예산단가산출서(단가)"/>
      <sheetName val="4.실행예산단가산출서(금액)"/>
      <sheetName val="5.현장관리비"/>
      <sheetName val="6.공사예정공정표"/>
      <sheetName val="7.인원동원현황"/>
      <sheetName val="8.장비투입현황"/>
      <sheetName val="9.문제점 및 대책"/>
      <sheetName val="10.설계변경 및 추가공사"/>
      <sheetName val="공사수행범위"/>
      <sheetName val="자재투입계획"/>
      <sheetName val="사급자재구입량"/>
      <sheetName val="산출근거"/>
      <sheetName val="사급자재재료표"/>
      <sheetName val="단가비교표"/>
      <sheetName val="Chart1"/>
      <sheetName val="내역서"/>
      <sheetName val="단위내역목록"/>
      <sheetName val="단위내역서"/>
      <sheetName val="총괄표"/>
      <sheetName val="원가(1)"/>
      <sheetName val="원가(2)"/>
      <sheetName val="공량산출서"/>
      <sheetName val="설계참고목차"/>
      <sheetName val="수량조서"/>
      <sheetName val="1.철주신설"/>
      <sheetName val="2.철주신설"/>
      <sheetName val="3.철주신설"/>
      <sheetName val="4.비임신설"/>
      <sheetName val="5.기기가대"/>
      <sheetName val="6.철주기초"/>
      <sheetName val="7.기기기초"/>
      <sheetName val="8.기기기초"/>
      <sheetName val="9.기기기초"/>
      <sheetName val="10.단권변압기"/>
      <sheetName val="11.가스절연"/>
      <sheetName val="12.전자식제어반"/>
      <sheetName val="13.고장점표정반"/>
      <sheetName val="14.GP"/>
      <sheetName val="15.전철용RTU"/>
      <sheetName val="16.R-C BANK"/>
      <sheetName val="17.모선배선"/>
      <sheetName val="18.제어및전력케이블"/>
      <sheetName val="19.핏트"/>
      <sheetName val="20.배수로"/>
      <sheetName val="21.스틸그레이팅"/>
      <sheetName val="22.접지장치"/>
      <sheetName val="23.옥외전선관"/>
      <sheetName val="24.옥외외등"/>
      <sheetName val="25.무인화설비"/>
      <sheetName val="26.콘크리트포장"/>
      <sheetName val="27.자갈부설"/>
      <sheetName val="28.휀스"/>
      <sheetName val="29.소내용TR"/>
      <sheetName val="30.고배용VCB"/>
      <sheetName val="31.고배용RTU"/>
      <sheetName val="32.기기기초"/>
      <sheetName val="33.지중케이블"/>
      <sheetName val="34.전력용관로"/>
      <sheetName val="35.장주신설"/>
      <sheetName val="36.맨홀"/>
      <sheetName val="37.운반비"/>
      <sheetName val="운반비(철재류)"/>
      <sheetName val="운반비(전선관)"/>
      <sheetName val="운반비(전선류)"/>
      <sheetName val="호표"/>
      <sheetName val="시중노임표"/>
      <sheetName val="견적단가"/>
      <sheetName val="재료단가"/>
      <sheetName val="Sheet1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Module1"/>
      <sheetName val="적쒩2002"/>
      <sheetName val="단위내엍목록"/>
      <sheetName val="원가계산서"/>
      <sheetName val="설계내역서"/>
      <sheetName val="제어반공량"/>
      <sheetName val="가격조사"/>
      <sheetName val="제어반견적"/>
      <sheetName val="주요물량"/>
      <sheetName val="A-4"/>
      <sheetName val="토공계산서(부체도로)"/>
      <sheetName val="정부노임단가"/>
      <sheetName val="안영판암원가계산서"/>
      <sheetName val="안영-판암간집계표"/>
      <sheetName val="안영복개집계표"/>
      <sheetName val="안영복개터널옥외변전"/>
      <sheetName val="안영복개터널가로등"/>
      <sheetName val="안영복개터널케이블(할증제외)"/>
      <sheetName val="안영복개터널케이블(할증)"/>
      <sheetName val="안영복개터널조명(할증제외)"/>
      <sheetName val="안영복개터널조명(할증)"/>
      <sheetName val="안영복개터널방재(할증제외)"/>
      <sheetName val="안영복개터널방재(할증)"/>
      <sheetName val="안영복개터널소화기(할증제외)"/>
      <sheetName val="안영복개터널소화기(할증)"/>
      <sheetName val="구완집계표"/>
      <sheetName val="구완터널옥외변전"/>
      <sheetName val="구완터널가로등"/>
      <sheetName val="구완터널케이블(할증제외)"/>
      <sheetName val="구완터널케이블(할증)"/>
      <sheetName val="구완터널조명(할증제외)"/>
      <sheetName val="구완터널조명(할증)"/>
      <sheetName val="구완터널방재(할증제외)"/>
      <sheetName val="구완터널방재(할증)"/>
      <sheetName val="구완터널소화기(할증제외)"/>
      <sheetName val="구완터널소화기(할증)"/>
      <sheetName val="안영영업소집계표"/>
      <sheetName val="안영옥외전기"/>
      <sheetName val="안영옥내전기"/>
      <sheetName val="안영옥내약전설비공사"/>
      <sheetName val="안영소방"/>
      <sheetName val="안영TG설비공사"/>
      <sheetName val="안영지명표지판총괄"/>
      <sheetName val="안영지명표지판"/>
      <sheetName val="안영지명표지판2"/>
      <sheetName val="안영IC집계표"/>
      <sheetName val="안영IC"/>
      <sheetName val="안영IC신호등집계표"/>
      <sheetName val="안영IC신호등"/>
      <sheetName val="남대전JC집계표"/>
      <sheetName val="남대전JC"/>
      <sheetName val="교량집계표(안영-판암감)"/>
      <sheetName val="교량점검등(안영-판암간)"/>
      <sheetName val="지급자재집계표"/>
      <sheetName val="안영복개터널지급자재"/>
      <sheetName val="구완터널지급자재"/>
      <sheetName val="안영영업소지급자재"/>
      <sheetName val="안영IC가로등지급자재"/>
      <sheetName val="남대전JC가로등지급자재"/>
      <sheetName val="공구손료 산출내역"/>
      <sheetName val="WORK"/>
      <sheetName val="일반공사"/>
      <sheetName val="대비"/>
      <sheetName val="2F 회의실견적(5_14 일대)"/>
      <sheetName val="CONCRETE"/>
      <sheetName val="P礔CKAGE"/>
      <sheetName val="ITEM"/>
      <sheetName val="D-3503"/>
      <sheetName val="DS-LOAD"/>
      <sheetName val="지급자재"/>
      <sheetName val="운반비(전선륐)"/>
      <sheetName val="남양시작동자105노65기1.3화1.2"/>
      <sheetName val="차액보증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공통비"/>
      <sheetName val="경비"/>
      <sheetName val="데이타"/>
      <sheetName val="날개벽"/>
      <sheetName val="건축내역"/>
      <sheetName val="전기일위대가"/>
      <sheetName val="Y-WORK"/>
      <sheetName val="일위대가서"/>
      <sheetName val="MCC,분전반"/>
      <sheetName val="PANEL"/>
      <sheetName val="신규단가-00.11.30"/>
      <sheetName val="원가계산서-계약"/>
      <sheetName val="계약내역서"/>
      <sheetName val="단가조서"/>
      <sheetName val="견적단가(조명제어)"/>
      <sheetName val="견적단가(등기구)"/>
      <sheetName val="견적단가(수배전반)"/>
      <sheetName val="자재집계"/>
      <sheetName val="터널조도"/>
      <sheetName val="중기일위대가"/>
      <sheetName val="코드"/>
      <sheetName val="결과조달"/>
      <sheetName val="SG"/>
      <sheetName val="자재단가"/>
      <sheetName val="BLOCK(1)"/>
      <sheetName val="부대내역"/>
      <sheetName val="출근부"/>
      <sheetName val="노원열병합  건축공사기성내역서"/>
      <sheetName val="공통가설"/>
      <sheetName val="타공종이기"/>
      <sheetName val="소비자가"/>
      <sheetName val="내역분기"/>
      <sheetName val="투찰"/>
      <sheetName val="TEL"/>
      <sheetName val="VXXXXX"/>
      <sheetName val="전도금청구서"/>
      <sheetName val="전도금청구서 (2)"/>
      <sheetName val="자금분계"/>
      <sheetName val="미지급"/>
      <sheetName val="직영노"/>
      <sheetName val="금전출납 "/>
      <sheetName val="현금출납부"/>
      <sheetName val="식대 "/>
      <sheetName val="장비사용료"/>
      <sheetName val="장비대"/>
      <sheetName val="유류대"/>
      <sheetName val="자재대"/>
      <sheetName val="기성고조서(폐기물) (2)"/>
      <sheetName val="기성고조서(순성토)"/>
      <sheetName val="기성고조서(배수)"/>
      <sheetName val="배수외주내역서"/>
      <sheetName val="Sheet3 (5)"/>
      <sheetName val="Sheet3 (6)"/>
      <sheetName val="sw1"/>
      <sheetName val="NOMUBI"/>
      <sheetName val="I.설계조건"/>
      <sheetName val="CODE"/>
      <sheetName val="공사비집계"/>
      <sheetName val="11.자재단가"/>
      <sheetName val="전차선로 물량표"/>
      <sheetName val="토공"/>
      <sheetName val="001"/>
      <sheetName val="ilch"/>
      <sheetName val="노무비"/>
      <sheetName val="수량산출"/>
      <sheetName val="Sheet1 (2)"/>
      <sheetName val="장비집계"/>
      <sheetName val="단가"/>
      <sheetName val="시설물일위"/>
      <sheetName val="3BL공동구 수량"/>
      <sheetName val="간선계산"/>
      <sheetName val="통합"/>
      <sheetName val="COPING"/>
      <sheetName val="현금"/>
      <sheetName val="c_balju"/>
      <sheetName val="CTEMCOST"/>
      <sheetName val="금액내역서"/>
      <sheetName val="98지급계획"/>
      <sheetName val="31.고_x0000_RTU"/>
      <sheetName val="집1"/>
      <sheetName val="8.PILE  (돌출)"/>
      <sheetName val="설계예산내역서"/>
      <sheetName val="연결임시"/>
      <sheetName val="관람석제출"/>
      <sheetName val="단위중량"/>
      <sheetName val="L형옹벽(key)"/>
      <sheetName val="토공(완충)"/>
      <sheetName val="중기사용료"/>
      <sheetName val="기초공"/>
      <sheetName val="기둥(원형)"/>
      <sheetName val="한강운반비"/>
      <sheetName val="인건비"/>
      <sheetName val="단가조사서"/>
      <sheetName val="토목주소"/>
      <sheetName val="프랜트면허"/>
      <sheetName val="환률"/>
      <sheetName val="기계내역"/>
      <sheetName val="#REF"/>
      <sheetName val="DATA(BAC)"/>
      <sheetName val="백호우계수"/>
      <sheetName val="구조물철거타공정이월"/>
      <sheetName val="내역서(총)"/>
      <sheetName val="횡배위치"/>
      <sheetName val="견적시담(송포2공구)"/>
      <sheetName val="6호기"/>
      <sheetName val="판"/>
      <sheetName val="BQ"/>
      <sheetName val="BID"/>
      <sheetName val="겉장"/>
      <sheetName val="기성검사원"/>
      <sheetName val="원가"/>
      <sheetName val="건축"/>
      <sheetName val="토목"/>
      <sheetName val="ABUT수량-A1"/>
      <sheetName val="수목단가"/>
      <sheetName val="시설수량표"/>
      <sheetName val="식재수량표"/>
      <sheetName val="일위목록"/>
      <sheetName val="K1자재(3차등)"/>
      <sheetName val="FACTOR"/>
      <sheetName val="손익분석"/>
      <sheetName val="공사개요"/>
      <sheetName val="NEWDRAW"/>
      <sheetName val="현장지지물물량"/>
      <sheetName val="보합"/>
      <sheetName val="공통부대비"/>
      <sheetName val="TOTAL"/>
      <sheetName val="최초침전지집계표"/>
      <sheetName val="BJJIN"/>
      <sheetName val="여흥"/>
      <sheetName val="March"/>
      <sheetName val="화재 탐지 설비"/>
      <sheetName val="조경"/>
      <sheetName val="fitting"/>
      <sheetName val="정렬"/>
      <sheetName val="danga"/>
      <sheetName val="DATE"/>
      <sheetName val="설계조건"/>
      <sheetName val="안정계산"/>
      <sheetName val="단면검토"/>
      <sheetName val="을"/>
      <sheetName val="총계"/>
      <sheetName val="내역서 "/>
      <sheetName val="준검 내역서"/>
      <sheetName val="난방열교"/>
      <sheetName val="급탕열교"/>
      <sheetName val="31.고"/>
      <sheetName val="산거각호표"/>
      <sheetName val="B"/>
      <sheetName val="몰탈재료산출"/>
      <sheetName val="Sheet4"/>
      <sheetName val="총집계표"/>
      <sheetName val="교각1"/>
      <sheetName val="조도계산서 (도서)"/>
      <sheetName val="TYPE-B 평균H"/>
      <sheetName val="신공"/>
      <sheetName val="일위대가목차"/>
      <sheetName val="실행내역"/>
      <sheetName val="Site Expenses"/>
      <sheetName val="맨홀수량집계"/>
      <sheetName val="수량집계"/>
      <sheetName val="총괄집계표"/>
      <sheetName val="STORAGE"/>
      <sheetName val="금액집계"/>
      <sheetName val="노임"/>
      <sheetName val="Customer Databas"/>
      <sheetName val="골조시행"/>
      <sheetName val="단면가정"/>
      <sheetName val="가공비"/>
      <sheetName val="32.銅기기초"/>
      <sheetName val="Explanation for Page 17"/>
      <sheetName val="UNIT"/>
      <sheetName val="견적서"/>
      <sheetName val="2.예산냴역검토서"/>
      <sheetName val="전신환매도율"/>
      <sheetName val="woo(mac)"/>
      <sheetName val="말뚝물량"/>
      <sheetName val="플랜트 설치"/>
      <sheetName val="품목"/>
      <sheetName val="수량산출서"/>
      <sheetName val="직노"/>
      <sheetName val="일위대가표"/>
      <sheetName val="토공총괄집계"/>
      <sheetName val="JUCK"/>
      <sheetName val="소업1교"/>
      <sheetName val="설변물량"/>
      <sheetName val="점수계산1-2"/>
      <sheetName val="1.수인터널"/>
      <sheetName val="공틀공사"/>
      <sheetName val="실행예산"/>
      <sheetName val="내역1"/>
      <sheetName val="7.1유효폭"/>
      <sheetName val="교각계산"/>
      <sheetName val="입력DATA"/>
      <sheetName val="바닥판"/>
      <sheetName val="회사99"/>
      <sheetName val="Indirect Cost"/>
      <sheetName val="Dae_Jiju"/>
      <sheetName val="Sikje_ingun"/>
      <sheetName val="TREE_D"/>
      <sheetName val="토목내역"/>
      <sheetName val="터파기및재료"/>
      <sheetName val="TABLE"/>
      <sheetName val="dtxl"/>
      <sheetName val="일위대가목록"/>
      <sheetName val="단가대비표"/>
      <sheetName val="2000년1차"/>
      <sheetName val="2000전체분"/>
      <sheetName val="경비2내역"/>
      <sheetName val="(2)"/>
      <sheetName val="기계실"/>
      <sheetName val="현장"/>
      <sheetName val="Sheet2"/>
      <sheetName val="총투자비산정"/>
      <sheetName val="ROE(FI)"/>
      <sheetName val="Sens&amp;Anal"/>
      <sheetName val="unit 4"/>
      <sheetName val="hvac(제어동)"/>
      <sheetName val="35_x000e_장주신설"/>
      <sheetName val="대비표"/>
      <sheetName val="일위대가 (목록)"/>
      <sheetName val="입찰"/>
      <sheetName val="현경"/>
      <sheetName val="장문교(대전)"/>
      <sheetName val="건축(충일분)"/>
      <sheetName val="eq_data"/>
      <sheetName val="공종별 집계"/>
      <sheetName val="단면(RW1)"/>
      <sheetName val="9GNG운반"/>
      <sheetName val="EUPDAT2"/>
      <sheetName val="산업개발안내서"/>
      <sheetName val="FRP배관단가(만수)"/>
      <sheetName val="만수배관단가"/>
      <sheetName val="계산근거"/>
      <sheetName val="년"/>
      <sheetName val="설계예산서"/>
      <sheetName val="귀래 설계 공내역서"/>
      <sheetName val="한전고리-을"/>
      <sheetName val="관리비"/>
      <sheetName val="단면 (2)"/>
      <sheetName val="연수동"/>
      <sheetName val="아파트건축"/>
      <sheetName val="현장관리비집계표"/>
      <sheetName val="단중표"/>
      <sheetName val="#230,#235"/>
      <sheetName val="Macro1"/>
      <sheetName val="제경비"/>
      <sheetName val="Qheet3"/>
      <sheetName val="초"/>
      <sheetName val="원형맨홀수량"/>
      <sheetName val="변화치수"/>
      <sheetName val="사용성검토"/>
      <sheetName val="기계경비"/>
      <sheetName val="실행철강하도"/>
      <sheetName val="철거수량"/>
      <sheetName val="Sheet5"/>
      <sheetName val="Ⅴ-2.공종별내역"/>
      <sheetName val="실시설계"/>
      <sheetName val="2.대외공문"/>
      <sheetName val="자료"/>
      <sheetName val="조건표"/>
      <sheetName val="TYPE1"/>
      <sheetName val="오산갈곳"/>
      <sheetName val="견적조건"/>
      <sheetName val="IMP(MAIN)"/>
      <sheetName val="IMP (REACTOR)"/>
      <sheetName val="장비당단가 (1)"/>
      <sheetName val="전체총괄표"/>
      <sheetName val="요소별"/>
      <sheetName val="전기요금"/>
      <sheetName val="도급대비"/>
      <sheetName val="조건"/>
      <sheetName val="한전위탁공사비2"/>
      <sheetName val="구왤집계표"/>
      <sheetName val="코드표"/>
      <sheetName val="공종분류"/>
      <sheetName val="별표"/>
      <sheetName val="내역총괄표"/>
      <sheetName val="말뚝지지력산정"/>
      <sheetName val="물량표"/>
      <sheetName val="입적표"/>
      <sheetName val=" 견적서"/>
      <sheetName val="원가계산서(남측)"/>
      <sheetName val="입찰안"/>
      <sheetName val="Despacho (c.civil)"/>
      <sheetName val="8.자재단가"/>
      <sheetName val="C &amp; G RHS"/>
      <sheetName val="물량산출근거"/>
      <sheetName val="1을"/>
      <sheetName val="총괄내역서"/>
      <sheetName val="부대공집계표"/>
      <sheetName val="SE-611"/>
      <sheetName val="45,46"/>
      <sheetName val="예산M12A"/>
      <sheetName val="토 적 표"/>
      <sheetName val="단위세대"/>
      <sheetName val="관거공사비"/>
      <sheetName val="예산서"/>
      <sheetName val="sum1 (2)"/>
      <sheetName val="major"/>
      <sheetName val="봉방동근생"/>
      <sheetName val="을지"/>
      <sheetName val="예산변경사항"/>
      <sheetName val="하수급견적대비"/>
      <sheetName val="U-TYPE(1)"/>
      <sheetName val="개요"/>
      <sheetName val="산근"/>
      <sheetName val="검색"/>
      <sheetName val="품질 및 특성 보정계수"/>
      <sheetName val="명세서"/>
      <sheetName val="배"/>
      <sheetName val="총누계"/>
      <sheetName val="토&amp;흙"/>
      <sheetName val="CIVIL"/>
      <sheetName val="계화배수"/>
      <sheetName val="비대칭계수"/>
      <sheetName val="계획"/>
      <sheetName val="계획세부"/>
      <sheetName val="사용내역서"/>
      <sheetName val="항목별내역서"/>
      <sheetName val="안전담당자"/>
      <sheetName val="유도원"/>
      <sheetName val="안전사진"/>
      <sheetName val="단위수량"/>
      <sheetName val="Model"/>
      <sheetName val="Ⅱ1-0타"/>
      <sheetName val="부대대비"/>
      <sheetName val="냉연집계"/>
      <sheetName val="건축원가계산서"/>
      <sheetName val="전기일위목록"/>
      <sheetName val="06-BATCH "/>
      <sheetName val="단가산출2"/>
      <sheetName val="표지 (2)"/>
      <sheetName val="대비2"/>
      <sheetName val="자재단가표"/>
      <sheetName val="동원인원산출"/>
      <sheetName val="COST"/>
      <sheetName val="전동기 SPEC"/>
      <sheetName val="구리토평1전기"/>
      <sheetName val="설계산출표지"/>
      <sheetName val="공사원가계산서"/>
      <sheetName val="설계산출기초"/>
      <sheetName val="도급예산내역서총괄표"/>
      <sheetName val="을부담운반비"/>
      <sheetName val="운반비산출"/>
      <sheetName val="공사설명서"/>
      <sheetName val="전기"/>
      <sheetName val="설계서"/>
      <sheetName val="일위대가(계측기설치)"/>
      <sheetName val="dg"/>
      <sheetName val="Budget 2005(DW)"/>
      <sheetName val="ins"/>
      <sheetName val="배수관공"/>
      <sheetName val="내역표지"/>
      <sheetName val="NEYOK"/>
      <sheetName val="보도경계블럭"/>
      <sheetName val="P.M 별"/>
      <sheetName val="실행내역서"/>
      <sheetName val="DS-최종"/>
      <sheetName val="J直材4"/>
      <sheetName val="배수공토공"/>
      <sheetName val="골재집계"/>
      <sheetName val="단가조정"/>
      <sheetName val="설산1.나"/>
      <sheetName val="5공철탑검토표"/>
      <sheetName val="4공철탑검토"/>
      <sheetName val="남ꌀ전JC"/>
      <sheetName val="단면치수"/>
      <sheetName val="Proposal"/>
      <sheetName val="5. COST SCHEDULE PER EXPENSE"/>
      <sheetName val="D040416"/>
      <sheetName val="CS2"/>
      <sheetName val="설계명세서(선로)"/>
      <sheetName val="CALCULATION"/>
      <sheetName val="DIAPHRAGM"/>
      <sheetName val="본사S"/>
      <sheetName val="쵽괄표"/>
      <sheetName val="쵽물량표"/>
      <sheetName val="정산민량표"/>
      <sheetName val="4.실행예산단가삼출서(단갌)"/>
      <sheetName val="4.실행예산단가삼출서(금액)"/>
      <sheetName val="5.현잣관리비"/>
      <sheetName val="일"/>
      <sheetName val="FAB별"/>
      <sheetName val="96수출"/>
      <sheetName val="설계내역(2001)"/>
      <sheetName val="BSD (2)"/>
      <sheetName val="물가"/>
      <sheetName val="수량산출근거"/>
      <sheetName val="양식"/>
      <sheetName val="단가비교표_공통1"/>
      <sheetName val="방음벽 기초 일반수량"/>
      <sheetName val="토사(PE)"/>
      <sheetName val="SLAB"/>
      <sheetName val="BOQ-Summary_Form A2"/>
      <sheetName val="국공유지및사유지"/>
      <sheetName val="예산내역서"/>
      <sheetName val="건물현황"/>
      <sheetName val="재무가정"/>
      <sheetName val="원가집계"/>
      <sheetName val="6동"/>
      <sheetName val="단가조사표"/>
      <sheetName val="VXXX"/>
      <sheetName val="GIS재"/>
      <sheetName val="MTR재(한기)"/>
      <sheetName val="GIS.Ry재"/>
      <sheetName val="EP0618"/>
      <sheetName val="내역전기"/>
      <sheetName val="배수공"/>
      <sheetName val="암거"/>
      <sheetName val="포장공"/>
      <sheetName val="DESIGN_CRETERIA"/>
      <sheetName val="Base_Data"/>
      <sheetName val="원본"/>
      <sheetName val="입력1"/>
      <sheetName val="98수금사업"/>
      <sheetName val="Page 1A - Proposal Strategy "/>
      <sheetName val="작성"/>
      <sheetName val="dt0301"/>
      <sheetName val="dtt0301"/>
      <sheetName val="부재리스트"/>
      <sheetName val="가설건물"/>
      <sheetName val="IP좌표"/>
      <sheetName val="세부내역서(전기)"/>
      <sheetName val="기타 정보통신공사"/>
      <sheetName val="b_balju_cho"/>
      <sheetName val="단가조사"/>
      <sheetName val="조도"/>
      <sheetName val="Breakdown"/>
      <sheetName val="투찰내역"/>
      <sheetName val="부재력정리"/>
      <sheetName val="재집"/>
      <sheetName val="직재"/>
      <sheetName val="백암비스타내역"/>
      <sheetName val="20관리비율"/>
      <sheetName val="방송노임"/>
      <sheetName val="기계경비(시간당)"/>
      <sheetName val="진주방향"/>
      <sheetName val="공통"/>
      <sheetName val="보차도경계석"/>
      <sheetName val="118.세금과공과"/>
      <sheetName val="배수관헾"/>
      <sheetName val="재료집계"/>
      <sheetName val="6공구전체"/>
      <sheetName val="설계명세서"/>
      <sheetName val="1.우편집중내역서"/>
      <sheetName val="부하계산서"/>
      <sheetName val="건설성적"/>
      <sheetName val="3.건축(현장안)"/>
      <sheetName val="대림경상68억"/>
      <sheetName val="적용 기준(환율)-1"/>
      <sheetName val="적용 기준(환율)"/>
      <sheetName val="자재단가 "/>
      <sheetName val="단가산출3"/>
      <sheetName val="단가산출_목록"/>
      <sheetName val="가격조사서"/>
      <sheetName val="RAHMEN"/>
      <sheetName val="KP1590_E"/>
      <sheetName val="Condition"/>
      <sheetName val="부하LOAD"/>
      <sheetName val="EQUIPMENT -2"/>
      <sheetName val="부대"/>
      <sheetName val="RING WALL"/>
      <sheetName val="순공사비총괄"/>
      <sheetName val="INPUT"/>
      <sheetName val="사급자재"/>
      <sheetName val="공통가설공사"/>
      <sheetName val="구의33고"/>
      <sheetName val="효성CB 1P기초"/>
      <sheetName val="단가표 "/>
      <sheetName val="FILE1"/>
      <sheetName val="ATS단가"/>
      <sheetName val="심사계산"/>
      <sheetName val="심사물량"/>
      <sheetName val="표지1"/>
      <sheetName val="안정검토"/>
      <sheetName val="비교표"/>
      <sheetName val="직공비"/>
      <sheetName val="9호관로"/>
      <sheetName val="사통"/>
      <sheetName val="CABLE_SIZE_CALCULATION_SHEET"/>
      <sheetName val="IMPEADENCE_MAP_"/>
      <sheetName val="IMPEADENCE_"/>
      <sheetName val="입찰참가보고_(2)"/>
      <sheetName val="공정현황보고(3_20)_(2)"/>
      <sheetName val="추진공정(법인)3_20"/>
      <sheetName val="공정현황보고(3_27)_(2)"/>
      <sheetName val="추진공정(법인)3_27"/>
      <sheetName val="공정현황보고(4_2)"/>
      <sheetName val="1_공사집행계획서"/>
      <sheetName val="2_예산내역검토서"/>
      <sheetName val="3_실행원가내역서"/>
      <sheetName val="4_실행예산단가산출서(단가)"/>
      <sheetName val="4_실행예산단가산출서(금액)"/>
      <sheetName val="5_현장관리비"/>
      <sheetName val="6_공사예정공정표"/>
      <sheetName val="7_인원동원현황"/>
      <sheetName val="8_장비투입현황"/>
      <sheetName val="9_문제점_및_대책"/>
      <sheetName val="10_설계변경_및_추가공사"/>
      <sheetName val="1_철주신설"/>
      <sheetName val="2_철주신설"/>
      <sheetName val="3_철주신설"/>
      <sheetName val="4_비임신설"/>
      <sheetName val="5_기기가대"/>
      <sheetName val="6_철주기초"/>
      <sheetName val="7_기기기초"/>
      <sheetName val="8_기기기초"/>
      <sheetName val="9_기기기초"/>
      <sheetName val="10_단권변압기"/>
      <sheetName val="11_가스절연"/>
      <sheetName val="12_전자식제어반"/>
      <sheetName val="13_고장점표정반"/>
      <sheetName val="14_GP"/>
      <sheetName val="15_전철용RTU"/>
      <sheetName val="16_R-C_BANK"/>
      <sheetName val="17_모선배선"/>
      <sheetName val="18_제어및전력케이블"/>
      <sheetName val="19_핏트"/>
      <sheetName val="20_배수로"/>
      <sheetName val="21_스틸그레이팅"/>
      <sheetName val="22_접지장치"/>
      <sheetName val="23_옥외전선관"/>
      <sheetName val="24_옥외외등"/>
      <sheetName val="25_무인화설비"/>
      <sheetName val="26_콘크리트포장"/>
      <sheetName val="27_자갈부설"/>
      <sheetName val="28_휀스"/>
      <sheetName val="29_소내용TR"/>
      <sheetName val="30_고배용VCB"/>
      <sheetName val="31_고배용RTU"/>
      <sheetName val="32_기기기초"/>
      <sheetName val="33_지중케이블"/>
      <sheetName val="34_전력용관로"/>
      <sheetName val="35_장주신설"/>
      <sheetName val="36_맨홀"/>
      <sheetName val="37_운반비"/>
      <sheetName val="복구량산정_및_전용회선_사용"/>
      <sheetName val="공구손료_산출내역"/>
      <sheetName val="2F_회의실견적(5_14_일대)"/>
      <sheetName val="남양시작동자105노65기1_3화1_2"/>
      <sheetName val="1_노무비명세서(해동)"/>
      <sheetName val="1_노무비명세서(토목)"/>
      <sheetName val="2_노무비명세서(해동)"/>
      <sheetName val="교통대책내역"/>
      <sheetName val="세목별"/>
      <sheetName val="설변내역1"/>
      <sheetName val="가설공사내역"/>
      <sheetName val="연령현황"/>
      <sheetName val="월선수금"/>
      <sheetName val="40총괄"/>
      <sheetName val="40집계"/>
      <sheetName val="항목별내역헾"/>
      <sheetName val="자재집계표"/>
      <sheetName val="본부소개"/>
      <sheetName val="200"/>
      <sheetName val="TCA"/>
      <sheetName val="당초수량"/>
      <sheetName val="구조물공"/>
      <sheetName val="일반맨홀수량집계"/>
      <sheetName val="CAPVC"/>
      <sheetName val="토공사"/>
      <sheetName val="BQ-Offsite"/>
      <sheetName val="PipWT"/>
      <sheetName val="1.설계조건"/>
      <sheetName val="SORCE1"/>
      <sheetName val="가시설단위수량"/>
      <sheetName val="TB-내역서"/>
      <sheetName val="2_노무비명세서(수직보호망)"/>
      <sheetName val="2_노무비명세서(난간대)"/>
      <sheetName val="2_사진대지"/>
      <sheetName val="3_사진대지"/>
      <sheetName val="Sheet1_(2)"/>
      <sheetName val="노원열병합__건축공사기성내역서"/>
      <sheetName val="전차선로_물량표"/>
      <sheetName val="신규단가-00_11_30"/>
      <sheetName val="전도금청구서_(2)"/>
      <sheetName val="금전출납_"/>
      <sheetName val="식대_"/>
      <sheetName val="기성고조서(폐기물)_(2)"/>
      <sheetName val="Sheet3_(5)"/>
      <sheetName val="Sheet3_(6)"/>
      <sheetName val="I_설계조건"/>
      <sheetName val="8_PILE__(돌출)"/>
      <sheetName val="31_고RTU"/>
      <sheetName val="11_자재단가"/>
      <sheetName val="unit_4"/>
      <sheetName val="내역서_"/>
      <sheetName val="준검_내역서"/>
      <sheetName val="조도계산서_(도서)"/>
      <sheetName val="3BL공동구_수량"/>
      <sheetName val="TYPE-B_평균H"/>
      <sheetName val="Site_Expenses"/>
      <sheetName val="화재_탐지_설비"/>
      <sheetName val="35장주신설"/>
      <sheetName val="7_1유효폭"/>
      <sheetName val="31_고"/>
      <sheetName val="32_銅기기초"/>
      <sheetName val="일위대가_(목록)"/>
      <sheetName val="단면_(2)"/>
      <sheetName val="공종별_집계"/>
      <sheetName val="Explanation_for_Page_17"/>
      <sheetName val="06-BATCH_"/>
      <sheetName val="Customer_Databas"/>
      <sheetName val="토_적_표"/>
      <sheetName val="귀래_설계_공내역서"/>
      <sheetName val="2_예산냴역검토서"/>
      <sheetName val="Indirect_Cost"/>
      <sheetName val="플랜트_설치"/>
      <sheetName val="1_수인터널"/>
      <sheetName val="8_자재단가"/>
      <sheetName val="Ⅴ-2_공종별내역"/>
      <sheetName val="품질_및_특성_보정계수"/>
      <sheetName val="P_M_별"/>
      <sheetName val="IMP_(REACTOR)"/>
      <sheetName val="장비당단가_(1)"/>
      <sheetName val="2_대외공문"/>
      <sheetName val="_견적서"/>
      <sheetName val="Main"/>
      <sheetName val="Sitec120"/>
      <sheetName val="Coeffiecient"/>
      <sheetName val="plan&amp;section of foundation"/>
      <sheetName val="design criteria"/>
      <sheetName val="일위산출"/>
      <sheetName val="조명시설"/>
      <sheetName val="하조서"/>
      <sheetName val="현장관리비내역서"/>
      <sheetName val="부대공Ⅱ"/>
      <sheetName val="말뚝지ᘀ᨜԰_x0000_"/>
      <sheetName val="Ⅴ-2.공ᛇ᨜԰_x0000_"/>
      <sheetName val="날개벽(시점좌측)"/>
      <sheetName val="오산갈醜"/>
      <sheetName val="말뚝지怀፵∀ᩃ"/>
      <sheetName val="부대_x0005__x0000_"/>
      <sheetName val="단가(1)"/>
      <sheetName val="토공 토적표"/>
      <sheetName val="견적_x0005__x0000_"/>
      <sheetName val="도장수량"/>
      <sheetName val="남양내역"/>
      <sheetName val="가시설수량"/>
      <sheetName val="Ԁ"/>
      <sheetName val="가시설(TYPE-A)"/>
      <sheetName val="1-1평균터파기고(1)"/>
      <sheetName val="1NYS(당)"/>
      <sheetName val="토류판설치(t=60)"/>
      <sheetName val="-15.0"/>
      <sheetName val="정산입력"/>
      <sheetName val="3.현장배치"/>
      <sheetName val="공사기본내용입력"/>
      <sheetName val="FLANGE"/>
      <sheetName val="3련 BOX"/>
      <sheetName val="간접비내역-1"/>
      <sheetName val="CAL."/>
      <sheetName val="합계"/>
      <sheetName val="품셈(기초)"/>
      <sheetName val="견적정보"/>
      <sheetName val="부대공"/>
      <sheetName val="방호벽"/>
      <sheetName val="교통표지"/>
      <sheetName val="낙석방지책"/>
      <sheetName val="연습"/>
      <sheetName val="LOPCALC"/>
      <sheetName val="현대물량"/>
      <sheetName val="RH-BEAM"/>
      <sheetName val="설비내역서"/>
      <sheetName val="건축내역서"/>
      <sheetName val="전기내역서"/>
      <sheetName val="#4DUCT SUPPORT 체크LIST"/>
      <sheetName val="성토도수로현황"/>
      <sheetName val="SUB일위대가"/>
      <sheetName val="1호맨홀가감수량"/>
      <sheetName val="1호맨홀수량산출"/>
      <sheetName val="시행예산"/>
      <sheetName val="공사입력"/>
      <sheetName val="총공사비"/>
      <sheetName val="입력"/>
      <sheetName val="1.설계기준"/>
      <sheetName val="단︀ᇕ԰"/>
      <sheetName val="부쌔ᄅ0"/>
      <sheetName val="단က_x0000_　"/>
      <sheetName val="CRUDE RE-bar"/>
      <sheetName val="말뚝지怀፵ን"/>
      <sheetName val="토공(우물통,기타) "/>
      <sheetName val="s"/>
      <sheetName val="96보완계획7.12"/>
      <sheetName val="VALVE"/>
      <sheetName val="산_x0005_"/>
      <sheetName val="DESIGN CRETERIA"/>
      <sheetName val="저"/>
      <sheetName val="설계산㔀቎԰"/>
      <sheetName val="공사비명세서"/>
      <sheetName val="11"/>
      <sheetName val="설계산砊ⵍ堀"/>
      <sheetName val="설계산砷ⵍ쀀"/>
      <sheetName val="설계산硁ⵍꠀ"/>
      <sheetName val="설계산砊ⵍࠀ"/>
      <sheetName val="오산갈漰"/>
      <sheetName val="오산갈_x0005_"/>
      <sheetName val="단0_x0000_"/>
      <sheetName val="단0_x0000_砀"/>
      <sheetName val="단堀᎟鰀"/>
      <sheetName val="Testing"/>
      <sheetName val="식재"/>
      <sheetName val="시설물"/>
      <sheetName val="식재출력용"/>
      <sheetName val="유지관리"/>
      <sheetName val="타워기초"/>
      <sheetName val="전기︀ᇕ"/>
      <sheetName val="요율"/>
      <sheetName val="대전21토목내역서"/>
      <sheetName val="전기단가조사서"/>
      <sheetName val="자판실행"/>
      <sheetName val="구왤집계徸"/>
      <sheetName val="명԰_x0000_"/>
      <sheetName val="설계가"/>
      <sheetName val="짬뽕최종2-2"/>
      <sheetName val="기타공"/>
      <sheetName val="배수집계"/>
      <sheetName val="3.하중산정4.지지력"/>
      <sheetName val="CAL"/>
      <sheetName val="대우단가(풍산)"/>
      <sheetName val="예산M5A"/>
      <sheetName val="포장복구집계"/>
      <sheetName val="B767"/>
      <sheetName val="2002년요약"/>
      <sheetName val="참고"/>
      <sheetName val="산๿"/>
      <sheetName val="재료缀ᨎ"/>
      <sheetName val="품질 및 缀ᨎ԰_x0000_缀_x0000__x0000_"/>
      <sheetName val="명헾】"/>
      <sheetName val="BQ(실행)"/>
      <sheetName val="BOM-Form A.1.III"/>
      <sheetName val="L_RPTA05_목록"/>
      <sheetName val="기준자료"/>
      <sheetName val="기성내역서표지"/>
      <sheetName val="항목별내԰_x0000_"/>
      <sheetName val="견적을지"/>
      <sheetName val="제품목록"/>
      <sheetName val="사진"/>
      <sheetName val="신천교(음성)"/>
      <sheetName val="변경내역"/>
      <sheetName val="계丵"/>
      <sheetName val="재료"/>
      <sheetName val="8.자재_x0000__x0000_"/>
      <sheetName val="일위단가"/>
      <sheetName val="각형맨홀"/>
      <sheetName val="개ᰀ"/>
      <sheetName val="구왤렀቟԰"/>
      <sheetName val="견적"/>
      <sheetName val="적현로"/>
      <sheetName val="일용노임단가"/>
      <sheetName val="99총공사내역서"/>
      <sheetName val="POL6차-PIPING"/>
      <sheetName val="갑지(추정)"/>
      <sheetName val="착공내역"/>
      <sheetName val="부하(성남)"/>
      <sheetName val="내역(자100%,노100%)기아화성UD동"/>
      <sheetName val="예산"/>
      <sheetName val="OCT.FDN"/>
      <sheetName val="L형옹벽"/>
      <sheetName val="내역서(기성청구)"/>
      <sheetName val="PILE길이산출(DRA)"/>
      <sheetName val="SILICATE"/>
      <sheetName val="PRO_DCI"/>
      <sheetName val="INST_DCI"/>
      <sheetName val="HVAC_DCI"/>
      <sheetName val="PIPE_DCI"/>
      <sheetName val="2공구산출내역"/>
      <sheetName val="사급자재총괄"/>
      <sheetName val="보집계표"/>
      <sheetName val="공사비 내역 (가)"/>
      <sheetName val="공사내역"/>
      <sheetName val="전압강하계산"/>
      <sheetName val="인사자료총집계"/>
      <sheetName val="제잡비계산"/>
      <sheetName val="세부내역"/>
      <sheetName val="노임변동률"/>
      <sheetName val="APT내역"/>
      <sheetName val="방음벽 기초䈀㉪ԯ_x0000_缀"/>
      <sheetName val=""/>
      <sheetName val="/_x0000_"/>
      <sheetName val="倀Ṙ"/>
      <sheetName val="배수공1"/>
      <sheetName val="토공,기초"/>
      <sheetName val="일위대가(가설)"/>
      <sheetName val="을 2"/>
      <sheetName val="1-1"/>
      <sheetName val="99.6"/>
      <sheetName val="전동기 SP԰_x0000_"/>
      <sheetName val="T진도"/>
      <sheetName val="투자효율분석"/>
      <sheetName val="소요자재"/>
      <sheetName val="Baby일위대가"/>
      <sheetName val="슬래브(유곡)"/>
      <sheetName val="9_문제점_및_대저"/>
      <sheetName val="9_문제점_및_대밅"/>
      <sheetName val="COVER"/>
      <sheetName val=""/>
      <sheetName val="개별직종노임단가(2003.9)"/>
      <sheetName val="B부대공"/>
      <sheetName val="내역서01"/>
      <sheetName val="산출내역서집계표"/>
      <sheetName val="계_x0000_"/>
      <sheetName val="경비_원본"/>
      <sheetName val="신우"/>
      <sheetName val="Parts 1 Feb 2004"/>
      <sheetName val="studio"/>
      <sheetName val="list price"/>
      <sheetName val="현장경비"/>
      <sheetName val="N賃率-職"/>
      <sheetName val="기계"/>
      <sheetName val="I一般比"/>
      <sheetName val="소요자재명세서"/>
      <sheetName val="노무비명세서"/>
      <sheetName val="단가_x0005__x0000_"/>
      <sheetName val="환율"/>
      <sheetName val="Manual Valve List"/>
      <sheetName val="도급및 실행내역"/>
      <sheetName val="기본입력"/>
      <sheetName val="안ﺬ_xd9d5_ԯ"/>
      <sheetName val="안⢬㢂氀"/>
      <sheetName val="자재㔀቎԰"/>
      <sheetName val="아파트1"/>
      <sheetName val="기초견적가"/>
      <sheetName val="MW-S"/>
      <sheetName val="NYS"/>
      <sheetName val="MW-BM"/>
      <sheetName val="내역(전체)"/>
      <sheetName val="Data&amp;Result"/>
      <sheetName val="별첨1"/>
      <sheetName val="표지판현황"/>
      <sheetName val="1호맨홀토공"/>
      <sheetName val="갑지1"/>
      <sheetName val="건축공사"/>
      <sheetName val="차수"/>
      <sheetName val="FLA"/>
      <sheetName val="6PILE  (돌출)"/>
      <sheetName val="4.말뚝설계"/>
      <sheetName val="DS_3Q"/>
      <sheetName val="Studiþ"/>
      <sheetName val="8&amp;장비투입현황"/>
      <sheetName val="ꕬ완터널조명(할증제외)"/>
      <sheetName val="굤완터널소화기(할증)"/>
      <sheetName val="일밐공사"/>
      <sheetName val="IMPEADENC_x0000__x0000_"/>
      <sheetName val="BASIC (2)"/>
      <sheetName val="CC16-내역서"/>
      <sheetName val="산출"/>
      <sheetName val="기본자료"/>
      <sheetName val="송중자재"/>
      <sheetName val="증감대비"/>
      <sheetName val="ᰀ"/>
      <sheetName val="작성방법"/>
      <sheetName val="2선재"/>
      <sheetName val="원형䀀ኀ㠀ኃ"/>
      <sheetName val="원형︀ᇕ԰_x0000_"/>
      <sheetName val="전동기 SP︀ᇕ"/>
      <sheetName val="적聀_x0012_"/>
      <sheetName val="월선︀ᇕ"/>
      <sheetName val="8.자재단가비교표"/>
      <sheetName val="5.수량집계"/>
      <sheetName val="3.일위대가표"/>
      <sheetName val="언어보정"/>
      <sheetName val="품질보정"/>
      <sheetName val="기본DATA"/>
      <sheetName val="단가조건(02년)"/>
      <sheetName val="B토목"/>
      <sheetName val="품의서"/>
      <sheetName val="XL4Poppy"/>
      <sheetName val="31.고_x005f_x0000_RTU"/>
      <sheetName val="Data Vol"/>
      <sheetName val="type-F"/>
      <sheetName val="재해-호표"/>
      <sheetName val="전선 및 전선관"/>
      <sheetName val="물량"/>
      <sheetName val="맨홀토공수량"/>
      <sheetName val="총괄-1"/>
      <sheetName val="코헾⿾"/>
      <sheetName val="00내역서"/>
      <sheetName val="Galaxy 소비자가격표"/>
      <sheetName val="BOQ건축"/>
      <sheetName val="DNW"/>
      <sheetName val="입출재고현황 (2)"/>
      <sheetName val="날개벽(좌,우=45도,75도)"/>
      <sheetName val="123"/>
      <sheetName val="실행내역서 "/>
      <sheetName val="dg-VTu"/>
      <sheetName val="부대시설"/>
      <sheetName val="단가 및 재료비"/>
      <sheetName val="파일의이용"/>
      <sheetName val="각종장비전압강하계산"/>
      <sheetName val="05년5월"/>
      <sheetName val="자재㔰቎԰"/>
      <sheetName val="계화㔀቎"/>
      <sheetName val="자재㗇቎԰"/>
      <sheetName val="자재㗈቎԰"/>
      <sheetName val="자재㕑቎԰"/>
      <sheetName val="맨홀수량"/>
      <sheetName val="MRS세부"/>
      <sheetName val="Sheet17"/>
      <sheetName val="채권(하반기)"/>
      <sheetName val="sheets"/>
      <sheetName val="CAT_5"/>
      <sheetName val="CONTENTS"/>
      <sheetName val="현장별계약현황('98.10.31)"/>
      <sheetName val="쵽괄墌"/>
      <sheetName val="기자재비"/>
      <sheetName val="시공측량-을"/>
      <sheetName val="우각부보강"/>
      <sheetName val="Ⅴ-2.︀ᇕ԰_x0000_缀"/>
      <sheetName val="대로근거"/>
      <sheetName val="guard(mac)"/>
      <sheetName val="내역(원안-대안)"/>
      <sheetName val="working load at the btm ft."/>
      <sheetName val="말뚝지ᴀᨈ԰_x0000_"/>
      <sheetName val="편입토지조서"/>
      <sheetName val="공사비총괄표"/>
      <sheetName val="단가조๿"/>
      <sheetName val="가감수량"/>
      <sheetName val="맨홀수량산출"/>
      <sheetName val="단가표"/>
      <sheetName val="토사԰_x0000_缀_x0000_"/>
      <sheetName val="물︀"/>
      <sheetName val="장비"/>
      <sheetName val="지계"/>
      <sheetName val="종합"/>
      <sheetName val="입헾】"/>
      <sheetName val="입_x0005__x0000_"/>
      <sheetName val="입丵〒"/>
      <sheetName val="을 1"/>
      <sheetName val="건물︀ᇕ"/>
      <sheetName val="실행간접비용"/>
      <sheetName val="도급예산내역᐀ባ搀腳"/>
      <sheetName val="101동"/>
      <sheetName val="업무처리전"/>
      <sheetName val="1.취수장"/>
      <sheetName val="건축마감(E)"/>
      <sheetName val="BOX"/>
      <sheetName val="L형옹๿"/>
      <sheetName val="L형옹_x0005_"/>
      <sheetName val="봉방동근_x0005_"/>
      <sheetName val="L형옹尜"/>
      <sheetName val="︀ᇕ"/>
      <sheetName val="견ԯ_x0000_缀"/>
      <sheetName val="총누_x0005_"/>
      <sheetName val="전기공사"/>
      <sheetName val="archi(본사)"/>
      <sheetName val="공조생기"/>
      <sheetName val="계양가시설"/>
      <sheetName val="조경일람"/>
      <sheetName val="부대廠_x0013_"/>
      <sheetName val="FRT_O"/>
      <sheetName val="부대浜_x0015_"/>
      <sheetName val="DPRKMHDT"/>
      <sheetName val="골재헾】"/>
      <sheetName val="약품공급2"/>
      <sheetName val="AP1"/>
      <sheetName val="실행철강矨_x001e_"/>
      <sheetName val="품셈TABLE"/>
      <sheetName val="비대缀ᨎ԰"/>
      <sheetName val="개԰"/>
      <sheetName val="산尜"/>
      <sheetName val="오산︀폕"/>
      <sheetName val="stability check"/>
      <sheetName val="design load"/>
      <sheetName val="계렀቟԰"/>
      <sheetName val="실행철헾】_x0005_"/>
      <sheetName val="계획세_x0005_"/>
      <sheetName val="계획세喀"/>
      <sheetName val="J直材_x0005_"/>
      <sheetName val=" ԰_x0000_缀"/>
      <sheetName val="전기簀፰쐀፰"/>
      <sheetName val="D01"/>
      <sheetName val="자료(통합)"/>
      <sheetName val="대상공사(조달청)"/>
      <sheetName val="Mp-team 1"/>
      <sheetName val="SUMMARY"/>
      <sheetName val="PAINT"/>
      <sheetName val="콘크리트타설집계표"/>
      <sheetName val="일반맨홀수량집계(A-7 LINE)"/>
      <sheetName val="물량산〒_x0005_"/>
      <sheetName val="부紀ዱ԰"/>
      <sheetName val="공사원가_x0005__x0000_"/>
      <sheetName val="GL연결용"/>
      <sheetName val="단위헾】"/>
      <sheetName val="S1"/>
      <sheetName val="신축수량"/>
      <sheetName val="1.설계설명서"/>
      <sheetName val="안က_x0000_瀀"/>
      <sheetName val="안/_x0000_ "/>
      <sheetName val="내역서(우)"/>
      <sheetName val="전등"/>
      <sheetName val="문학간접"/>
      <sheetName val="부대공헾】_x0005_"/>
      <sheetName val="계획세헾"/>
      <sheetName val="DRAIN DRUM PIT D-301"/>
      <sheetName val="단가址&quot;垌"/>
      <sheetName val="보렀቟԰"/>
      <sheetName val="물량산출근䡲"/>
      <sheetName val="보ᰀ፜搀"/>
      <sheetName val="수문일1"/>
      <sheetName val="전신환매︀ᇕ"/>
      <sheetName val="2.입력"/>
      <sheetName val="간접비"/>
      <sheetName val="1F"/>
      <sheetName val="EACT10"/>
      <sheetName val="공주-교대(A1)"/>
      <sheetName val="제조98"/>
      <sheetName val="7내역"/>
      <sheetName val="JUCKEYK"/>
      <sheetName val="M1"/>
      <sheetName val="총괄내_x0000__x0000_"/>
      <sheetName val="버스운행안내"/>
      <sheetName val="단가԰_x0000_缀"/>
      <sheetName val="비교缀"/>
      <sheetName val="화산경계"/>
      <sheetName val="일위대가㢸"/>
      <sheetName val="계摠"/>
      <sheetName val="Ⅴ-2.砀鹅瘂/"/>
      <sheetName val="Ⅴ-2.ᰀ፜搀፜"/>
      <sheetName val="J︀ᇕ԰"/>
      <sheetName val="자료입력"/>
      <sheetName val="일반전기"/>
      <sheetName val="입찰견적보고서"/>
      <sheetName val="FB25JN"/>
      <sheetName val="구왤집︀ᇕ"/>
      <sheetName val="총누怸"/>
      <sheetName val="총누_x0010_"/>
      <sheetName val="청제공기계일위대가"/>
      <sheetName val="현장유지관리비"/>
      <sheetName val="자재"/>
      <sheetName val="공통(20-91)"/>
      <sheetName val="비목군단가비교표"/>
      <sheetName val="옹벽"/>
      <sheetName val="AS복구"/>
      <sheetName val="중기터파기"/>
      <sheetName val="변수값"/>
      <sheetName val="중기상차"/>
      <sheetName val="비교_x0005_"/>
      <sheetName val="수량산출근窨"/>
      <sheetName val="문산방향-교대(A2)"/>
      <sheetName val="6-3차"/>
      <sheetName val="Parameter"/>
      <sheetName val="수량산๿〚_x0005_"/>
      <sheetName val="비교硐"/>
      <sheetName val="계Ԁ "/>
      <sheetName val="구왤집계甌"/>
      <sheetName val="계0_x0000_砀"/>
      <sheetName val="96_x0005__x0000_"/>
      <sheetName val="9က_x0000_堀"/>
      <sheetName val="9က_x0000_倀"/>
      <sheetName val="9က_x0000_退"/>
      <sheetName val="118.세금과_x0000__x0000_"/>
      <sheetName val="9-1차이내역"/>
      <sheetName val="해평견적"/>
      <sheetName val="내역서(total)"/>
      <sheetName val="118.세금丵⼞_x0005_"/>
      <sheetName val="목차 "/>
      <sheetName val="계화배׃"/>
      <sheetName val="Macro(전선)"/>
      <sheetName val="광속"/>
      <sheetName val="Macro(전등)"/>
      <sheetName val="FAB_I"/>
      <sheetName val="5.정산서"/>
      <sheetName val="설계밇譤0_x0000_"/>
      <sheetName val="호표산출내역"/>
      <sheetName val="국공유԰_x0000_缀_x0000__x0000_"/>
      <sheetName val="MFAB"/>
      <sheetName val="MFRT"/>
      <sheetName val="MPKG"/>
      <sheetName val="MPRD"/>
      <sheetName val="단가산출집계"/>
      <sheetName val="부대헾】"/>
      <sheetName val="토적표"/>
      <sheetName val="자재단䈀Ὢ"/>
      <sheetName val="5지구단위"/>
      <sheetName val="도"/>
      <sheetName val="하도금액분계"/>
      <sheetName val="분석"/>
      <sheetName val="건축외주"/>
      <sheetName val="자  재"/>
      <sheetName val="00하노임"/>
      <sheetName val="증감분석"/>
      <sheetName val="철거丵〒"/>
      <sheetName val="직_x0005_"/>
      <sheetName val="평당"/>
      <sheetName val="물량산출_x0005__x0000_"/>
      <sheetName val="건㔀቎԰"/>
      <sheetName val="DS-최_x0005_"/>
      <sheetName val="DS-최畠"/>
      <sheetName val="부대tu"/>
      <sheetName val="계정"/>
      <sheetName val="도급예산내역서ᰖ〚_x0005_"/>
      <sheetName val="공사비예산서(토목분)"/>
      <sheetName val="일위대가(1)"/>
      <sheetName val="SRC CLOUMN 설계"/>
      <sheetName val="전체"/>
      <sheetName val="롤러"/>
      <sheetName val="Recording,Phone,Headset,PC"/>
      <sheetName val="부대᐀፣"/>
      <sheetName val="가설_x0005__x0000_"/>
      <sheetName val="1"/>
      <sheetName val="Facility Information"/>
      <sheetName val="General"/>
      <sheetName val="Instructions"/>
      <sheetName val="People"/>
      <sheetName val="Quality"/>
      <sheetName val="Risk"/>
      <sheetName val="Training"/>
      <sheetName val="Calcs"/>
      <sheetName val="c.s"/>
      <sheetName val="투︀ᇕ԰"/>
      <sheetName val="Ⅴ-2.԰_x0000_缀_x0000__x0000_"/>
      <sheetName val="집수정단"/>
      <sheetName val="암거공"/>
      <sheetName val="하중계산"/>
      <sheetName val="과천MAIN"/>
      <sheetName val="경영상태"/>
      <sheetName val="단㔀቎԰"/>
      <sheetName val="예산M렀቟԰"/>
      <sheetName val="U-TYPE(15"/>
      <sheetName val="예산Mꠀᕗ䈀"/>
      <sheetName val="예산Mࠀ⩗䈀"/>
      <sheetName val="예산M䈀뉪ԯ"/>
      <sheetName val="예산M栀⡓䈀"/>
      <sheetName val="U-TYPE(1ø"/>
      <sheetName val="실행_x0005__x0000_"/>
      <sheetName val="건축원恽べ_x0000__x0000_"/>
      <sheetName val="건축원_x0000__x0000_Ἐ_x0000_"/>
      <sheetName val="건축원_x0000__x0000_혠_x0000_"/>
      <sheetName val="건축원_x0000__x0000_᫰_x0000_"/>
      <sheetName val="건축원懇⿔_x0000__x0000_"/>
      <sheetName val="수량산唈&amp;橂"/>
      <sheetName val="96수헾"/>
      <sheetName val="설계명세서က_x0000_ꠀ"/>
      <sheetName val="예산M︀ᇕ԰"/>
      <sheetName val="ASEM내역"/>
      <sheetName val="데리네이타현황"/>
      <sheetName val="1,2공구원가계산서"/>
      <sheetName val="1공구산출내역서"/>
      <sheetName val="단면炜_x0013_"/>
      <sheetName val="부Ç_x0000_Ԁ"/>
      <sheetName val="Ⅴ-2.缀ᨎ԰_x0000_缀"/>
      <sheetName val="일반맨԰_x0000_缀_x0000__x0000_"/>
      <sheetName val="총괄내역԰"/>
      <sheetName val="유도0"/>
      <sheetName val="유도렀"/>
      <sheetName val="유도_x0000_"/>
      <sheetName val="오산갈׃"/>
      <sheetName val="Ⅴ-2.공종별0_x0000_"/>
      <sheetName val="안전쌎ᄅ0"/>
      <sheetName val="오산갈_x0010_"/>
      <sheetName val="수목데이타"/>
      <sheetName val="배수贘_x0013_릠"/>
      <sheetName val="배수午_x0013_ᡐ"/>
      <sheetName val="증감내역서"/>
      <sheetName val="개쌈"/>
      <sheetName val="산徸"/>
      <sheetName val="FILE¸"/>
      <sheetName val="FILE_x0000_"/>
      <sheetName val="c._x0010_"/>
      <sheetName val="c.¨"/>
      <sheetName val="산_x0010_"/>
      <sheetName val="Mobilization"/>
      <sheetName val="Input Table"/>
      <sheetName val="Inquiry"/>
      <sheetName val="다이꾸"/>
      <sheetName val="A-11 Steel Str (2)"/>
      <sheetName val="IPL_SCHEDULE"/>
      <sheetName val="Material"/>
      <sheetName val="MAT"/>
      <sheetName val="JOINT1"/>
      <sheetName val="자재총집계"/>
      <sheetName val="견֮_x0000_缀"/>
      <sheetName val="일위대가표-3"/>
      <sheetName val="UR2-Calculation"/>
      <sheetName val="Ⅴ-2.︀ԯ_x0000_缀"/>
      <sheetName val="부대僰_x0013_"/>
      <sheetName val="토사(僰_x0013_闰"/>
      <sheetName val="7단가"/>
      <sheetName val="견"/>
      <sheetName val="기본(98)"/>
      <sheetName val="J直材㥨"/>
      <sheetName val="J直材_x0010_"/>
      <sheetName val="예산변︽ᇕ԰"/>
      <sheetName val="건԰_x0000_缀"/>
      <sheetName val="건ᰀ፜搀"/>
      <sheetName val="설계명세서丵〒_x0005__x0000_"/>
      <sheetName val="ꀀፐ"/>
      <sheetName val="D-3109"/>
      <sheetName val="비용"/>
      <sheetName val="재1"/>
      <sheetName val="4)유동표"/>
      <sheetName val="2001예정공정표 "/>
      <sheetName val="역T형"/>
      <sheetName val="부재치수입력"/>
      <sheetName val="남원(내)"/>
      <sheetName val="철거수_x0000_"/>
      <sheetName val="봉방동근︀"/>
      <sheetName val="Ⰰὖ"/>
      <sheetName val="䀀⹛"/>
      <sheetName val="국내조달(통합-1)"/>
      <sheetName val="　ፙ"/>
      <sheetName val="Construction"/>
      <sheetName val="d_x0010_"/>
      <sheetName val="자탐수량산출서"/>
      <sheetName val="裁"/>
      <sheetName val="쏁"/>
      <sheetName val="怀"/>
      <sheetName val="쀀ፐ"/>
      <sheetName val="缀ᨎ"/>
      <sheetName val="TRE TABLE"/>
      <sheetName val="#2_일위대가목록"/>
      <sheetName val=" ㇆"/>
      <sheetName val="က_x0000_"/>
      <sheetName val="정보매체A동"/>
      <sheetName val="견적업체"/>
      <sheetName val="부표총괄"/>
      <sheetName val="Tot-sum"/>
      <sheetName val="HORI. VESSEL"/>
      <sheetName val="2.설계제원"/>
      <sheetName val="Manpower"/>
      <sheetName val="단위竀7"/>
      <sheetName val="KSTAR-M"/>
      <sheetName val="조도계산"/>
      <sheetName val="GI_x0010__x0000_"/>
      <sheetName val="공정코드"/>
      <sheetName val="설계산출기䀀"/>
      <sheetName val="35_x005f_x000e_장주신설"/>
      <sheetName val="Wt of Mod."/>
      <sheetName val="내역총헾】"/>
      <sheetName val="부翇ᨎ԰"/>
      <sheetName val="부缀ᨎ԰"/>
      <sheetName val="예가표"/>
      <sheetName val="치수표"/>
      <sheetName val="총 원가계산"/>
      <sheetName val="118.세금Ԉ_x0000_缀"/>
      <sheetName val="3) 클레임 반영시"/>
      <sheetName val="견頀⢀_xdc00_"/>
      <sheetName val="조달요청서"/>
      <sheetName val="고려단가"/>
      <sheetName val="주경기-오배수"/>
      <sheetName val="TIE-IN"/>
      <sheetName val="진행 DATA (2)"/>
      <sheetName val="부안일위"/>
      <sheetName val="EE-PROP"/>
      <sheetName val="횡배수관"/>
      <sheetName val="공사비내역서"/>
      <sheetName val="운반_x0000__x0000_㚐"/>
      <sheetName val="지표"/>
      <sheetName val="물가대비표"/>
      <sheetName val="Code-&gt;No"/>
      <sheetName val="sc0314 Index"/>
      <sheetName val="EQUIP-H"/>
      <sheetName val="96작생능"/>
      <sheetName val="현장관리비참조"/>
      <sheetName val="M-EQPT-Z"/>
      <sheetName val="명_x0005__x0000_"/>
      <sheetName val="[DS-LOAD.XLS]안/_x0000_ "/>
      <sheetName val="[DS-LOAD.XLS]Ⅴ-2.砀鹅瘂/"/>
      <sheetName val="[DS-LOAD.XLS]/_x0000_"/>
      <sheetName val="방음벽 기초 尜_x0013_層_x0013_"/>
      <sheetName val="계화배尜"/>
      <sheetName val="안㔀቎԰"/>
      <sheetName val="기초부재력검토"/>
      <sheetName val="Proposa_x0005_"/>
      <sheetName val="비교尜"/>
      <sheetName val="원가계산 (2)"/>
      <sheetName val="154TW"/>
      <sheetName val="공사원가계산㔀"/>
      <sheetName val="㗇቎"/>
      <sheetName val="방음벽 기초 丵〒_x0005__x0000_"/>
      <sheetName val="노무"/>
      <sheetName val="118.세금과丵〒"/>
      <sheetName val="경상비내역서"/>
      <sheetName val="명단"/>
      <sheetName val="일반맨홀鲕ԯ_x0000_"/>
      <sheetName val=""/>
      <sheetName val="원하대비"/>
      <sheetName val="원도급"/>
      <sheetName val="하도급"/>
      <sheetName val="주소록"/>
      <sheetName val="도급양식"/>
      <sheetName val="1.수인터翇"/>
      <sheetName val="구왤집Ⰰ⭸"/>
      <sheetName val="계԰_x0000_缀"/>
      <sheetName val="공종분尜"/>
      <sheetName val="차량한계11M (2)"/>
      <sheetName val="전기일ԯ_x0000_缀"/>
      <sheetName val="공종분徸"/>
      <sheetName val="95WBS"/>
      <sheetName val="Macro2"/>
      <sheetName val="경영혁신본부"/>
      <sheetName val="BOJUNGGM"/>
      <sheetName val="총누헾"/>
      <sheetName val="인원계획-미화"/>
      <sheetName val="운영및유지보수"/>
      <sheetName val="ASP"/>
      <sheetName val="총사업비명세"/>
      <sheetName val="DSRA"/>
      <sheetName val="재원조달계획"/>
      <sheetName val="유지관리비외"/>
      <sheetName val="3_2_집기비품교체주기"/>
      <sheetName val="산丵"/>
      <sheetName val="산揄"/>
      <sheetName val="관리대장(2001장비)"/>
      <sheetName val="견적조ᰀ"/>
      <sheetName val="118.세금과공᳇"/>
      <sheetName val="오산︀ᇕ"/>
      <sheetName val="조헾"/>
      <sheetName val="조竈"/>
      <sheetName val="설계︀"/>
      <sheetName val="장비당단가 (︀ᇕ"/>
      <sheetName val="단면헾】"/>
      <sheetName val="물헾】"/>
      <sheetName val="오산︀"/>
      <sheetName val="도급대԰"/>
      <sheetName val="4.2유효폭의 계산"/>
      <sheetName val="0"/>
      <sheetName val="DS적용내역서"/>
      <sheetName val="토공정보"/>
      <sheetName val="DATE2001"/>
      <sheetName val="평가데이터"/>
      <sheetName val="C &amp; Ô_x0000_Ԁ_x0000_耀"/>
      <sheetName val="C &amp; Ô_x0000_Ԁ_x0000__x0000_"/>
      <sheetName val="C &amp; Ô"/>
      <sheetName val="wall"/>
      <sheetName val="을橂"/>
      <sheetName val="토사԰"/>
      <sheetName val="견֮"/>
      <sheetName val="공사원가_x0005_"/>
      <sheetName val="전기일ԯ"/>
      <sheetName val="품질 및 缀ᨎ԰"/>
      <sheetName val="단က"/>
      <sheetName val="물_x0005__x0000_"/>
      <sheetName val="운반비정산"/>
      <sheetName val="정산"/>
      <sheetName val="_x0000_㇇"/>
      <sheetName val="䈀ᅪ"/>
      <sheetName val="직勨"/>
      <sheetName val="봉방_x0000__x0000_沰"/>
      <sheetName val="봉방䡲る_x0000_"/>
      <sheetName val="C1ㅇ"/>
      <sheetName val="전체헾】_x0005_"/>
      <sheetName val="3헾】_x0005_"/>
      <sheetName val="J直԰_x0000_"/>
      <sheetName val="1_철주신_x0005_"/>
      <sheetName val="현장관리비๿〚_x0005_"/>
      <sheetName val="현장관리비_x0005__x0000_"/>
      <sheetName val="현장관리비헾】_x0005_"/>
      <sheetName val="1_철주신尜"/>
      <sheetName val="1_철주신徸"/>
      <sheetName val="개렀"/>
      <sheetName val="총괄내역렀"/>
      <sheetName val="토사(᐀ባ切"/>
      <sheetName val="토사(ꃈፐ"/>
      <sheetName val="입적헾"/>
      <sheetName val="Mode¸"/>
      <sheetName val="Modex"/>
      <sheetName val="RAHME"/>
      <sheetName val="96수︀"/>
      <sheetName val="예산Mꠀ⹿"/>
      <sheetName val="예산Mᕙ렀"/>
      <sheetName val="예산Mԯ_x0000_缀"/>
      <sheetName val="예산MㅾⰀ"/>
      <sheetName val="예산M룇졟ԯ"/>
      <sheetName val="예산M㠀㑔렀"/>
      <sheetName val="예산M᠀㙖렀"/>
      <sheetName val="깨기"/>
      <sheetName val="사진대지"/>
      <sheetName val="공종"/>
      <sheetName val="총괄내역㔀"/>
      <sheetName val="1_철주신丵"/>
      <sheetName val="개㔀"/>
      <sheetName val="전기㔀቎԰_x0000_"/>
      <sheetName val="SLAB&quot;1&quot;"/>
      <sheetName val="토목공사"/>
      <sheetName val="설계서을"/>
      <sheetName val="DATA-UPS"/>
      <sheetName val="1_철주신圠"/>
      <sheetName val="수량산출서-2"/>
      <sheetName val="bm"/>
      <sheetName val="d"/>
      <sheetName val="주요항목별"/>
      <sheetName val="암거단위"/>
      <sheetName val="오산갈墨"/>
      <sheetName val="코드蚘"/>
      <sheetName val="표지頀ᎆ뤀ᨇ"/>
      <sheetName val="내역頀ᎆ뤀"/>
      <sheetName val="내역︀ᇕ԰"/>
      <sheetName val="계화徸〒"/>
      <sheetName val="KP1590__x0005_"/>
      <sheetName val="4_실행예산단가산출서(단壅Ꮕ"/>
      <sheetName val="중연"/>
      <sheetName val="견적내용입력"/>
      <sheetName val="발신정보"/>
      <sheetName val="Modeþ"/>
      <sheetName val="Mode_x0000_"/>
      <sheetName val="포장공사"/>
      <sheetName val="아파트_x0000__x0000_"/>
      <sheetName val="1단계"/>
      <sheetName val="설산1⥸"/>
      <sheetName val="설산1⠀ᡶ"/>
      <sheetName val="설산1찀᎔"/>
      <sheetName val="설산1倀⮓"/>
      <sheetName val="날개벽(TYPE3)"/>
      <sheetName val="설산1저ᱵ"/>
      <sheetName val="설산1ꠀᑶ"/>
      <sheetName val="설산1ꠀᡳ"/>
      <sheetName val="설산1⠀ᙵ"/>
      <sheetName val="설산1Ⰰ⊎"/>
      <sheetName val="설산1䠀ⅷ"/>
      <sheetName val="설산1ᵈ"/>
      <sheetName val="부재泬#洴"/>
      <sheetName val="설산1⍬"/>
      <sheetName val="설산1蠀⍶"/>
      <sheetName val="설산1ࠀṴ"/>
      <sheetName val="설산1⠀❴"/>
      <sheetName val="부재_x0005__x0000_"/>
      <sheetName val="설산1ԯ_x0000_"/>
      <sheetName val="설산1_xdc00_ㅭ"/>
      <sheetName val="설산1谀❳"/>
      <sheetName val="설산1氀ᥰ"/>
      <sheetName val="설계명세서韈.헾⿓"/>
      <sheetName val="부재韈.헾"/>
      <sheetName val="설산1저⺗"/>
      <sheetName val="설산1렀⑙"/>
      <sheetName val="TYPE-A"/>
      <sheetName val="계墨"/>
      <sheetName val="계橂"/>
      <sheetName val="계唸"/>
      <sheetName val="계_x0005_"/>
      <sheetName val="계勠"/>
      <sheetName val="설산1䈀潪"/>
      <sheetName val="설산1_x0000_艭"/>
      <sheetName val="지장물C"/>
      <sheetName val="J直材崀"/>
      <sheetName val="118.세금과공簀"/>
      <sheetName val="118.세금과공缀"/>
      <sheetName val="118.세금과공ꠀ"/>
      <sheetName val="기계경비일람"/>
      <sheetName val="인건비 "/>
      <sheetName val="현장코드"/>
      <sheetName val="해외코드"/>
      <sheetName val="별鰀"/>
      <sheetName val="자怀"/>
      <sheetName val="설계예시"/>
      <sheetName val="전체내역서"/>
      <sheetName val="기초일위"/>
      <sheetName val="시설일위"/>
      <sheetName val="식재일위"/>
      <sheetName val="계화㠀⡿"/>
      <sheetName val="ꠀ፺"/>
      <sheetName val="일석"/>
      <sheetName val="견적대비표"/>
      <sheetName val="노무비계"/>
      <sheetName val="단가디비"/>
      <sheetName val="경비실"/>
      <sheetName val="P.԰_x0000_缀"/>
      <sheetName val="광주광역시신청사"/>
      <sheetName val="문정동3차조합"/>
      <sheetName val="연세대국제대학원"/>
      <sheetName val="기안"/>
      <sheetName val="설산㔀቎԰"/>
      <sheetName val="관경별우수관집계"/>
      <sheetName val="대차대조표"/>
      <sheetName val="손익계산서"/>
      <sheetName val="일반부하"/>
      <sheetName val="C &amp; G RH_x0000_"/>
      <sheetName val="설계缀ᨪ԰_x0000_"/>
      <sheetName val="입〒"/>
      <sheetName val="총누荈"/>
      <sheetName val="국사현황"/>
      <sheetName val="Sh丵⼺_x0005__x0000_"/>
      <sheetName val="날개벽수량표"/>
      <sheetName val="일︀ᇕ԰"/>
      <sheetName val="안전사尀"/>
      <sheetName val="안전사֬"/>
      <sheetName val="안전사ԯ"/>
      <sheetName val="안전사堀"/>
      <sheetName val="MEXICO-C"/>
      <sheetName val="단讬ᨪ԰"/>
      <sheetName val="코鰀፰"/>
      <sheetName val="direct"/>
      <sheetName val="wage"/>
      <sheetName val="안᐀ባ혀"/>
      <sheetName val="부ﻇᇕ԰"/>
      <sheetName val="구왤_x0000__x0000_⯐"/>
      <sheetName val="전체_x0005__x0000_"/>
      <sheetName val="전체헾⼝_x0005_"/>
      <sheetName val="공사원가계_x0000_"/>
      <sheetName val="공사원가계_x0010__x0000_"/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_도서_"/>
      <sheetName val="케이블"/>
      <sheetName val="현황산출서"/>
      <sheetName val="산#3-1"/>
      <sheetName val="별표 "/>
      <sheetName val="자재테이블"/>
      <sheetName val="외자배분"/>
      <sheetName val="General Data"/>
      <sheetName val="조인트"/>
      <sheetName val="노임단가(0.3)"/>
      <sheetName val="콘크리트 블록 유형별 수량"/>
      <sheetName val="내력서"/>
      <sheetName val="spec1"/>
      <sheetName val="단가표 (2)"/>
      <sheetName val="하수실행"/>
      <sheetName val="단가대비"/>
      <sheetName val="壓降計算基本資料"/>
      <sheetName val="견적접수"/>
      <sheetName val="견적내역서"/>
      <sheetName val="조직"/>
      <sheetName val="MEMBER"/>
      <sheetName val="목창호"/>
      <sheetName val="비대칭ׇ_x0000_"/>
      <sheetName val="찍기"/>
      <sheetName val="품셈"/>
      <sheetName val="구왤집䈀ᑪ"/>
      <sheetName val="118.세금劈,橂"/>
      <sheetName val="특수선일위대가"/>
      <sheetName val="예산爋ⱈ0"/>
      <sheetName val="안전壠6"/>
      <sheetName val="안전԰_x0000_缀"/>
      <sheetName val="BOX규격및 설계조건입력"/>
      <sheetName val="다각결합형"/>
      <sheetName val="산근1"/>
      <sheetName val="A-8 PD(도로중앙)"/>
      <sheetName val="현장관리비聀_x0012_茸"/>
      <sheetName val="명세헾"/>
      <sheetName val="현장관리비⩿〚_x0005_"/>
      <sheetName val="공사설ᰀ፜"/>
      <sheetName val="공사설렀቟"/>
      <sheetName val="사업부배부A"/>
      <sheetName val="오산갈橂"/>
      <sheetName val="원가서"/>
      <sheetName val="모델링"/>
      <sheetName val="수로단위수량"/>
      <sheetName val="재료-CODE"/>
      <sheetName val="9.2단가산출서"/>
      <sheetName val="손료"/>
      <sheetName val="예산䠀ད䰁"/>
      <sheetName val="입缀蜎"/>
      <sheetName val="입 ⭷"/>
      <sheetName val="입倀᩵"/>
      <sheetName val="수지표"/>
      <sheetName val="셀명"/>
      <sheetName val="국공유지및԰_x0000_缀"/>
      <sheetName val="대치판정"/>
      <sheetName val="유_x0010__x0000_"/>
      <sheetName val="쌌ᄅ"/>
      <sheetName val="단락전류-A"/>
      <sheetName val="수량산출근헾"/>
      <sheetName val="총누︀"/>
      <sheetName val="총누㠀"/>
      <sheetName val="수량산출근_xdaa2_"/>
      <sheetName val="계_x0000_ፓ䰀"/>
      <sheetName val="계_xd800_ᙘ儀"/>
      <sheetName val="단԰_x0000_缀"/>
      <sheetName val="산㔀"/>
      <sheetName val="단栀፿㔀"/>
      <sheetName val="예산_x0000__x0000_Ԁ"/>
      <sheetName val="수량산출서 (2)"/>
      <sheetName val="가로등기초"/>
      <sheetName val="98수문일위"/>
      <sheetName val="기초코드"/>
      <sheetName val="전산output"/>
      <sheetName val="배수공炕"/>
      <sheetName val="단면_x0005__x0000_"/>
      <sheetName val="예산䠀⥖䈀"/>
      <sheetName val="Indirect Cosþ"/>
      <sheetName val="봉방동헾】"/>
      <sheetName val="E총15"/>
      <sheetName val="물량내역"/>
      <sheetName val="member design"/>
      <sheetName val="soil bearing check"/>
      <sheetName val="안_x0000__x0000__x0005_"/>
      <sheetName val="단위਀魉"/>
      <sheetName val="PIPE"/>
      <sheetName val="입적橂"/>
      <sheetName val="보԰_x0000_缀"/>
      <sheetName val="말뚝지지0_x0000_怀"/>
      <sheetName val="계장ANAL"/>
      <sheetName val="말뚝지㰀᎕萀᎕"/>
      <sheetName val="계획세_x0010_"/>
      <sheetName val="계획세׃"/>
      <sheetName val="점공통경비배부"/>
      <sheetName val="기계내역서"/>
      <sheetName val="Motor Data"/>
      <sheetName val="단가¬⽘"/>
      <sheetName val="단가֬_x0000_"/>
      <sheetName val="연돌일위집계"/>
      <sheetName val="설산_x0000__x0000_嬜"/>
      <sheetName val="工완성공사율"/>
      <sheetName val="물량 산출 통신 맨홀"/>
      <sheetName val="설산嗸0丵"/>
      <sheetName val="설산岘_x001b_幌"/>
      <sheetName val="내역_ver1.0"/>
      <sheetName val="적용환율"/>
      <sheetName val="유도ֹ"/>
      <sheetName val="유도㔀"/>
      <sheetName val="정읍농소"/>
      <sheetName val="전체실적"/>
      <sheetName val="물缀ᨎ"/>
      <sheetName val="계缀ᨎ԰"/>
      <sheetName val="입사시직위"/>
      <sheetName val="8월현금흐름표"/>
      <sheetName val="Ⅴ-2.공尜_x0013_層_x0013_"/>
      <sheetName val="Ⅴ-2.공徸〒_x0005__x0000_"/>
      <sheetName val="미지급이자(분쟁대상)"/>
      <sheetName val="JUYO"/>
      <sheetName val="오산缀"/>
      <sheetName val="오산缀_xdf0e_"/>
      <sheetName val="오산"/>
      <sheetName val="오산뀀⵺"/>
      <sheetName val="오산缀뤎"/>
      <sheetName val="오산　"/>
      <sheetName val="오산뭇"/>
      <sheetName val="감가상각"/>
      <sheetName val="B76_x0005_"/>
      <sheetName val="산怀"/>
      <sheetName val="B76_x001c_"/>
      <sheetName val="물ᘀ᨜"/>
      <sheetName val="오산ꈀ"/>
      <sheetName val="오산Ⰰⵕ"/>
      <sheetName val="금액"/>
      <sheetName val="용수간선"/>
      <sheetName val="CB"/>
      <sheetName val="을부담_x0000__x0000_頀"/>
      <sheetName val="20"/>
      <sheetName val="관리사무소"/>
      <sheetName val="ᰀЀࠀ܀ЀԀЀ؀̀"/>
      <sheetName val="새공통"/>
      <sheetName val="총괄내畠_x0013_"/>
      <sheetName val="을부담운반헾"/>
      <sheetName val="사용자정의"/>
      <sheetName val="제품표준규격"/>
      <sheetName val=" 견徸〒"/>
      <sheetName val=" 견헾】"/>
      <sheetName val=" 견丵〒"/>
      <sheetName val="운반헾】_x0005_"/>
      <sheetName val="crude.SLAB RE-bar"/>
      <sheetName val="품질 및 특성 쌞ᄅ0_x0000_"/>
      <sheetName val="별䠍"/>
      <sheetName val="월별자금계획"/>
      <sheetName val="총공사내역서"/>
      <sheetName val="품셈1-17"/>
      <sheetName val="미드수량"/>
      <sheetName val="맨홀공 수량집계표"/>
      <sheetName val="보차도경계석수량"/>
      <sheetName val="비대ⴀ癆顶"/>
      <sheetName val="단위傡"/>
      <sheetName val="단위_x0000__x0000_"/>
      <sheetName val="Languages"/>
      <sheetName val="조명투자및환수계획"/>
      <sheetName val="제조중간결과"/>
      <sheetName val="항목별蠀᝙㔀"/>
      <sheetName val="항목별㔀艎ԯ"/>
      <sheetName val="항목별ㅊ䈀"/>
      <sheetName val="항목별䈀Ꝫԯ"/>
      <sheetName val="총누䟣"/>
      <sheetName val="48일위"/>
      <sheetName val="22일위"/>
      <sheetName val="49일위"/>
      <sheetName val="설산1餀"/>
      <sheetName val="설계명세서_x0005__x0000__x0000_"/>
      <sheetName val="발주설계서(당초)"/>
      <sheetName val="2차공사"/>
      <sheetName val="설산1က፭"/>
      <sheetName val="H-pile(298x299)"/>
      <sheetName val="H-pile(250x250)"/>
      <sheetName val="견적990322"/>
      <sheetName val="설산1蠀᥮"/>
      <sheetName val="장비당단가֬_x0000_缀_x0000_"/>
      <sheetName val="Constant"/>
      <sheetName val="우석문틀"/>
      <sheetName val="일위대가(계측_x0005__x0000__x0000_"/>
      <sheetName val="일위대가(계측垀*闰⼯"/>
      <sheetName val="일위대가(계측闰⽌_x0005__x0000_"/>
      <sheetName val="일위대가(계측埬_x0012_場_x0012_"/>
      <sheetName val="일위대가(계측徸⿚_x0005__x0000_"/>
      <sheetName val="단위䈳牪"/>
      <sheetName val="단위䈳奪"/>
      <sheetName val="지질조사"/>
      <sheetName val="Construction Schedule"/>
      <sheetName val="공사비산출내역"/>
      <sheetName val="별㔀"/>
      <sheetName val="수량이동"/>
      <sheetName val="수목데이타 "/>
      <sheetName val="안ᰀ፜搀"/>
      <sheetName val="예산ᰀ፜搀"/>
      <sheetName val="안蠱⥐蠀"/>
      <sheetName val="안頴⥞ꠀ"/>
      <sheetName val="쵽괄_x0005_"/>
      <sheetName val="연부97-1"/>
      <sheetName val="DATA (EPS)"/>
      <sheetName val="DATA (TRAY)"/>
      <sheetName val="부대시설-부하계산서"/>
      <sheetName val="예산礊"/>
      <sheetName val="견적쌐똅"/>
      <sheetName val="도급예산내역서총괄_x0005_"/>
      <sheetName val="도급예산내역서총괄罸"/>
      <sheetName val="전체도급"/>
      <sheetName val="SUMMARY(S)"/>
      <sheetName val="䠾㥿"/>
      <sheetName val="BKDN"/>
      <sheetName val="Architecture Work"/>
      <sheetName val="물량산출ᣇẞ"/>
      <sheetName val="관尜_x0013_"/>
      <sheetName val="6공구_x0005__x0000_"/>
      <sheetName val="오산쀀♖"/>
      <sheetName val="9ԯ_x0000_缀"/>
      <sheetName val="오산ᰀ፜"/>
      <sheetName val="9ᰀ፜搀"/>
      <sheetName val="을헾"/>
      <sheetName val="토공A"/>
      <sheetName val="방배동내역(리라)"/>
      <sheetName val="부대공사총괄"/>
      <sheetName val="건축공사집계표"/>
      <sheetName val="방배동내역 (총괄)"/>
      <sheetName val="BOM"/>
      <sheetName val="계화_x0005__x0000_"/>
      <sheetName val="계화髜_x0013_"/>
      <sheetName val="코드猂"/>
      <sheetName val="계화丵〒"/>
      <sheetName val="도로구조공사비"/>
      <sheetName val="도로토공공사비"/>
      <sheetName val="여수토공사비"/>
      <sheetName val="Ⅴ-2.공종별_x0005__x0000_"/>
      <sheetName val="정산표"/>
      <sheetName val="년차계산분"/>
      <sheetName val="방송丵〒"/>
      <sheetName val="45,4H"/>
      <sheetName val="설비운영"/>
      <sheetName val="쵽午_x0013_"/>
      <sheetName val="쵽䡲る"/>
      <sheetName val="dH"/>
      <sheetName val="3.CCTV설비공사"/>
      <sheetName val="도체종-상수표"/>
      <sheetName val=" 閍"/>
      <sheetName val="예산변ﻔᇕ԰"/>
      <sheetName val="실행๿〚_x0005_"/>
      <sheetName val="관거공︀࿕"/>
      <sheetName val="구왤䈀ԯ"/>
      <sheetName val="구왤瀀ፒ밀"/>
      <sheetName val="구왤ꀀᙒ"/>
      <sheetName val="구왤ԯ_x0000_缀"/>
      <sheetName val="구왤씀䰖ԯ"/>
      <sheetName val="평균물량산출서"/>
      <sheetName val="기본"/>
      <sheetName val="PREFACE"/>
      <sheetName val="하수급㥝〒_x0005__x0000_"/>
      <sheetName val="표지 렔ጺ頀"/>
      <sheetName val="CABLE_SIZE_CALCULATION_SHEET2"/>
      <sheetName val="IMPEADENCE_MAP_2"/>
      <sheetName val="IMPEADENCE_2"/>
      <sheetName val="입찰참가보고_(2)2"/>
      <sheetName val="공정현황보고(3_20)_(2)2"/>
      <sheetName val="추진공정(법인)3_202"/>
      <sheetName val="공정현황보고(3_27)_(2)2"/>
      <sheetName val="추진공정(법인)3_272"/>
      <sheetName val="공정현황보고(4_2)2"/>
      <sheetName val="1_공사집행계획서2"/>
      <sheetName val="2_예산내역검토서2"/>
      <sheetName val="3_실행원가내역서2"/>
      <sheetName val="4_실행예산단가산출서(단가)2"/>
      <sheetName val="4_실행예산단가산출서(금액)2"/>
      <sheetName val="5_현장관리비2"/>
      <sheetName val="6_공사예정공정표2"/>
      <sheetName val="7_인원동원현황2"/>
      <sheetName val="8_장비투입현황2"/>
      <sheetName val="9_문제점_및_대책2"/>
      <sheetName val="10_설계변경_및_추가공사2"/>
      <sheetName val="1_철주신설2"/>
      <sheetName val="2_철주신설2"/>
      <sheetName val="3_철주신설2"/>
      <sheetName val="4_비임신설2"/>
      <sheetName val="5_기기가대2"/>
      <sheetName val="6_철주기초2"/>
      <sheetName val="7_기기기초2"/>
      <sheetName val="8_기기기초2"/>
      <sheetName val="9_기기기초2"/>
      <sheetName val="10_단권변압기2"/>
      <sheetName val="11_가스절연2"/>
      <sheetName val="12_전자식제어반2"/>
      <sheetName val="13_고장점표정반2"/>
      <sheetName val="14_GP2"/>
      <sheetName val="15_전철용RTU2"/>
      <sheetName val="16_R-C_BANK2"/>
      <sheetName val="17_모선배선2"/>
      <sheetName val="18_제어및전력케이블2"/>
      <sheetName val="19_핏트2"/>
      <sheetName val="20_배수로2"/>
      <sheetName val="21_스틸그레이팅2"/>
      <sheetName val="22_접지장치2"/>
      <sheetName val="23_옥외전선관2"/>
      <sheetName val="24_옥외외등2"/>
      <sheetName val="25_무인화설비2"/>
      <sheetName val="26_콘크리트포장2"/>
      <sheetName val="27_자갈부설2"/>
      <sheetName val="28_휀스2"/>
      <sheetName val="29_소내용TR2"/>
      <sheetName val="30_고배용VCB2"/>
      <sheetName val="31_고배용RTU2"/>
      <sheetName val="32_기기기초2"/>
      <sheetName val="33_지중케이블2"/>
      <sheetName val="34_전력용관로2"/>
      <sheetName val="35_장주신설2"/>
      <sheetName val="36_맨홀2"/>
      <sheetName val="37_운반비2"/>
      <sheetName val="복구량산정_및_전용회선_사용2"/>
      <sheetName val="공구손료_산출내역2"/>
      <sheetName val="2F_회의실견적(5_14_일대)2"/>
      <sheetName val="1_노무비명세서(해동)2"/>
      <sheetName val="1_노무비명세서(토목)2"/>
      <sheetName val="2_노무비명세서(해동)2"/>
      <sheetName val="2_노무비명세서(수직보호망)2"/>
      <sheetName val="2_노무비명세서(난간대)2"/>
      <sheetName val="2_사진대지2"/>
      <sheetName val="3_사진대지2"/>
      <sheetName val="남양시작동자105노65기1_3화1_22"/>
      <sheetName val="전차선로_물량표2"/>
      <sheetName val="노원열병합__건축공사기성내역서2"/>
      <sheetName val="신규단가-00_11_302"/>
      <sheetName val="Sheet1_(2)2"/>
      <sheetName val="11_자재단가2"/>
      <sheetName val="I_설계조건2"/>
      <sheetName val="전도금청구서_(2)2"/>
      <sheetName val="금전출납_2"/>
      <sheetName val="식대_2"/>
      <sheetName val="기성고조서(폐기물)_(2)2"/>
      <sheetName val="Sheet3_(5)2"/>
      <sheetName val="Sheet3_(6)2"/>
      <sheetName val="내역서_2"/>
      <sheetName val="준검_내역서2"/>
      <sheetName val="8_PILE__(돌출)2"/>
      <sheetName val="3BL공동구_수량2"/>
      <sheetName val="32_銅기기초2"/>
      <sheetName val="화재_탐지_설비2"/>
      <sheetName val="조도계산서_(도서)2"/>
      <sheetName val="Site_Expenses2"/>
      <sheetName val="7_1유효폭2"/>
      <sheetName val="TYPE-B_평균H2"/>
      <sheetName val="장비당단가_(1)2"/>
      <sheetName val="품질_및_특성_보정계수2"/>
      <sheetName val="31_고2"/>
      <sheetName val="C_&amp;_G_RHS2"/>
      <sheetName val="Customer_Databas2"/>
      <sheetName val="Explanation_for_Page_172"/>
      <sheetName val="단면_(2)2"/>
      <sheetName val="토_적_표2"/>
      <sheetName val="공종별_집계2"/>
      <sheetName val="일위대가_(목록)2"/>
      <sheetName val="귀래_설계_공내역서2"/>
      <sheetName val="unit_42"/>
      <sheetName val="2_예산냴역검토서2"/>
      <sheetName val="토공(우물통,기타)_2"/>
      <sheetName val="1_수인터널2"/>
      <sheetName val="플랜트_설치2"/>
      <sheetName val="BOQ-Summary_Form_A22"/>
      <sheetName val="06-BATCH_2"/>
      <sheetName val="P_M_별2"/>
      <sheetName val="IMP_(REACTOR)2"/>
      <sheetName val="방음벽_기초_일반수량2"/>
      <sheetName val="설산1_나2"/>
      <sheetName val="8_자재단가2"/>
      <sheetName val="5__COST_SCHEDULE_PER_EXPENSE2"/>
      <sheetName val="C_&amp;_G_RHS"/>
      <sheetName val="토공(우물통,기타)_"/>
      <sheetName val="BOQ-Summary_Form_A2"/>
      <sheetName val="방음벽_기초_일반수량"/>
      <sheetName val="설산1_나"/>
      <sheetName val="5__COST_SCHEDULE_PER_EXPENSE"/>
      <sheetName val="CABLE_SIZE_CALCULATION_SHEET1"/>
      <sheetName val="IMPEADENCE_MAP_1"/>
      <sheetName val="IMPEADENCE_1"/>
      <sheetName val="입찰참가보고_(2)1"/>
      <sheetName val="공정현황보고(3_20)_(2)1"/>
      <sheetName val="추진공정(법인)3_201"/>
      <sheetName val="공정현황보고(3_27)_(2)1"/>
      <sheetName val="추진공정(법인)3_271"/>
      <sheetName val="공정현황보고(4_2)1"/>
      <sheetName val="1_공사집행계획서1"/>
      <sheetName val="2_예산내역검토서1"/>
      <sheetName val="3_실행원가내역서1"/>
      <sheetName val="4_실행예산단가산출서(단가)1"/>
      <sheetName val="4_실행예산단가산출서(금액)1"/>
      <sheetName val="5_현장관리비1"/>
      <sheetName val="6_공사예정공정표1"/>
      <sheetName val="7_인원동원현황1"/>
      <sheetName val="8_장비투입현황1"/>
      <sheetName val="9_문제점_및_대책1"/>
      <sheetName val="10_설계변경_및_추가공사1"/>
      <sheetName val="1_철주신설1"/>
      <sheetName val="2_철주신설1"/>
      <sheetName val="3_철주신설1"/>
      <sheetName val="4_비임신설1"/>
      <sheetName val="5_기기가대1"/>
      <sheetName val="6_철주기초1"/>
      <sheetName val="7_기기기초1"/>
      <sheetName val="8_기기기초1"/>
      <sheetName val="9_기기기초1"/>
      <sheetName val="10_단권변압기1"/>
      <sheetName val="11_가스절연1"/>
      <sheetName val="12_전자식제어반1"/>
      <sheetName val="13_고장점표정반1"/>
      <sheetName val="14_GP1"/>
      <sheetName val="15_전철용RTU1"/>
      <sheetName val="16_R-C_BANK1"/>
      <sheetName val="17_모선배선1"/>
      <sheetName val="18_제어및전력케이블1"/>
      <sheetName val="19_핏트1"/>
      <sheetName val="20_배수로1"/>
      <sheetName val="21_스틸그레이팅1"/>
      <sheetName val="22_접지장치1"/>
      <sheetName val="23_옥외전선관1"/>
      <sheetName val="24_옥외외등1"/>
      <sheetName val="25_무인화설비1"/>
      <sheetName val="26_콘크리트포장1"/>
      <sheetName val="27_자갈부설1"/>
      <sheetName val="28_휀스1"/>
      <sheetName val="29_소내용TR1"/>
      <sheetName val="30_고배용VCB1"/>
      <sheetName val="31_고배용RTU1"/>
      <sheetName val="32_기기기초1"/>
      <sheetName val="33_지중케이블1"/>
      <sheetName val="34_전력용관로1"/>
      <sheetName val="35_장주신설1"/>
      <sheetName val="36_맨홀1"/>
      <sheetName val="37_운반비1"/>
      <sheetName val="복구량산정_및_전용회선_사용1"/>
      <sheetName val="공구손료_산출내역1"/>
      <sheetName val="2F_회의실견적(5_14_일대)1"/>
      <sheetName val="1_노무비명세서(해동)1"/>
      <sheetName val="1_노무비명세서(토목)1"/>
      <sheetName val="2_노무비명세서(해동)1"/>
      <sheetName val="2_노무비명세서(수직보호망)1"/>
      <sheetName val="2_노무비명세서(난간대)1"/>
      <sheetName val="2_사진대지1"/>
      <sheetName val="3_사진대지1"/>
      <sheetName val="남양시작동자105노65기1_3화1_21"/>
      <sheetName val="전차선로_물량표1"/>
      <sheetName val="노원열병합__건축공사기성내역서1"/>
      <sheetName val="신규단가-00_11_301"/>
      <sheetName val="Sheet1_(2)1"/>
      <sheetName val="11_자재단가1"/>
      <sheetName val="I_설계조건1"/>
      <sheetName val="전도금청구서_(2)1"/>
      <sheetName val="금전출납_1"/>
      <sheetName val="식대_1"/>
      <sheetName val="기성고조서(폐기물)_(2)1"/>
      <sheetName val="Sheet3_(5)1"/>
      <sheetName val="Sheet3_(6)1"/>
      <sheetName val="내역서_1"/>
      <sheetName val="준검_내역서1"/>
      <sheetName val="8_PILE__(돌출)1"/>
      <sheetName val="3BL공동구_수량1"/>
      <sheetName val="32_銅기기초1"/>
      <sheetName val="화재_탐지_설비1"/>
      <sheetName val="조도계산서_(도서)1"/>
      <sheetName val="Site_Expenses1"/>
      <sheetName val="7_1유효폭1"/>
      <sheetName val="TYPE-B_평균H1"/>
      <sheetName val="장비당단가_(1)1"/>
      <sheetName val="품질_및_특성_보정계수1"/>
      <sheetName val="31_고1"/>
      <sheetName val="C_&amp;_G_RHS1"/>
      <sheetName val="Customer_Databas1"/>
      <sheetName val="Explanation_for_Page_171"/>
      <sheetName val="단면_(2)1"/>
      <sheetName val="토_적_표1"/>
      <sheetName val="공종별_집계1"/>
      <sheetName val="일위대가_(목록)1"/>
      <sheetName val="귀래_설계_공내역서1"/>
      <sheetName val="unit_41"/>
      <sheetName val="2_예산냴역검토서1"/>
      <sheetName val="토공(우물통,기타)_1"/>
      <sheetName val="1_수인터널1"/>
      <sheetName val="플랜트_설치1"/>
      <sheetName val="BOQ-Summary_Form_A21"/>
      <sheetName val="06-BATCH_1"/>
      <sheetName val="P_M_별1"/>
      <sheetName val="IMP_(REACTOR)1"/>
      <sheetName val="방음벽_기초_일반수량1"/>
      <sheetName val="설산1_나1"/>
      <sheetName val="8_자재단가1"/>
      <sheetName val="5__COST_SCHEDULE_PER_EXPENSE1"/>
      <sheetName val="철거산출근거"/>
      <sheetName val="노단"/>
      <sheetName val="36단가"/>
      <sheetName val="운반비집계"/>
      <sheetName val="공사착공계"/>
      <sheetName val="위치조서"/>
      <sheetName val="별ꠀ"/>
      <sheetName val="45,_x0000__x0000_"/>
      <sheetName val="확약서"/>
      <sheetName val="중로근거"/>
      <sheetName val="안정검토(온1)"/>
      <sheetName val="뚝토공"/>
      <sheetName val="BID9697"/>
      <sheetName val="배수공Ô澾"/>
      <sheetName val="유도"/>
      <sheetName val="오산갈_x0000_"/>
      <sheetName val="오산갈헾"/>
      <sheetName val="Ⅴ-2.က_x0000_⠀밴쌏"/>
      <sheetName val="설계산출기Ç"/>
      <sheetName val="오산갈壸"/>
      <sheetName val="오산갈嬨"/>
      <sheetName val="오산갈蔈"/>
      <sheetName val="䀀"/>
      <sheetName val="ꠀ蘒"/>
      <sheetName val="안전Ç_x0000_ꠀ"/>
      <sheetName val="안전Ç_x0000_"/>
      <sheetName val="유도栀"/>
      <sheetName val="WIND-EQ"/>
      <sheetName val="Ⅴ-2.공㔀቎԰_x0000_"/>
      <sheetName val="현장관리비집계㔀"/>
      <sheetName val="현장설명서"/>
      <sheetName val="민속촌메뉴"/>
      <sheetName val="노무비(DB)"/>
      <sheetName val="부ԯ_x0000_缀"/>
      <sheetName val="당초Ȁ腳"/>
      <sheetName val="건축원가계산懊"/>
      <sheetName val="건축원가계산懇"/>
      <sheetName val="건축원가계산㡨"/>
      <sheetName val="건축원가계산㛘"/>
      <sheetName val="건축원가계산㧨"/>
      <sheetName val="건축원가계산㏈"/>
      <sheetName val="건축원가계산㒸"/>
      <sheetName val="HRSG SMALL07220"/>
      <sheetName val="GR"/>
      <sheetName val="단면ᘀ᨜"/>
      <sheetName val="가시_x0005__x0000_"/>
      <sheetName val="장비당단가 ︀ᇕ԰"/>
      <sheetName val="구왤헾】_x0005_"/>
      <sheetName val="물가시세"/>
      <sheetName val="구왤집계闰"/>
      <sheetName val="공틀⡀"/>
      <sheetName val="쵽_x0005__x0000_"/>
      <sheetName val="외주"/>
      <sheetName val="부䕇ԯ"/>
      <sheetName val="공정현황보고(3_27呐/䟣⿏_x0005_"/>
      <sheetName val="부倀⽔"/>
      <sheetName val="부僇⽔"/>
      <sheetName val="부က_x0000_렀"/>
      <sheetName val="노임(1차)"/>
      <sheetName val="변䈀ᅪ԰"/>
      <sheetName val="쵽괄夰"/>
      <sheetName val="안전사Ԁ"/>
      <sheetName val="특별교실"/>
      <sheetName val="건︀ᇕ԰"/>
      <sheetName val="형상"/>
      <sheetName val="자재԰_x0000_缀"/>
      <sheetName val="연동 내역서"/>
      <sheetName val="ModeÄ"/>
      <sheetName val="설계산출ᰀ፜"/>
      <sheetName val="2-2.매출분석"/>
      <sheetName val="공종분_x0005_"/>
      <sheetName val="배수공토婜"/>
      <sheetName val="배수공토_x0005_"/>
      <sheetName val="SE-退ꩽ܁"/>
      <sheetName val="협조전"/>
      <sheetName val="코徸〒"/>
      <sheetName val="4.동력"/>
      <sheetName val="YES-T"/>
      <sheetName val="설계산렀ꮫԯ"/>
      <sheetName val="입丵⼳"/>
      <sheetName val="입啨/"/>
      <sheetName val="참조일람"/>
      <sheetName val="기계경縸"/>
      <sheetName val="#3E1_GCR"/>
      <sheetName val="공사원가계산헾"/>
      <sheetName val="공사원가계산丵"/>
      <sheetName val="부채상환계획"/>
      <sheetName val="STRUCTURAL STEEL"/>
      <sheetName val="개0"/>
      <sheetName val="검사현황"/>
      <sheetName val="장비분석"/>
      <sheetName val="IO LIST"/>
      <sheetName val="장비당단가ԯ_x0000_缀_x0000_"/>
      <sheetName val="[DS-LOAD.XLS][DS-LOAD.XLS]안/_x0000_ "/>
      <sheetName val="20_배_x0005__x0000_"/>
      <sheetName val="구왤집䈀ᅪ"/>
      <sheetName val="오산갈㥝"/>
      <sheetName val="7.PILE  (돌출)"/>
      <sheetName val="1근거"/>
      <sheetName val="P.쀀⊒缀"/>
      <sheetName val="P.尀⊓ꐀ"/>
      <sheetName val="설계내역(2_x0005__x0000__x0000_"/>
      <sheetName val="일위대가(계측기설㔀቎"/>
      <sheetName val="일위대가(계측기설︀ᇕ"/>
      <sheetName val="1.2.1 마루높이결정"/>
      <sheetName val="ITEMLIST990101"/>
      <sheetName val="비대_x0001__x0000_䀀"/>
      <sheetName val="비대ﴀ汅恵"/>
      <sheetName val="적용률"/>
      <sheetName val="일위집계표"/>
      <sheetName val="MCC제원"/>
      <sheetName val="1차 내역서"/>
      <sheetName val="공璈ã瓌"/>
      <sheetName val="5월"/>
      <sheetName val="근태"/>
      <sheetName val="건축일위"/>
      <sheetName val="그라우팅일위"/>
      <sheetName val="전 기"/>
      <sheetName val="노무자도장2"/>
      <sheetName val="주빔의 설계"/>
      <sheetName val="명일작업계획 (3)"/>
      <sheetName val="밸브설치"/>
      <sheetName val="Macro(차단기)"/>
      <sheetName val="자재砀⪜︀"/>
      <sheetName val="식재인부"/>
      <sheetName val="한전위탁缀稪ԯ_x0000_"/>
      <sheetName val="Modeø"/>
      <sheetName val="Modeè"/>
      <sheetName val="단가견적조사표"/>
      <sheetName val="DOGI"/>
      <sheetName val="물가단가"/>
      <sheetName val="분류표"/>
      <sheetName val="명芘'"/>
      <sheetName val="기본사항"/>
      <sheetName val="설계명세서(怀፵"/>
      <sheetName val="부대공ԯ_x0000_缀"/>
      <sheetName val="설계명세서(԰_x0000_缀"/>
      <sheetName val="총누᠀"/>
      <sheetName val="SE-⠀⎃氀"/>
    </sheetNames>
    <sheetDataSet>
      <sheetData sheetId="0">
        <row r="61">
          <cell r="B61">
            <v>2.5</v>
          </cell>
        </row>
      </sheetData>
      <sheetData sheetId="1">
        <row r="61">
          <cell r="B61">
            <v>2.5</v>
          </cell>
        </row>
      </sheetData>
      <sheetData sheetId="2">
        <row r="61">
          <cell r="B61">
            <v>2.5</v>
          </cell>
        </row>
      </sheetData>
      <sheetData sheetId="3">
        <row r="61">
          <cell r="B61">
            <v>2.5</v>
          </cell>
        </row>
      </sheetData>
      <sheetData sheetId="4">
        <row r="61">
          <cell r="B61">
            <v>2.5</v>
          </cell>
        </row>
      </sheetData>
      <sheetData sheetId="5">
        <row r="61">
          <cell r="B61">
            <v>2.5</v>
          </cell>
        </row>
      </sheetData>
      <sheetData sheetId="6">
        <row r="61">
          <cell r="B61">
            <v>2.5</v>
          </cell>
        </row>
      </sheetData>
      <sheetData sheetId="7">
        <row r="61">
          <cell r="B61">
            <v>2.5</v>
          </cell>
        </row>
      </sheetData>
      <sheetData sheetId="8">
        <row r="61">
          <cell r="B61">
            <v>2.5</v>
          </cell>
        </row>
      </sheetData>
      <sheetData sheetId="9">
        <row r="61">
          <cell r="B61">
            <v>2.5</v>
          </cell>
        </row>
      </sheetData>
      <sheetData sheetId="10">
        <row r="61">
          <cell r="B61">
            <v>2.5</v>
          </cell>
        </row>
      </sheetData>
      <sheetData sheetId="11">
        <row r="61">
          <cell r="B61">
            <v>2.5</v>
          </cell>
        </row>
      </sheetData>
      <sheetData sheetId="12" refreshError="1"/>
      <sheetData sheetId="13">
        <row r="61">
          <cell r="B61" t="str">
            <v>BC 1.6m</v>
          </cell>
        </row>
      </sheetData>
      <sheetData sheetId="14">
        <row r="61">
          <cell r="B61" t="str">
            <v>BC 1.6m</v>
          </cell>
        </row>
      </sheetData>
      <sheetData sheetId="15">
        <row r="61">
          <cell r="B61" t="str">
            <v>BC 1.6m</v>
          </cell>
        </row>
      </sheetData>
      <sheetData sheetId="16">
        <row r="61">
          <cell r="B61" t="str">
            <v>BC 1.6m</v>
          </cell>
        </row>
      </sheetData>
      <sheetData sheetId="17">
        <row r="61">
          <cell r="B61" t="str">
            <v>BC 1.6m</v>
          </cell>
        </row>
      </sheetData>
      <sheetData sheetId="18">
        <row r="61">
          <cell r="B61" t="str">
            <v>BC 1.6m</v>
          </cell>
        </row>
      </sheetData>
      <sheetData sheetId="19">
        <row r="61">
          <cell r="B61" t="str">
            <v>BC 1.6m</v>
          </cell>
        </row>
      </sheetData>
      <sheetData sheetId="20">
        <row r="61">
          <cell r="B61" t="str">
            <v>BC 1.6m</v>
          </cell>
        </row>
      </sheetData>
      <sheetData sheetId="21">
        <row r="61">
          <cell r="B61" t="str">
            <v>BC 1.6m</v>
          </cell>
        </row>
      </sheetData>
      <sheetData sheetId="22">
        <row r="61">
          <cell r="B61" t="str">
            <v>BC 1.6m</v>
          </cell>
        </row>
      </sheetData>
      <sheetData sheetId="23">
        <row r="61">
          <cell r="B61" t="str">
            <v>BC 1.6m</v>
          </cell>
        </row>
      </sheetData>
      <sheetData sheetId="24">
        <row r="61">
          <cell r="B61" t="str">
            <v>BC 1.6m</v>
          </cell>
        </row>
      </sheetData>
      <sheetData sheetId="25">
        <row r="61">
          <cell r="B61" t="str">
            <v>BC 1.6m</v>
          </cell>
        </row>
      </sheetData>
      <sheetData sheetId="26">
        <row r="61">
          <cell r="B61" t="str">
            <v>BC 1.6m</v>
          </cell>
        </row>
      </sheetData>
      <sheetData sheetId="27">
        <row r="61">
          <cell r="B61" t="str">
            <v>BC 1.6m</v>
          </cell>
        </row>
      </sheetData>
      <sheetData sheetId="28">
        <row r="61">
          <cell r="B61" t="str">
            <v>BC 1.6m</v>
          </cell>
        </row>
      </sheetData>
      <sheetData sheetId="29">
        <row r="61">
          <cell r="B61" t="str">
            <v>BC 1.6m</v>
          </cell>
        </row>
      </sheetData>
      <sheetData sheetId="30">
        <row r="61">
          <cell r="B61" t="str">
            <v>BC 1.6m</v>
          </cell>
        </row>
      </sheetData>
      <sheetData sheetId="31">
        <row r="61">
          <cell r="B61" t="str">
            <v>BC 1.6m</v>
          </cell>
        </row>
      </sheetData>
      <sheetData sheetId="32">
        <row r="61">
          <cell r="B61" t="str">
            <v>BC 1.6m</v>
          </cell>
        </row>
      </sheetData>
      <sheetData sheetId="33">
        <row r="61">
          <cell r="B61" t="str">
            <v>BC 1.6m</v>
          </cell>
        </row>
      </sheetData>
      <sheetData sheetId="34">
        <row r="61">
          <cell r="B61" t="str">
            <v>BC 1.6m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61">
          <cell r="B61" t="str">
            <v>BC 1.6m</v>
          </cell>
        </row>
      </sheetData>
      <sheetData sheetId="44">
        <row r="61">
          <cell r="B61" t="str">
            <v>BC 1.6m</v>
          </cell>
        </row>
      </sheetData>
      <sheetData sheetId="45">
        <row r="61">
          <cell r="B61" t="str">
            <v>BC 1.6m</v>
          </cell>
        </row>
      </sheetData>
      <sheetData sheetId="46">
        <row r="61">
          <cell r="B61" t="str">
            <v>BC 1.6m</v>
          </cell>
        </row>
      </sheetData>
      <sheetData sheetId="47">
        <row r="61">
          <cell r="B61" t="str">
            <v>BC 1.6m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61">
          <cell r="B61" t="str">
            <v>BC 1.6m</v>
          </cell>
        </row>
      </sheetData>
      <sheetData sheetId="54">
        <row r="61">
          <cell r="B61" t="str">
            <v>BC 1.6m</v>
          </cell>
        </row>
      </sheetData>
      <sheetData sheetId="55">
        <row r="61">
          <cell r="B61" t="str">
            <v>BC 1.6m</v>
          </cell>
        </row>
      </sheetData>
      <sheetData sheetId="56">
        <row r="61">
          <cell r="B61" t="str">
            <v>BC 1.6m</v>
          </cell>
        </row>
      </sheetData>
      <sheetData sheetId="57">
        <row r="61">
          <cell r="B61" t="str">
            <v>BC 1.6m</v>
          </cell>
        </row>
      </sheetData>
      <sheetData sheetId="58">
        <row r="61">
          <cell r="B61" t="str">
            <v>BC 1.6m</v>
          </cell>
        </row>
      </sheetData>
      <sheetData sheetId="59">
        <row r="61">
          <cell r="B61" t="str">
            <v>BC 1.6m</v>
          </cell>
        </row>
      </sheetData>
      <sheetData sheetId="60">
        <row r="61">
          <cell r="B61" t="str">
            <v>BC 1.6m</v>
          </cell>
        </row>
      </sheetData>
      <sheetData sheetId="61">
        <row r="61">
          <cell r="B61" t="str">
            <v>BC 1.6m</v>
          </cell>
        </row>
      </sheetData>
      <sheetData sheetId="62">
        <row r="61">
          <cell r="B61" t="str">
            <v>BC 1.6m</v>
          </cell>
        </row>
      </sheetData>
      <sheetData sheetId="63">
        <row r="61">
          <cell r="B61" t="str">
            <v>BC 1.6m</v>
          </cell>
        </row>
      </sheetData>
      <sheetData sheetId="64">
        <row r="61">
          <cell r="B61" t="str">
            <v>BC 1.6m</v>
          </cell>
        </row>
      </sheetData>
      <sheetData sheetId="65">
        <row r="61">
          <cell r="B61" t="str">
            <v>BC 1.6m</v>
          </cell>
        </row>
      </sheetData>
      <sheetData sheetId="66">
        <row r="61">
          <cell r="B61" t="str">
            <v>BC 1.6m</v>
          </cell>
        </row>
      </sheetData>
      <sheetData sheetId="67">
        <row r="61">
          <cell r="B61" t="str">
            <v>BC 1.6m</v>
          </cell>
        </row>
      </sheetData>
      <sheetData sheetId="68">
        <row r="61">
          <cell r="B61" t="str">
            <v>BC 1.6m</v>
          </cell>
        </row>
      </sheetData>
      <sheetData sheetId="69">
        <row r="61">
          <cell r="B61" t="str">
            <v>BC 1.6m</v>
          </cell>
        </row>
      </sheetData>
      <sheetData sheetId="70">
        <row r="61">
          <cell r="B61" t="str">
            <v>BC 1.6m</v>
          </cell>
        </row>
      </sheetData>
      <sheetData sheetId="71">
        <row r="61">
          <cell r="B61" t="str">
            <v>BC 1.6m</v>
          </cell>
        </row>
      </sheetData>
      <sheetData sheetId="72">
        <row r="61">
          <cell r="B61" t="str">
            <v>BC 1.6m</v>
          </cell>
        </row>
      </sheetData>
      <sheetData sheetId="73">
        <row r="61">
          <cell r="B61" t="str">
            <v>BC 1.6m</v>
          </cell>
        </row>
      </sheetData>
      <sheetData sheetId="74">
        <row r="61">
          <cell r="B61" t="str">
            <v>BC 1.6m</v>
          </cell>
        </row>
      </sheetData>
      <sheetData sheetId="75"/>
      <sheetData sheetId="76"/>
      <sheetData sheetId="77"/>
      <sheetData sheetId="78"/>
      <sheetData sheetId="79">
        <row r="61">
          <cell r="B61" t="str">
            <v>BC 1.6m</v>
          </cell>
        </row>
      </sheetData>
      <sheetData sheetId="80">
        <row r="61">
          <cell r="B61" t="str">
            <v>BC 1.6m</v>
          </cell>
        </row>
      </sheetData>
      <sheetData sheetId="81">
        <row r="61">
          <cell r="B61" t="str">
            <v>BC 1.6m</v>
          </cell>
        </row>
      </sheetData>
      <sheetData sheetId="82">
        <row r="61">
          <cell r="B61" t="str">
            <v>BC 1.6m</v>
          </cell>
        </row>
      </sheetData>
      <sheetData sheetId="83">
        <row r="61">
          <cell r="B61" t="str">
            <v>BC 1.6m</v>
          </cell>
        </row>
      </sheetData>
      <sheetData sheetId="84">
        <row r="61">
          <cell r="B61" t="str">
            <v>BC 1.6m</v>
          </cell>
        </row>
      </sheetData>
      <sheetData sheetId="85">
        <row r="61">
          <cell r="B61" t="str">
            <v>BC 1.6m</v>
          </cell>
        </row>
      </sheetData>
      <sheetData sheetId="86">
        <row r="61">
          <cell r="B61" t="str">
            <v>BC 1.6m</v>
          </cell>
        </row>
      </sheetData>
      <sheetData sheetId="87">
        <row r="61">
          <cell r="B61" t="str">
            <v>BC 1.6m</v>
          </cell>
        </row>
      </sheetData>
      <sheetData sheetId="88">
        <row r="61">
          <cell r="B61" t="str">
            <v>BC 1.6m</v>
          </cell>
        </row>
      </sheetData>
      <sheetData sheetId="89">
        <row r="61">
          <cell r="B61" t="str">
            <v>BC 1.6m</v>
          </cell>
        </row>
      </sheetData>
      <sheetData sheetId="90"/>
      <sheetData sheetId="91"/>
      <sheetData sheetId="92">
        <row r="61">
          <cell r="B61" t="str">
            <v>BC 1.6m</v>
          </cell>
        </row>
      </sheetData>
      <sheetData sheetId="93">
        <row r="61">
          <cell r="B61" t="str">
            <v>BC 1.6m</v>
          </cell>
        </row>
      </sheetData>
      <sheetData sheetId="94" refreshError="1"/>
      <sheetData sheetId="95">
        <row r="61">
          <cell r="B61" t="str">
            <v>BC 1.6m</v>
          </cell>
        </row>
      </sheetData>
      <sheetData sheetId="96">
        <row r="61">
          <cell r="B61" t="str">
            <v>BC 1.6m</v>
          </cell>
        </row>
      </sheetData>
      <sheetData sheetId="97">
        <row r="61">
          <cell r="B61" t="str">
            <v>BC 1.6m</v>
          </cell>
        </row>
      </sheetData>
      <sheetData sheetId="98">
        <row r="61">
          <cell r="B61" t="str">
            <v>BC 1.6m</v>
          </cell>
        </row>
      </sheetData>
      <sheetData sheetId="99">
        <row r="61">
          <cell r="B61" t="str">
            <v>BC 1.6m</v>
          </cell>
        </row>
      </sheetData>
      <sheetData sheetId="100">
        <row r="61">
          <cell r="B61" t="str">
            <v>BC 1.6m</v>
          </cell>
        </row>
      </sheetData>
      <sheetData sheetId="101">
        <row r="61">
          <cell r="B61" t="str">
            <v>BC 1.6m</v>
          </cell>
        </row>
      </sheetData>
      <sheetData sheetId="102">
        <row r="61">
          <cell r="B61" t="str">
            <v>BC 1.6m</v>
          </cell>
        </row>
      </sheetData>
      <sheetData sheetId="103"/>
      <sheetData sheetId="104">
        <row r="61">
          <cell r="B61" t="str">
            <v>BC 1.6m</v>
          </cell>
        </row>
      </sheetData>
      <sheetData sheetId="105">
        <row r="61">
          <cell r="B61" t="str">
            <v>BC 1.6m</v>
          </cell>
        </row>
      </sheetData>
      <sheetData sheetId="106">
        <row r="61">
          <cell r="B61" t="str">
            <v>BC 1.6m</v>
          </cell>
        </row>
      </sheetData>
      <sheetData sheetId="107">
        <row r="61">
          <cell r="B61" t="str">
            <v>BC 1.6m</v>
          </cell>
        </row>
      </sheetData>
      <sheetData sheetId="108">
        <row r="61">
          <cell r="B61" t="str">
            <v>BC 1.6m</v>
          </cell>
        </row>
      </sheetData>
      <sheetData sheetId="109">
        <row r="61">
          <cell r="B61" t="str">
            <v>BC 1.6m</v>
          </cell>
        </row>
      </sheetData>
      <sheetData sheetId="110">
        <row r="61">
          <cell r="B61" t="str">
            <v>BC 1.6m</v>
          </cell>
        </row>
      </sheetData>
      <sheetData sheetId="111">
        <row r="61">
          <cell r="B61" t="str">
            <v>BC 1.6m</v>
          </cell>
        </row>
      </sheetData>
      <sheetData sheetId="112">
        <row r="61">
          <cell r="B61" t="str">
            <v>BC 1.6m</v>
          </cell>
        </row>
      </sheetData>
      <sheetData sheetId="113">
        <row r="61">
          <cell r="B61" t="str">
            <v>BC 1.6m</v>
          </cell>
        </row>
      </sheetData>
      <sheetData sheetId="114">
        <row r="61">
          <cell r="B61" t="str">
            <v>BC 1.6m</v>
          </cell>
        </row>
      </sheetData>
      <sheetData sheetId="115">
        <row r="61">
          <cell r="B61" t="str">
            <v>BC 1.6m</v>
          </cell>
        </row>
      </sheetData>
      <sheetData sheetId="116">
        <row r="61">
          <cell r="B61" t="str">
            <v>BC 1.6m</v>
          </cell>
        </row>
      </sheetData>
      <sheetData sheetId="117">
        <row r="61">
          <cell r="B61" t="str">
            <v>BC 1.6m</v>
          </cell>
        </row>
      </sheetData>
      <sheetData sheetId="118">
        <row r="61">
          <cell r="B61" t="str">
            <v>BC 1.6m</v>
          </cell>
        </row>
      </sheetData>
      <sheetData sheetId="119">
        <row r="61">
          <cell r="B61" t="str">
            <v>BC 1.6m</v>
          </cell>
        </row>
      </sheetData>
      <sheetData sheetId="120">
        <row r="61">
          <cell r="B61" t="str">
            <v>BC 1.6m</v>
          </cell>
        </row>
      </sheetData>
      <sheetData sheetId="121">
        <row r="61">
          <cell r="B61" t="str">
            <v>BC 1.6m</v>
          </cell>
        </row>
      </sheetData>
      <sheetData sheetId="122">
        <row r="61">
          <cell r="B61" t="str">
            <v>BC 1.6m</v>
          </cell>
        </row>
      </sheetData>
      <sheetData sheetId="123">
        <row r="61">
          <cell r="B61" t="str">
            <v>BC 1.6m</v>
          </cell>
        </row>
      </sheetData>
      <sheetData sheetId="124">
        <row r="61">
          <cell r="B61" t="str">
            <v>BC 1.6m</v>
          </cell>
        </row>
      </sheetData>
      <sheetData sheetId="125">
        <row r="61">
          <cell r="B61" t="str">
            <v>BC 1.6m</v>
          </cell>
        </row>
      </sheetData>
      <sheetData sheetId="126">
        <row r="61">
          <cell r="B61" t="str">
            <v>BC 1.6m</v>
          </cell>
        </row>
      </sheetData>
      <sheetData sheetId="127">
        <row r="61">
          <cell r="B61" t="str">
            <v>BC 1.6m</v>
          </cell>
        </row>
      </sheetData>
      <sheetData sheetId="128">
        <row r="61">
          <cell r="B61" t="str">
            <v>BC 1.6m</v>
          </cell>
        </row>
      </sheetData>
      <sheetData sheetId="129">
        <row r="61">
          <cell r="B61" t="str">
            <v>BC 1.6m</v>
          </cell>
        </row>
      </sheetData>
      <sheetData sheetId="130">
        <row r="61">
          <cell r="B61" t="str">
            <v>BC 1.6m</v>
          </cell>
        </row>
      </sheetData>
      <sheetData sheetId="131">
        <row r="61">
          <cell r="B61" t="str">
            <v>BC 1.6m</v>
          </cell>
        </row>
      </sheetData>
      <sheetData sheetId="132">
        <row r="61">
          <cell r="B61" t="str">
            <v>BC 1.6m</v>
          </cell>
        </row>
      </sheetData>
      <sheetData sheetId="133">
        <row r="61">
          <cell r="B61" t="str">
            <v>BC 1.6m</v>
          </cell>
        </row>
      </sheetData>
      <sheetData sheetId="134">
        <row r="61">
          <cell r="B61" t="str">
            <v>BC 1.6m</v>
          </cell>
        </row>
      </sheetData>
      <sheetData sheetId="135">
        <row r="61">
          <cell r="B61" t="str">
            <v>BC 1.6m</v>
          </cell>
        </row>
      </sheetData>
      <sheetData sheetId="136">
        <row r="61">
          <cell r="B61" t="str">
            <v>BC 1.6m</v>
          </cell>
        </row>
      </sheetData>
      <sheetData sheetId="137">
        <row r="61">
          <cell r="B61" t="str">
            <v>BC 1.6m</v>
          </cell>
        </row>
      </sheetData>
      <sheetData sheetId="138">
        <row r="61">
          <cell r="B61" t="str">
            <v>BC 1.6m</v>
          </cell>
        </row>
      </sheetData>
      <sheetData sheetId="139">
        <row r="61">
          <cell r="B61" t="str">
            <v>BC 1.6m</v>
          </cell>
        </row>
      </sheetData>
      <sheetData sheetId="140">
        <row r="61">
          <cell r="B61" t="str">
            <v>BC 1.6m</v>
          </cell>
        </row>
      </sheetData>
      <sheetData sheetId="141">
        <row r="61">
          <cell r="B61" t="str">
            <v>BC 1.6m</v>
          </cell>
        </row>
      </sheetData>
      <sheetData sheetId="142">
        <row r="61">
          <cell r="B61" t="str">
            <v>BC 1.6m</v>
          </cell>
        </row>
      </sheetData>
      <sheetData sheetId="143">
        <row r="61">
          <cell r="B61" t="str">
            <v>BC 1.6m</v>
          </cell>
        </row>
      </sheetData>
      <sheetData sheetId="144">
        <row r="61">
          <cell r="B61" t="str">
            <v>BC 1.6m</v>
          </cell>
        </row>
      </sheetData>
      <sheetData sheetId="145">
        <row r="61">
          <cell r="B61" t="str">
            <v>BC 1.6m</v>
          </cell>
        </row>
      </sheetData>
      <sheetData sheetId="146">
        <row r="61">
          <cell r="B61" t="str">
            <v>BC 1.6m</v>
          </cell>
        </row>
      </sheetData>
      <sheetData sheetId="147">
        <row r="61">
          <cell r="B61" t="str">
            <v>BC 1.6m</v>
          </cell>
        </row>
      </sheetData>
      <sheetData sheetId="148">
        <row r="61">
          <cell r="B61" t="str">
            <v>BC 1.6m</v>
          </cell>
        </row>
      </sheetData>
      <sheetData sheetId="149">
        <row r="61">
          <cell r="B61" t="str">
            <v>BC 1.6m</v>
          </cell>
        </row>
      </sheetData>
      <sheetData sheetId="150">
        <row r="61">
          <cell r="B61" t="str">
            <v>BC 1.6m</v>
          </cell>
        </row>
      </sheetData>
      <sheetData sheetId="151">
        <row r="61">
          <cell r="B61" t="str">
            <v>BC 1.6m</v>
          </cell>
        </row>
      </sheetData>
      <sheetData sheetId="152">
        <row r="61">
          <cell r="B61" t="str">
            <v>BC 1.6m</v>
          </cell>
        </row>
      </sheetData>
      <sheetData sheetId="153">
        <row r="61">
          <cell r="B61" t="str">
            <v>BC 1.6m</v>
          </cell>
        </row>
      </sheetData>
      <sheetData sheetId="154">
        <row r="61">
          <cell r="B61" t="str">
            <v>BC 1.6m</v>
          </cell>
        </row>
      </sheetData>
      <sheetData sheetId="155">
        <row r="61">
          <cell r="B61" t="str">
            <v>BC 1.6m</v>
          </cell>
        </row>
      </sheetData>
      <sheetData sheetId="156">
        <row r="61">
          <cell r="B61" t="str">
            <v>BC 1.6m</v>
          </cell>
        </row>
      </sheetData>
      <sheetData sheetId="157">
        <row r="61">
          <cell r="B61" t="str">
            <v>BC 1.6m</v>
          </cell>
        </row>
      </sheetData>
      <sheetData sheetId="158">
        <row r="61">
          <cell r="B61" t="str">
            <v>BC 1.6m</v>
          </cell>
        </row>
      </sheetData>
      <sheetData sheetId="159">
        <row r="61">
          <cell r="B61" t="str">
            <v>BC 1.6m</v>
          </cell>
        </row>
      </sheetData>
      <sheetData sheetId="160">
        <row r="61">
          <cell r="B61" t="str">
            <v>BC 1.6m</v>
          </cell>
        </row>
      </sheetData>
      <sheetData sheetId="161">
        <row r="61">
          <cell r="B61" t="str">
            <v>BC 1.6m</v>
          </cell>
        </row>
      </sheetData>
      <sheetData sheetId="162">
        <row r="61">
          <cell r="B61" t="str">
            <v>BC 1.6m</v>
          </cell>
        </row>
      </sheetData>
      <sheetData sheetId="163">
        <row r="61">
          <cell r="B61" t="str">
            <v>BC 1.6m</v>
          </cell>
        </row>
      </sheetData>
      <sheetData sheetId="164">
        <row r="61">
          <cell r="B61" t="str">
            <v>BC 1.6m</v>
          </cell>
        </row>
      </sheetData>
      <sheetData sheetId="165" refreshError="1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/>
      <sheetData sheetId="231" refreshError="1"/>
      <sheetData sheetId="232" refreshError="1"/>
      <sheetData sheetId="233" refreshError="1"/>
      <sheetData sheetId="234" refreshError="1"/>
      <sheetData sheetId="235"/>
      <sheetData sheetId="236" refreshError="1"/>
      <sheetData sheetId="237" refreshError="1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/>
      <sheetData sheetId="361"/>
      <sheetData sheetId="362"/>
      <sheetData sheetId="363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/>
      <sheetData sheetId="519"/>
      <sheetData sheetId="520"/>
      <sheetData sheetId="521" refreshError="1"/>
      <sheetData sheetId="522" refreshError="1"/>
      <sheetData sheetId="523" refreshError="1"/>
      <sheetData sheetId="524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/>
      <sheetData sheetId="568"/>
      <sheetData sheetId="569"/>
      <sheetData sheetId="570"/>
      <sheetData sheetId="571"/>
      <sheetData sheetId="572"/>
      <sheetData sheetId="573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/>
      <sheetData sheetId="1048"/>
      <sheetData sheetId="1049"/>
      <sheetData sheetId="1050"/>
      <sheetData sheetId="1051" refreshError="1"/>
      <sheetData sheetId="1052" refreshError="1"/>
      <sheetData sheetId="1053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/>
      <sheetData sheetId="1151"/>
      <sheetData sheetId="1152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/>
      <sheetData sheetId="1667"/>
      <sheetData sheetId="1668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설명"/>
      <sheetName val="단락전류"/>
      <sheetName val="CT과전류 강도"/>
      <sheetName val="Sheet2"/>
      <sheetName val="IMP(MAIN)"/>
      <sheetName val="IMP (REACTOR)"/>
      <sheetName val="참조"/>
      <sheetName val="단가"/>
      <sheetName val="시설물일위"/>
      <sheetName val="전기일위대가"/>
      <sheetName val="일위대가목차"/>
      <sheetName val="데이타"/>
      <sheetName val="ilch"/>
      <sheetName val="부대내역"/>
      <sheetName val="내역서"/>
      <sheetName val="2F 회의실견적(5_14 일대)"/>
      <sheetName val="단락22"/>
      <sheetName val="터파기및재료"/>
      <sheetName val="직노"/>
      <sheetName val="총괄표(1)"/>
      <sheetName val="변압기 및 발전기 용량"/>
      <sheetName val="1.설계조건"/>
      <sheetName val="일위대가"/>
      <sheetName val="3BL공동구 수량"/>
      <sheetName val="Sheet1"/>
      <sheetName val="단락전류-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6">
          <cell r="E26" t="str">
            <v>FT</v>
          </cell>
          <cell r="K26" t="str">
            <v>TR</v>
          </cell>
          <cell r="L26">
            <v>1000</v>
          </cell>
          <cell r="Q26">
            <v>0.498</v>
          </cell>
          <cell r="S26">
            <v>5.9790000000000001</v>
          </cell>
          <cell r="T26" t="str">
            <v>0.498+5.979i</v>
          </cell>
          <cell r="AO26">
            <v>1.264146</v>
          </cell>
          <cell r="AP26">
            <v>7.7557460000000003</v>
          </cell>
          <cell r="AQ26">
            <v>7.86</v>
          </cell>
          <cell r="AR26">
            <v>19330.02544529262</v>
          </cell>
          <cell r="AS26">
            <v>0.35911007736967598</v>
          </cell>
          <cell r="AT26">
            <v>1.3108089695830403</v>
          </cell>
          <cell r="AU26">
            <v>25337.97073595797</v>
          </cell>
          <cell r="AV26">
            <v>1.1609851363692101</v>
          </cell>
          <cell r="AW26">
            <v>22441.872227623353</v>
          </cell>
        </row>
        <row r="27">
          <cell r="E27">
            <v>1</v>
          </cell>
          <cell r="G27" t="str">
            <v>600V CV 250 1C-4</v>
          </cell>
          <cell r="H27">
            <v>90</v>
          </cell>
          <cell r="K27" t="str">
            <v>MCC-100</v>
          </cell>
          <cell r="L27">
            <v>169.233</v>
          </cell>
          <cell r="O27" t="str">
            <v>R=0.0972   X=0.117</v>
          </cell>
          <cell r="P27" t="str">
            <v>0.0972x90x100/0.144/1000=</v>
          </cell>
          <cell r="Q27">
            <v>6.0750000000000002</v>
          </cell>
          <cell r="R27" t="str">
            <v>1000/169.233x25+0.117x90x100/0.144/1000=</v>
          </cell>
          <cell r="S27">
            <v>155.03799999999998</v>
          </cell>
          <cell r="T27" t="str">
            <v>6.075+155.038i</v>
          </cell>
          <cell r="Y27">
            <v>6.0750000000000002</v>
          </cell>
          <cell r="Z27">
            <v>155.03799999999998</v>
          </cell>
          <cell r="AA27" t="str">
            <v>6.075+155.038i</v>
          </cell>
          <cell r="AC27" t="str">
            <v/>
          </cell>
          <cell r="AE27">
            <v>2.5000000000000001E-4</v>
          </cell>
          <cell r="AF27">
            <v>6.4000000000000003E-3</v>
          </cell>
          <cell r="AG27" t="str">
            <v>2.5E-004+6.4E-003i</v>
          </cell>
          <cell r="AJ27">
            <v>2.5000000000000001E-4</v>
          </cell>
          <cell r="AK27">
            <v>6.4000000000000003E-3</v>
          </cell>
          <cell r="AL27" t="str">
            <v>2.5E-004+6.4E-003i</v>
          </cell>
          <cell r="AM27">
            <v>0.22800000000000001</v>
          </cell>
          <cell r="AN27">
            <v>0.13700000000000001</v>
          </cell>
          <cell r="AO27">
            <v>4.4870000000000001</v>
          </cell>
          <cell r="AP27">
            <v>9.6920000000000002</v>
          </cell>
          <cell r="AQ27">
            <v>10.68</v>
          </cell>
          <cell r="AR27">
            <v>14226.029962546814</v>
          </cell>
          <cell r="AS27">
            <v>5.4537972539916151E-2</v>
          </cell>
          <cell r="AT27">
            <v>1.0531267469207266</v>
          </cell>
          <cell r="AU27">
            <v>14981.812656053713</v>
          </cell>
          <cell r="AV27">
            <v>1.0267374420138689</v>
          </cell>
          <cell r="AW27">
            <v>14606.39761375797</v>
          </cell>
        </row>
        <row r="28">
          <cell r="E28">
            <v>2</v>
          </cell>
          <cell r="G28" t="str">
            <v>600V CV 250 1C-4</v>
          </cell>
          <cell r="H28">
            <v>120</v>
          </cell>
          <cell r="K28" t="str">
            <v>MCC-200</v>
          </cell>
          <cell r="L28">
            <v>246.0813</v>
          </cell>
          <cell r="O28" t="str">
            <v>R=0.0972   X=0.117</v>
          </cell>
          <cell r="P28" t="str">
            <v>0.0972x120x100/0.144/1000=</v>
          </cell>
          <cell r="Q28">
            <v>8.1</v>
          </cell>
          <cell r="R28" t="str">
            <v>1000/246.0813x25+0.117x120x100/0.144/1000=</v>
          </cell>
          <cell r="S28">
            <v>111.342</v>
          </cell>
          <cell r="T28" t="str">
            <v>8.1+111.342i</v>
          </cell>
          <cell r="Y28">
            <v>8.1</v>
          </cell>
          <cell r="Z28">
            <v>111.342</v>
          </cell>
          <cell r="AA28" t="str">
            <v>8.1+111.342i</v>
          </cell>
          <cell r="AC28" t="str">
            <v/>
          </cell>
          <cell r="AE28">
            <v>6.4999999999999997E-4</v>
          </cell>
          <cell r="AF28">
            <v>8.8999999999999999E-3</v>
          </cell>
          <cell r="AG28" t="str">
            <v>6.5E-004+8.9E-003i</v>
          </cell>
          <cell r="AJ28">
            <v>6.4999999999999997E-4</v>
          </cell>
          <cell r="AK28">
            <v>8.8999999999999999E-3</v>
          </cell>
          <cell r="AL28" t="str">
            <v>6.5E-004+8.9E-003i</v>
          </cell>
          <cell r="AM28">
            <v>0.22800000000000001</v>
          </cell>
          <cell r="AN28">
            <v>0.13400000000000001</v>
          </cell>
          <cell r="AO28">
            <v>4.524</v>
          </cell>
          <cell r="AP28">
            <v>9.6720000000000006</v>
          </cell>
          <cell r="AQ28">
            <v>10.678000000000001</v>
          </cell>
          <cell r="AR28">
            <v>14228.694512080912</v>
          </cell>
          <cell r="AS28">
            <v>5.2923423143079788E-2</v>
          </cell>
          <cell r="AT28">
            <v>1.0515925286374754</v>
          </cell>
          <cell r="AU28">
            <v>14962.788841169337</v>
          </cell>
          <cell r="AV28">
            <v>1.0259604877296837</v>
          </cell>
          <cell r="AW28">
            <v>14598.078361371206</v>
          </cell>
        </row>
        <row r="29">
          <cell r="E29">
            <v>3</v>
          </cell>
          <cell r="G29" t="str">
            <v>600V CV 38 4C</v>
          </cell>
          <cell r="H29">
            <v>70</v>
          </cell>
          <cell r="K29" t="str">
            <v>MCC-300</v>
          </cell>
          <cell r="L29">
            <v>28.541899999999998</v>
          </cell>
          <cell r="O29" t="str">
            <v>R=0.627   X=0.0925</v>
          </cell>
          <cell r="P29" t="str">
            <v>0.627x70x100/0.144/1000=</v>
          </cell>
          <cell r="Q29">
            <v>30.478999999999999</v>
          </cell>
          <cell r="R29" t="str">
            <v>1000/28.5419x25+0.0925x70x100/0.144/1000=</v>
          </cell>
          <cell r="S29">
            <v>880.40199999999993</v>
          </cell>
          <cell r="T29" t="str">
            <v>30.479+880.402i</v>
          </cell>
          <cell r="Y29">
            <v>30.478999999999999</v>
          </cell>
          <cell r="Z29">
            <v>880.40199999999993</v>
          </cell>
          <cell r="AA29" t="str">
            <v>30.479+880.402i</v>
          </cell>
          <cell r="AC29" t="str">
            <v/>
          </cell>
          <cell r="AE29">
            <v>4.0000000000000003E-5</v>
          </cell>
          <cell r="AF29">
            <v>1.1000000000000001E-3</v>
          </cell>
          <cell r="AG29" t="str">
            <v>4E-005+1.1E-003i</v>
          </cell>
          <cell r="AJ29">
            <v>4.0000000000000003E-5</v>
          </cell>
          <cell r="AK29">
            <v>1.1000000000000001E-3</v>
          </cell>
          <cell r="AL29" t="str">
            <v>4E-005+1.1E-003i</v>
          </cell>
          <cell r="AM29">
            <v>0.22800000000000001</v>
          </cell>
          <cell r="AN29">
            <v>0.14199999999999999</v>
          </cell>
          <cell r="AO29">
            <v>4.4240000000000004</v>
          </cell>
          <cell r="AP29">
            <v>9.7240000000000002</v>
          </cell>
          <cell r="AQ29">
            <v>10.683</v>
          </cell>
          <cell r="AR29">
            <v>14222.035008892632</v>
          </cell>
          <cell r="AS29">
            <v>5.7350258340585672E-2</v>
          </cell>
          <cell r="AT29">
            <v>1.0557937851120225</v>
          </cell>
          <cell r="AU29">
            <v>15015.536174034449</v>
          </cell>
          <cell r="AV29">
            <v>1.028088748017594</v>
          </cell>
          <cell r="AW29">
            <v>14621.514166554816</v>
          </cell>
        </row>
        <row r="30">
          <cell r="E30">
            <v>4</v>
          </cell>
          <cell r="G30" t="str">
            <v>600V CV 150 1C-4</v>
          </cell>
          <cell r="H30">
            <v>200</v>
          </cell>
          <cell r="K30" t="str">
            <v>MCC-500</v>
          </cell>
          <cell r="L30">
            <v>64.05</v>
          </cell>
          <cell r="O30" t="str">
            <v>R=0.157   X=0.119</v>
          </cell>
          <cell r="P30" t="str">
            <v>0.157x200x100/0.144/1000=</v>
          </cell>
          <cell r="Q30">
            <v>21.806000000000001</v>
          </cell>
          <cell r="R30" t="str">
            <v>1000/64.05x25+0.119x200x100/0.144/1000=</v>
          </cell>
          <cell r="S30">
            <v>406.84800000000001</v>
          </cell>
          <cell r="T30" t="str">
            <v>21.806+406.848i</v>
          </cell>
          <cell r="Y30">
            <v>21.806000000000001</v>
          </cell>
          <cell r="Z30">
            <v>406.84800000000001</v>
          </cell>
          <cell r="AA30" t="str">
            <v>21.806+406.848i</v>
          </cell>
          <cell r="AC30" t="str">
            <v/>
          </cell>
          <cell r="AE30">
            <v>1.2999999999999999E-4</v>
          </cell>
          <cell r="AF30">
            <v>2.5000000000000001E-3</v>
          </cell>
          <cell r="AG30" t="str">
            <v>1.3E-004+2.5E-003i</v>
          </cell>
          <cell r="AJ30">
            <v>1.2999999999999999E-4</v>
          </cell>
          <cell r="AK30">
            <v>2.5000000000000001E-3</v>
          </cell>
          <cell r="AL30" t="str">
            <v>1.3E-004+2.5E-003i</v>
          </cell>
          <cell r="AM30">
            <v>0.22800000000000001</v>
          </cell>
          <cell r="AN30">
            <v>0.14000000000000001</v>
          </cell>
          <cell r="AO30">
            <v>4.4489999999999998</v>
          </cell>
          <cell r="AP30">
            <v>9.7110000000000003</v>
          </cell>
          <cell r="AQ30">
            <v>10.682</v>
          </cell>
          <cell r="AR30">
            <v>14223.366410784496</v>
          </cell>
          <cell r="AS30">
            <v>5.6214524731533974E-2</v>
          </cell>
          <cell r="AT30">
            <v>1.0547175211700373</v>
          </cell>
          <cell r="AU30">
            <v>15001.633763475793</v>
          </cell>
          <cell r="AV30">
            <v>1.0275433356073289</v>
          </cell>
          <cell r="AW30">
            <v>14615.125365302743</v>
          </cell>
        </row>
        <row r="31">
          <cell r="E31">
            <v>5</v>
          </cell>
          <cell r="G31" t="str">
            <v>600V CV 325 1C-4</v>
          </cell>
          <cell r="H31">
            <v>250</v>
          </cell>
          <cell r="K31" t="str">
            <v>MCC-600</v>
          </cell>
          <cell r="L31">
            <v>151.56</v>
          </cell>
          <cell r="O31" t="str">
            <v>R=0.0764   X=0.114</v>
          </cell>
          <cell r="P31" t="str">
            <v>0.0764x250x100/0.144/1000=</v>
          </cell>
          <cell r="Q31">
            <v>13.263999999999999</v>
          </cell>
          <cell r="R31" t="str">
            <v>1000/151.56x25+0.114x250x100/0.144/1000=</v>
          </cell>
          <cell r="S31">
            <v>184.74299999999999</v>
          </cell>
          <cell r="T31" t="str">
            <v>13.264+184.743i</v>
          </cell>
          <cell r="Y31">
            <v>13.263999999999999</v>
          </cell>
          <cell r="Z31">
            <v>184.74299999999999</v>
          </cell>
          <cell r="AA31" t="str">
            <v>13.264+184.743i</v>
          </cell>
          <cell r="AC31" t="str">
            <v/>
          </cell>
          <cell r="AE31">
            <v>3.8999999999999999E-4</v>
          </cell>
          <cell r="AF31">
            <v>5.4000000000000003E-3</v>
          </cell>
          <cell r="AG31" t="str">
            <v>3.9E-004+5.4E-003i</v>
          </cell>
          <cell r="AJ31">
            <v>3.8999999999999999E-4</v>
          </cell>
          <cell r="AK31">
            <v>5.4000000000000003E-3</v>
          </cell>
          <cell r="AL31" t="str">
            <v>3.9E-004+5.4E-003i</v>
          </cell>
          <cell r="AM31">
            <v>0.22800000000000001</v>
          </cell>
          <cell r="AN31">
            <v>0.13800000000000001</v>
          </cell>
          <cell r="AO31">
            <v>4.4740000000000002</v>
          </cell>
          <cell r="AP31">
            <v>9.6989999999999998</v>
          </cell>
          <cell r="AQ31">
            <v>10.680999999999999</v>
          </cell>
          <cell r="AR31">
            <v>14224.698061979218</v>
          </cell>
          <cell r="AS31">
            <v>5.5114796950039832E-2</v>
          </cell>
          <cell r="AT31">
            <v>1.0536743300944935</v>
          </cell>
          <cell r="AU31">
            <v>14988.199201252392</v>
          </cell>
          <cell r="AV31">
            <v>1.0270148159115349</v>
          </cell>
          <cell r="AW31">
            <v>14608.975661520753</v>
          </cell>
        </row>
        <row r="32">
          <cell r="E32">
            <v>6</v>
          </cell>
          <cell r="G32" t="str">
            <v>600V CV 250 1C-4</v>
          </cell>
          <cell r="H32">
            <v>210</v>
          </cell>
          <cell r="K32" t="str">
            <v>LP-AD1</v>
          </cell>
          <cell r="L32">
            <v>300.00099999999998</v>
          </cell>
          <cell r="O32" t="str">
            <v>R=0.0972   X=0.117</v>
          </cell>
          <cell r="P32" t="str">
            <v>0.0972x210x100/0.144/1000=</v>
          </cell>
          <cell r="Q32">
            <v>14.175000000000001</v>
          </cell>
          <cell r="R32" t="str">
            <v>0.117x210x100/0.144/1000=</v>
          </cell>
          <cell r="S32">
            <v>17.062999999999999</v>
          </cell>
          <cell r="T32" t="str">
            <v>14.175+17.063i</v>
          </cell>
          <cell r="Y32">
            <v>14.175000000000001</v>
          </cell>
          <cell r="Z32">
            <v>17.062999999999999</v>
          </cell>
          <cell r="AA32" t="str">
            <v>14.175+17.063i</v>
          </cell>
          <cell r="AC32" t="str">
            <v/>
          </cell>
          <cell r="AE32">
            <v>2.8809999999999999E-2</v>
          </cell>
          <cell r="AF32">
            <v>3.4700000000000002E-2</v>
          </cell>
          <cell r="AG32" t="str">
            <v>2.881E-002+3.47E-002i</v>
          </cell>
          <cell r="AJ32">
            <v>2.8809999999999999E-2</v>
          </cell>
          <cell r="AK32">
            <v>3.4700000000000002E-2</v>
          </cell>
          <cell r="AL32" t="str">
            <v>2.881E-002+3.47E-002i</v>
          </cell>
          <cell r="AM32">
            <v>0.19900000000000001</v>
          </cell>
          <cell r="AN32">
            <v>0.108</v>
          </cell>
          <cell r="AO32">
            <v>5.1459999999999999</v>
          </cell>
          <cell r="AP32">
            <v>9.8620000000000001</v>
          </cell>
          <cell r="AQ32">
            <v>11.124000000000001</v>
          </cell>
          <cell r="AR32">
            <v>13658.21646889608</v>
          </cell>
          <cell r="AS32">
            <v>3.7682049254569853E-2</v>
          </cell>
          <cell r="AT32">
            <v>1.0369976366940956</v>
          </cell>
          <cell r="AU32">
            <v>14163.53819970161</v>
          </cell>
          <cell r="AV32">
            <v>1.0185835805285375</v>
          </cell>
          <cell r="AW32">
            <v>13912.035034522007</v>
          </cell>
        </row>
        <row r="33">
          <cell r="E33">
            <v>7</v>
          </cell>
          <cell r="G33" t="str">
            <v>600V CV 38 4C</v>
          </cell>
          <cell r="H33">
            <v>20</v>
          </cell>
          <cell r="K33" t="str">
            <v>LP-SS1</v>
          </cell>
          <cell r="L33">
            <v>26.9</v>
          </cell>
          <cell r="O33" t="str">
            <v>R=0.627   X=0.0925</v>
          </cell>
          <cell r="P33" t="str">
            <v>0.627x20x100/0.144/1000=</v>
          </cell>
          <cell r="Q33">
            <v>8.7080000000000002</v>
          </cell>
          <cell r="R33" t="str">
            <v>0.0925x20x100/0.144/1000=</v>
          </cell>
          <cell r="S33">
            <v>1.2849999999999999</v>
          </cell>
          <cell r="T33" t="str">
            <v>8.708+1.285i</v>
          </cell>
          <cell r="Y33">
            <v>8.7080000000000002</v>
          </cell>
          <cell r="Z33">
            <v>1.2849999999999999</v>
          </cell>
          <cell r="AA33" t="str">
            <v>8.708+1.285i</v>
          </cell>
          <cell r="AC33" t="str">
            <v/>
          </cell>
          <cell r="AE33">
            <v>0.11239</v>
          </cell>
          <cell r="AF33">
            <v>1.66E-2</v>
          </cell>
          <cell r="AG33" t="str">
            <v>0.11239+1.66E-002i</v>
          </cell>
          <cell r="AJ33">
            <v>0.11239</v>
          </cell>
          <cell r="AK33">
            <v>1.66E-2</v>
          </cell>
          <cell r="AL33" t="str">
            <v>0.11239+1.66E-002i</v>
          </cell>
          <cell r="AM33">
            <v>0.11600000000000001</v>
          </cell>
          <cell r="AN33">
            <v>0.126</v>
          </cell>
          <cell r="AO33">
            <v>5.2190000000000003</v>
          </cell>
          <cell r="AP33">
            <v>12.051</v>
          </cell>
          <cell r="AQ33">
            <v>13.132999999999999</v>
          </cell>
          <cell r="AR33">
            <v>11568.872306403717</v>
          </cell>
          <cell r="AS33">
            <v>6.5802506667449134E-2</v>
          </cell>
          <cell r="AT33">
            <v>1.0637692481618832</v>
          </cell>
          <cell r="AU33">
            <v>12306.610595463913</v>
          </cell>
          <cell r="AV33">
            <v>1.0321347469364444</v>
          </cell>
          <cell r="AW33">
            <v>11940.635090310039</v>
          </cell>
        </row>
        <row r="34">
          <cell r="E34">
            <v>8</v>
          </cell>
          <cell r="G34" t="str">
            <v>600V CV 60 1C-2</v>
          </cell>
          <cell r="H34">
            <v>210</v>
          </cell>
          <cell r="K34" t="str">
            <v>UPS-M</v>
          </cell>
          <cell r="L34">
            <v>5</v>
          </cell>
          <cell r="O34" t="str">
            <v>R=0.397   X=0.0922</v>
          </cell>
          <cell r="P34" t="str">
            <v>0.397x210x100/0.144/1000=</v>
          </cell>
          <cell r="Q34">
            <v>57.896000000000001</v>
          </cell>
          <cell r="R34" t="str">
            <v>0.0922x210x100/0.144/1000=</v>
          </cell>
          <cell r="S34">
            <v>13.446</v>
          </cell>
          <cell r="T34" t="str">
            <v>57.896+13.446i</v>
          </cell>
          <cell r="Y34">
            <v>57.896000000000001</v>
          </cell>
          <cell r="Z34">
            <v>13.446</v>
          </cell>
          <cell r="AA34" t="str">
            <v>57.896+13.446i</v>
          </cell>
          <cell r="AC34" t="str">
            <v/>
          </cell>
          <cell r="AE34">
            <v>1.6389999999999998E-2</v>
          </cell>
          <cell r="AF34">
            <v>3.8E-3</v>
          </cell>
          <cell r="AG34" t="str">
            <v>1.639E-002+3.8E-003i</v>
          </cell>
          <cell r="AJ34">
            <v>1.6389999999999998E-2</v>
          </cell>
          <cell r="AK34">
            <v>3.8E-3</v>
          </cell>
          <cell r="AL34" t="str">
            <v>1.639E-002+3.8E-003i</v>
          </cell>
          <cell r="AM34">
            <v>0.21199999999999999</v>
          </cell>
          <cell r="AN34">
            <v>0.13900000000000001</v>
          </cell>
          <cell r="AO34">
            <v>4.5629999999999997</v>
          </cell>
          <cell r="AP34">
            <v>9.9190000000000005</v>
          </cell>
          <cell r="AQ34">
            <v>10.917999999999999</v>
          </cell>
          <cell r="AR34">
            <v>13915.918666422422</v>
          </cell>
          <cell r="AS34">
            <v>5.5552323412412286E-2</v>
          </cell>
          <cell r="AT34">
            <v>1.054089487104783</v>
          </cell>
          <cell r="AU34">
            <v>14668.623569681087</v>
          </cell>
          <cell r="AV34">
            <v>1.0272251343734615</v>
          </cell>
          <cell r="AW34">
            <v>14294.781422045933</v>
          </cell>
        </row>
        <row r="35">
          <cell r="E35">
            <v>9</v>
          </cell>
          <cell r="G35" t="str">
            <v>600V CV 38 3C</v>
          </cell>
          <cell r="H35">
            <v>120</v>
          </cell>
          <cell r="K35" t="str">
            <v>REC</v>
          </cell>
          <cell r="L35">
            <v>10</v>
          </cell>
          <cell r="O35" t="str">
            <v>R=0.627   X=0.0925</v>
          </cell>
          <cell r="P35" t="str">
            <v>0.627x120x100/0.144/1000=</v>
          </cell>
          <cell r="Q35">
            <v>52.25</v>
          </cell>
          <cell r="R35" t="str">
            <v>0.0925x120x100/0.144/1000=</v>
          </cell>
          <cell r="S35">
            <v>7.7080000000000002</v>
          </cell>
          <cell r="T35" t="str">
            <v>52.25+7.708i</v>
          </cell>
          <cell r="Y35">
            <v>52.25</v>
          </cell>
          <cell r="Z35">
            <v>7.7080000000000002</v>
          </cell>
          <cell r="AA35" t="str">
            <v>52.25+7.708i</v>
          </cell>
          <cell r="AC35" t="str">
            <v/>
          </cell>
          <cell r="AE35">
            <v>1.873E-2</v>
          </cell>
          <cell r="AF35">
            <v>2.8E-3</v>
          </cell>
          <cell r="AG35" t="str">
            <v>1.873E-002+2.8E-003i</v>
          </cell>
          <cell r="AJ35">
            <v>1.873E-2</v>
          </cell>
          <cell r="AK35">
            <v>2.8E-3</v>
          </cell>
          <cell r="AL35" t="str">
            <v>1.873E-002+2.8E-003i</v>
          </cell>
          <cell r="AM35">
            <v>0.20899999999999999</v>
          </cell>
          <cell r="AN35">
            <v>0.14000000000000001</v>
          </cell>
          <cell r="AO35">
            <v>4.5670000000000002</v>
          </cell>
          <cell r="AP35">
            <v>9.968</v>
          </cell>
          <cell r="AQ35">
            <v>10.964</v>
          </cell>
          <cell r="AR35">
            <v>13857.533746807732</v>
          </cell>
          <cell r="AS35">
            <v>5.6205385096555101E-2</v>
          </cell>
          <cell r="AT35">
            <v>1.0547088556531183</v>
          </cell>
          <cell r="AU35">
            <v>14615.663560270053</v>
          </cell>
          <cell r="AV35">
            <v>1.0275389447940699</v>
          </cell>
          <cell r="AW35">
            <v>14239.155603643032</v>
          </cell>
        </row>
        <row r="36">
          <cell r="E36">
            <v>10</v>
          </cell>
          <cell r="G36" t="str">
            <v>600V CV 250 1C-4</v>
          </cell>
          <cell r="H36">
            <v>120</v>
          </cell>
          <cell r="K36" t="str">
            <v>LV-S1</v>
          </cell>
          <cell r="L36">
            <v>266.56</v>
          </cell>
          <cell r="O36" t="str">
            <v>R=0.0972   X=0.117</v>
          </cell>
          <cell r="P36" t="str">
            <v>0.0972x120x100/0.144/1000=</v>
          </cell>
          <cell r="Q36">
            <v>8.1</v>
          </cell>
          <cell r="R36" t="str">
            <v>0.117x120x100/0.144/1000=</v>
          </cell>
          <cell r="S36">
            <v>9.75</v>
          </cell>
          <cell r="T36" t="str">
            <v>8.1+9.75i</v>
          </cell>
          <cell r="Y36">
            <v>0</v>
          </cell>
          <cell r="Z36">
            <v>0</v>
          </cell>
          <cell r="AA36" t="str">
            <v>0</v>
          </cell>
          <cell r="AC36">
            <v>10</v>
          </cell>
          <cell r="AE36">
            <v>0</v>
          </cell>
          <cell r="AF36">
            <v>0</v>
          </cell>
          <cell r="AG36" t="str">
            <v>0</v>
          </cell>
          <cell r="AJ36">
            <v>5.0410000000000003E-2</v>
          </cell>
          <cell r="AK36">
            <v>6.0699999999999997E-2</v>
          </cell>
          <cell r="AL36" t="str">
            <v>5.041E-002+6.07E-002i</v>
          </cell>
          <cell r="AM36">
            <v>0.17799999999999999</v>
          </cell>
          <cell r="AN36">
            <v>8.2000000000000003E-2</v>
          </cell>
          <cell r="AO36">
            <v>5.899</v>
          </cell>
          <cell r="AP36">
            <v>9.891</v>
          </cell>
          <cell r="AQ36">
            <v>11.516999999999999</v>
          </cell>
          <cell r="AR36">
            <v>13192.150733698012</v>
          </cell>
          <cell r="AS36">
            <v>2.3581411041750006E-2</v>
          </cell>
          <cell r="AT36">
            <v>1.0233097390739032</v>
          </cell>
          <cell r="AU36">
            <v>13499.656325124113</v>
          </cell>
          <cell r="AV36">
            <v>1.0116886309357096</v>
          </cell>
          <cell r="AW36">
            <v>13346.348914872458</v>
          </cell>
        </row>
        <row r="49">
          <cell r="AD49" t="str">
            <v>계</v>
          </cell>
          <cell r="AE49">
            <v>0.17799999999999999</v>
          </cell>
          <cell r="AF49">
            <v>8.2000000000000003E-2</v>
          </cell>
          <cell r="AG49" t="str">
            <v>0.178+8.2E-002i</v>
          </cell>
        </row>
        <row r="51">
          <cell r="G51" t="str">
            <v>변압기 1차측 (고장점)에서의 고장전류</v>
          </cell>
        </row>
        <row r="52">
          <cell r="G52" t="str">
            <v>전원측 임피던스14.5% 환산치( 14.5x1000/40000 = 0.363=3.0146E-002+0.361746i )와 선로임피던스를 합성하면</v>
          </cell>
          <cell r="Y52" t="str">
            <v>F10 (고장점)에서의 고장전류</v>
          </cell>
        </row>
        <row r="53">
          <cell r="G53" t="str">
            <v>% RESISTANCE</v>
          </cell>
          <cell r="H53" t="str">
            <v>% REACTANCE</v>
          </cell>
          <cell r="L53" t="str">
            <v>% IMPEDANCE</v>
          </cell>
          <cell r="AD53" t="str">
            <v>% ADMITTANCE 합성값</v>
          </cell>
          <cell r="AE53">
            <v>0.17799999999999999</v>
          </cell>
          <cell r="AF53">
            <v>8.2000000000000003E-2</v>
          </cell>
          <cell r="AG53" t="str">
            <v>0.178+8.2E-002i</v>
          </cell>
        </row>
        <row r="54">
          <cell r="G54" t="str">
            <v>0.030146+0.736= 0.766146</v>
          </cell>
          <cell r="H54" t="str">
            <v>0.361746+1.415= 1.776746</v>
          </cell>
          <cell r="L54">
            <v>1.9350000000000001</v>
          </cell>
          <cell r="O54" t="str">
            <v>Is = 1000/1.732/22.9/1.935x100 =1302.936[A]</v>
          </cell>
          <cell r="AD54" t="str">
            <v>% IMPEDANCE 병렬분 합</v>
          </cell>
          <cell r="AE54">
            <v>4.6340000000000003</v>
          </cell>
          <cell r="AF54">
            <v>2.1349999999999998</v>
          </cell>
          <cell r="AG54" t="str">
            <v>4.634+2.135i</v>
          </cell>
        </row>
        <row r="55">
          <cell r="R55">
            <v>1302.9359999999999</v>
          </cell>
          <cell r="Y55" t="str">
            <v>% RESISTANCE</v>
          </cell>
          <cell r="Z55" t="str">
            <v>% REACTANCE</v>
          </cell>
          <cell r="AA55" t="str">
            <v>% IMPEDANCE</v>
          </cell>
        </row>
        <row r="56">
          <cell r="H56">
            <v>6.6579675660969881E-2</v>
          </cell>
          <cell r="Y56" t="str">
            <v>1.264146+4.634=  5.899</v>
          </cell>
          <cell r="Z56" t="str">
            <v>7.755746+2.135=  9.891</v>
          </cell>
          <cell r="AA56">
            <v>11.516999999999999</v>
          </cell>
          <cell r="AD56" t="str">
            <v>Is = 1519.34/11.517x100= 13192.15[A]</v>
          </cell>
          <cell r="AG56">
            <v>13192.15</v>
          </cell>
        </row>
        <row r="57">
          <cell r="G57" t="str">
            <v>K1 =</v>
          </cell>
          <cell r="L57">
            <v>1.0644995778871591</v>
          </cell>
        </row>
        <row r="58">
          <cell r="G58" t="str">
            <v>최대치 =</v>
          </cell>
          <cell r="H58" t="str">
            <v>1.06449957788716 x 1302.936 =</v>
          </cell>
          <cell r="P58">
            <v>1386.9748220139834</v>
          </cell>
          <cell r="Q58" t="str">
            <v>[A]</v>
          </cell>
          <cell r="Z58">
            <v>2.3581411041750006E-2</v>
          </cell>
        </row>
        <row r="59">
          <cell r="Y59" t="str">
            <v>K1 =</v>
          </cell>
          <cell r="AD59">
            <v>1.0233097390739032</v>
          </cell>
        </row>
        <row r="60">
          <cell r="G60" t="str">
            <v>K3 =</v>
          </cell>
          <cell r="Q60">
            <v>1.0325056267184587</v>
          </cell>
          <cell r="Y60" t="str">
            <v>최대치 =</v>
          </cell>
          <cell r="Z60" t="str">
            <v>1.0233097390739 x 13192.15 =</v>
          </cell>
          <cell r="AD60">
            <v>13499.656325124113</v>
          </cell>
          <cell r="AE60" t="str">
            <v>[A]</v>
          </cell>
        </row>
        <row r="61">
          <cell r="G61" t="str">
            <v>비대칭치 =</v>
          </cell>
          <cell r="H61" t="str">
            <v>1.03250562671846 x  =</v>
          </cell>
          <cell r="P61">
            <v>1345.2887512540417</v>
          </cell>
          <cell r="Q61" t="str">
            <v>[A]</v>
          </cell>
        </row>
        <row r="62">
          <cell r="Y62" t="str">
            <v>K3 =</v>
          </cell>
          <cell r="AD62">
            <v>1.0116886309357096</v>
          </cell>
        </row>
        <row r="63">
          <cell r="Y63" t="str">
            <v>비대칭치 =</v>
          </cell>
          <cell r="Z63" t="str">
            <v>1.01168863093571 x 13192.15 =</v>
          </cell>
          <cell r="AD63">
            <v>13346.348914872458</v>
          </cell>
          <cell r="AE63" t="str">
            <v>[A]</v>
          </cell>
        </row>
        <row r="64">
          <cell r="G64" t="str">
            <v>FT (고장점)에서의 고장전류</v>
          </cell>
        </row>
        <row r="65">
          <cell r="G65" t="str">
            <v>% RESISTANCE</v>
          </cell>
          <cell r="H65" t="str">
            <v>% REACTANCE</v>
          </cell>
          <cell r="L65" t="str">
            <v>% IMPEDANCE</v>
          </cell>
        </row>
        <row r="66">
          <cell r="G66" t="str">
            <v>0.736+0.498=  1.264146</v>
          </cell>
          <cell r="H66" t="str">
            <v>1.415+5.979=  7.755746</v>
          </cell>
          <cell r="L66">
            <v>7.86</v>
          </cell>
          <cell r="O66" t="str">
            <v>Is = 1519.34/7.86x100= 19330.03[A]</v>
          </cell>
        </row>
        <row r="68">
          <cell r="H68">
            <v>0.35911007736967598</v>
          </cell>
        </row>
        <row r="69">
          <cell r="G69" t="str">
            <v>K1 =</v>
          </cell>
          <cell r="L69">
            <v>1.3108089695830403</v>
          </cell>
        </row>
        <row r="70">
          <cell r="G70" t="str">
            <v>최대치 =</v>
          </cell>
          <cell r="H70" t="str">
            <v>1.31080896958304 x 19330.0254452926 =</v>
          </cell>
          <cell r="P70">
            <v>25337.97073595797</v>
          </cell>
          <cell r="Q70" t="str">
            <v>[A]</v>
          </cell>
        </row>
        <row r="72">
          <cell r="G72" t="str">
            <v>K3 =</v>
          </cell>
          <cell r="Q72">
            <v>1.1609851363692101</v>
          </cell>
        </row>
        <row r="73">
          <cell r="G73" t="str">
            <v>비대칭치 =</v>
          </cell>
          <cell r="H73" t="str">
            <v>1.16098513636921 x 19330.0254452926 =</v>
          </cell>
          <cell r="P73">
            <v>22441.872227623353</v>
          </cell>
          <cell r="Q73" t="str">
            <v>[A]</v>
          </cell>
        </row>
      </sheetData>
      <sheetData sheetId="6" refreshError="1">
        <row r="27">
          <cell r="E27">
            <v>15</v>
          </cell>
          <cell r="G27" t="str">
            <v>600V CV 60 1C-3</v>
          </cell>
          <cell r="H27">
            <v>80</v>
          </cell>
          <cell r="K27" t="str">
            <v>M-603A</v>
          </cell>
          <cell r="L27">
            <v>79.64</v>
          </cell>
          <cell r="O27" t="str">
            <v>R=0.397   X=0.0922</v>
          </cell>
          <cell r="P27" t="str">
            <v>0.397x80x100/0.144/1000=</v>
          </cell>
          <cell r="Q27">
            <v>22.056000000000001</v>
          </cell>
          <cell r="R27" t="str">
            <v>1000/79.64x25+0.0922x80x100/0.144/1000=</v>
          </cell>
          <cell r="S27">
            <v>319.03500000000003</v>
          </cell>
          <cell r="T27" t="str">
            <v>22.056+319.035i</v>
          </cell>
          <cell r="Y27">
            <v>22.056000000000001</v>
          </cell>
          <cell r="Z27">
            <v>319.03500000000003</v>
          </cell>
          <cell r="AA27" t="str">
            <v>22.056+319.035i</v>
          </cell>
          <cell r="AC27" t="str">
            <v/>
          </cell>
          <cell r="AE27">
            <v>2.2000000000000001E-4</v>
          </cell>
          <cell r="AF27">
            <v>3.0999999999999999E-3</v>
          </cell>
          <cell r="AG27" t="str">
            <v>2.2E-004+3.1E-003i</v>
          </cell>
          <cell r="AJ27">
            <v>2.2000000000000001E-4</v>
          </cell>
          <cell r="AK27">
            <v>3.0999999999999999E-3</v>
          </cell>
          <cell r="AL27" t="str">
            <v>2.2E-004+3.1E-003i</v>
          </cell>
          <cell r="AM27">
            <v>5.0999999999999997E-2</v>
          </cell>
          <cell r="AN27">
            <v>7.4999999999999997E-2</v>
          </cell>
          <cell r="AO27">
            <v>6.2</v>
          </cell>
          <cell r="AP27">
            <v>9.1170000000000009</v>
          </cell>
          <cell r="AQ27">
            <v>11.025</v>
          </cell>
          <cell r="AR27">
            <v>13780.861678004532</v>
          </cell>
          <cell r="AS27">
            <v>1.3941723493201996E-2</v>
          </cell>
          <cell r="AT27">
            <v>1.0138458694428873</v>
          </cell>
          <cell r="AU27">
            <v>13971.669689608672</v>
          </cell>
          <cell r="AV27">
            <v>1.0069348750397824</v>
          </cell>
          <cell r="AW27">
            <v>13876.430231682019</v>
          </cell>
        </row>
        <row r="28">
          <cell r="E28">
            <v>16</v>
          </cell>
          <cell r="G28" t="str">
            <v>600V CV 60 1C-3</v>
          </cell>
          <cell r="H28">
            <v>80</v>
          </cell>
          <cell r="K28" t="str">
            <v>M-603B</v>
          </cell>
          <cell r="L28">
            <v>79.64</v>
          </cell>
          <cell r="O28" t="str">
            <v>R=0.397   X=0.0922</v>
          </cell>
          <cell r="P28" t="str">
            <v>0.397x80x100/0.144/1000=</v>
          </cell>
          <cell r="Q28">
            <v>22.056000000000001</v>
          </cell>
          <cell r="R28" t="str">
            <v>1000/79.64x25+0.0922x80x100/0.144/1000=</v>
          </cell>
          <cell r="S28">
            <v>319.03500000000003</v>
          </cell>
          <cell r="T28" t="str">
            <v>22.056+319.035i</v>
          </cell>
          <cell r="Y28">
            <v>22.056000000000001</v>
          </cell>
          <cell r="Z28">
            <v>319.03500000000003</v>
          </cell>
          <cell r="AA28" t="str">
            <v>22.056+319.035i</v>
          </cell>
          <cell r="AC28" t="str">
            <v/>
          </cell>
          <cell r="AE28">
            <v>2.2000000000000001E-4</v>
          </cell>
          <cell r="AF28">
            <v>3.0999999999999999E-3</v>
          </cell>
          <cell r="AG28" t="str">
            <v>2.2E-004+3.1E-003i</v>
          </cell>
          <cell r="AJ28">
            <v>2.2000000000000001E-4</v>
          </cell>
          <cell r="AK28">
            <v>3.0999999999999999E-3</v>
          </cell>
          <cell r="AL28" t="str">
            <v>2.2E-004+3.1E-003i</v>
          </cell>
          <cell r="AM28">
            <v>5.0999999999999997E-2</v>
          </cell>
          <cell r="AN28">
            <v>7.4999999999999997E-2</v>
          </cell>
          <cell r="AO28">
            <v>6.2</v>
          </cell>
          <cell r="AP28">
            <v>9.1170000000000009</v>
          </cell>
          <cell r="AQ28">
            <v>11.025</v>
          </cell>
          <cell r="AR28">
            <v>13780.861678004532</v>
          </cell>
          <cell r="AS28">
            <v>1.3941723493201996E-2</v>
          </cell>
          <cell r="AT28">
            <v>1.0138458694428873</v>
          </cell>
          <cell r="AU28">
            <v>13971.669689608672</v>
          </cell>
          <cell r="AV28">
            <v>1.0069348750397824</v>
          </cell>
          <cell r="AW28">
            <v>13876.430231682019</v>
          </cell>
        </row>
        <row r="29">
          <cell r="E29">
            <v>17</v>
          </cell>
          <cell r="G29" t="str">
            <v>600V CV 60 1C-3</v>
          </cell>
          <cell r="H29">
            <v>80</v>
          </cell>
          <cell r="K29" t="str">
            <v>M-603C</v>
          </cell>
          <cell r="L29">
            <v>79.64</v>
          </cell>
          <cell r="O29" t="str">
            <v>R=0.397   X=0.0922</v>
          </cell>
          <cell r="P29" t="str">
            <v>0.397x80x100/0.144/1000=</v>
          </cell>
          <cell r="Q29">
            <v>22.056000000000001</v>
          </cell>
          <cell r="R29" t="str">
            <v>1000/79.64x25+0.0922x80x100/0.144/1000=</v>
          </cell>
          <cell r="S29">
            <v>319.03500000000003</v>
          </cell>
          <cell r="T29" t="str">
            <v>22.056+319.035i</v>
          </cell>
          <cell r="Y29">
            <v>22.056000000000001</v>
          </cell>
          <cell r="Z29">
            <v>319.03500000000003</v>
          </cell>
          <cell r="AA29" t="str">
            <v>22.056+319.035i</v>
          </cell>
          <cell r="AC29" t="str">
            <v/>
          </cell>
          <cell r="AE29">
            <v>2.2000000000000001E-4</v>
          </cell>
          <cell r="AF29">
            <v>3.0999999999999999E-3</v>
          </cell>
          <cell r="AG29" t="str">
            <v>2.2E-004+3.1E-003i</v>
          </cell>
          <cell r="AJ29">
            <v>2.2000000000000001E-4</v>
          </cell>
          <cell r="AK29">
            <v>3.0999999999999999E-3</v>
          </cell>
          <cell r="AL29" t="str">
            <v>2.2E-004+3.1E-003i</v>
          </cell>
          <cell r="AM29">
            <v>5.0999999999999997E-2</v>
          </cell>
          <cell r="AN29">
            <v>7.4999999999999997E-2</v>
          </cell>
          <cell r="AO29">
            <v>6.2</v>
          </cell>
          <cell r="AP29">
            <v>9.1170000000000009</v>
          </cell>
          <cell r="AQ29">
            <v>11.025</v>
          </cell>
          <cell r="AR29">
            <v>13780.861678004532</v>
          </cell>
          <cell r="AS29">
            <v>1.3941723493201996E-2</v>
          </cell>
          <cell r="AT29">
            <v>1.0138458694428873</v>
          </cell>
          <cell r="AU29">
            <v>13971.669689608672</v>
          </cell>
          <cell r="AV29">
            <v>1.0069348750397824</v>
          </cell>
          <cell r="AW29">
            <v>13876.430231682019</v>
          </cell>
        </row>
        <row r="30">
          <cell r="E30">
            <v>18</v>
          </cell>
          <cell r="G30" t="str">
            <v>600V CV 100 1C-4</v>
          </cell>
          <cell r="H30">
            <v>80</v>
          </cell>
          <cell r="K30" t="str">
            <v>M-609A</v>
          </cell>
          <cell r="L30">
            <v>107.28</v>
          </cell>
          <cell r="O30" t="str">
            <v>R=0.234   X=0.124</v>
          </cell>
          <cell r="P30" t="str">
            <v>0.234x80x100/0.144/1000=</v>
          </cell>
          <cell r="Q30">
            <v>13</v>
          </cell>
          <cell r="R30" t="str">
            <v>1000/107.28x25+0.124x80x100/0.144/1000=</v>
          </cell>
          <cell r="S30">
            <v>239.92400000000001</v>
          </cell>
          <cell r="T30" t="str">
            <v>13+239.924i</v>
          </cell>
          <cell r="Y30">
            <v>13</v>
          </cell>
          <cell r="Z30">
            <v>239.92400000000001</v>
          </cell>
          <cell r="AA30" t="str">
            <v>13+239.924i</v>
          </cell>
          <cell r="AC30" t="str">
            <v/>
          </cell>
          <cell r="AE30">
            <v>2.3000000000000001E-4</v>
          </cell>
          <cell r="AF30">
            <v>4.1999999999999997E-3</v>
          </cell>
          <cell r="AG30" t="str">
            <v>2.3E-004+4.2E-003i</v>
          </cell>
          <cell r="AJ30">
            <v>2.3000000000000001E-4</v>
          </cell>
          <cell r="AK30">
            <v>4.1999999999999997E-3</v>
          </cell>
          <cell r="AL30" t="str">
            <v>2.3E-004+4.2E-003i</v>
          </cell>
          <cell r="AM30">
            <v>5.0999999999999997E-2</v>
          </cell>
          <cell r="AN30">
            <v>7.3999999999999996E-2</v>
          </cell>
          <cell r="AO30">
            <v>6.3140000000000001</v>
          </cell>
          <cell r="AP30">
            <v>9.1620000000000008</v>
          </cell>
          <cell r="AQ30">
            <v>11.127000000000001</v>
          </cell>
          <cell r="AR30">
            <v>13654.534016356609</v>
          </cell>
          <cell r="AS30">
            <v>1.3166725399827113E-2</v>
          </cell>
          <cell r="AT30">
            <v>1.0130811669356283</v>
          </cell>
          <cell r="AU30">
            <v>13833.151255252786</v>
          </cell>
          <cell r="AV30">
            <v>1.0065512433297561</v>
          </cell>
          <cell r="AW30">
            <v>13743.988191252192</v>
          </cell>
        </row>
        <row r="31">
          <cell r="E31">
            <v>19</v>
          </cell>
          <cell r="G31" t="str">
            <v>600V CV 100 1C-4</v>
          </cell>
          <cell r="H31">
            <v>80</v>
          </cell>
          <cell r="K31" t="str">
            <v>M-609B</v>
          </cell>
          <cell r="L31">
            <v>107.28</v>
          </cell>
          <cell r="O31" t="str">
            <v>R=0.234   X=0.124</v>
          </cell>
          <cell r="P31" t="str">
            <v>0.234x80x100/0.144/1000=</v>
          </cell>
          <cell r="Q31">
            <v>13</v>
          </cell>
          <cell r="R31" t="str">
            <v>1000/107.28x25+0.124x80x100/0.144/1000=</v>
          </cell>
          <cell r="S31">
            <v>239.92400000000001</v>
          </cell>
          <cell r="T31" t="str">
            <v>13+239.924i</v>
          </cell>
          <cell r="Y31">
            <v>0</v>
          </cell>
          <cell r="Z31">
            <v>0</v>
          </cell>
          <cell r="AA31" t="str">
            <v>0</v>
          </cell>
          <cell r="AC31">
            <v>19</v>
          </cell>
          <cell r="AE31">
            <v>0</v>
          </cell>
          <cell r="AF31">
            <v>0</v>
          </cell>
          <cell r="AG31" t="str">
            <v>0</v>
          </cell>
          <cell r="AJ31">
            <v>2.3000000000000001E-4</v>
          </cell>
          <cell r="AK31">
            <v>4.1999999999999997E-3</v>
          </cell>
          <cell r="AL31" t="str">
            <v>2.3E-004+4.2E-003i</v>
          </cell>
          <cell r="AM31">
            <v>5.0999999999999997E-2</v>
          </cell>
          <cell r="AN31">
            <v>7.3999999999999996E-2</v>
          </cell>
          <cell r="AO31">
            <v>6.3140000000000001</v>
          </cell>
          <cell r="AP31">
            <v>9.1620000000000008</v>
          </cell>
          <cell r="AQ31">
            <v>11.127000000000001</v>
          </cell>
          <cell r="AR31">
            <v>13654.534016356609</v>
          </cell>
          <cell r="AS31">
            <v>1.3166725399827113E-2</v>
          </cell>
          <cell r="AT31">
            <v>1.0130811669356283</v>
          </cell>
          <cell r="AU31">
            <v>13833.151255252786</v>
          </cell>
          <cell r="AV31">
            <v>1.0065512433297561</v>
          </cell>
          <cell r="AW31">
            <v>13743.988191252192</v>
          </cell>
        </row>
        <row r="48">
          <cell r="AD48" t="str">
            <v>계</v>
          </cell>
          <cell r="AE48">
            <v>5.0999999999999997E-2</v>
          </cell>
          <cell r="AF48">
            <v>7.3999999999999996E-2</v>
          </cell>
          <cell r="AG48" t="str">
            <v>5.1E-002+7.4E-002i</v>
          </cell>
        </row>
        <row r="51">
          <cell r="G51" t="str">
            <v>변압기 1차측 (고장점)에서의 고장전류</v>
          </cell>
        </row>
        <row r="52">
          <cell r="G52" t="str">
            <v>전원측 임피던스14.5% 환산치( 14.5x1000/40000 = 0.363=3.0146E-002+0.361746i )와 선로임피던스를 합성하면</v>
          </cell>
          <cell r="Y52" t="str">
            <v>F19 (고장점)에서의 고장전류</v>
          </cell>
        </row>
        <row r="53">
          <cell r="G53" t="str">
            <v>% RESISTANCE</v>
          </cell>
          <cell r="H53" t="str">
            <v>% REACTANCE</v>
          </cell>
          <cell r="L53" t="str">
            <v>% IMPEDANCE</v>
          </cell>
          <cell r="AD53" t="str">
            <v>% ADMITTANCE 합성값</v>
          </cell>
          <cell r="AE53">
            <v>5.0999999999999997E-2</v>
          </cell>
          <cell r="AF53">
            <v>7.3999999999999996E-2</v>
          </cell>
          <cell r="AG53" t="str">
            <v>5.1E-002+7.4E-002i</v>
          </cell>
        </row>
        <row r="54">
          <cell r="G54" t="str">
            <v>0.030146+0= 0</v>
          </cell>
          <cell r="H54" t="str">
            <v>0.361746+0= 0</v>
          </cell>
          <cell r="L54">
            <v>0</v>
          </cell>
          <cell r="O54" t="e">
            <v>#DIV/0!</v>
          </cell>
          <cell r="AD54" t="str">
            <v>% IMPEDANCE 병렬분 합</v>
          </cell>
          <cell r="AE54">
            <v>6.3140000000000001</v>
          </cell>
          <cell r="AF54">
            <v>9.1620000000000008</v>
          </cell>
          <cell r="AG54" t="str">
            <v>6.314+9.162i</v>
          </cell>
        </row>
        <row r="55">
          <cell r="R55" t="e">
            <v>#DIV/0!</v>
          </cell>
          <cell r="Y55" t="str">
            <v>% RESISTANCE</v>
          </cell>
          <cell r="Z55" t="str">
            <v>% REACTANCE</v>
          </cell>
          <cell r="AA55" t="str">
            <v>% IMPEDANCE</v>
          </cell>
        </row>
        <row r="56">
          <cell r="H56" t="e">
            <v>#DIV/0!</v>
          </cell>
          <cell r="Y56" t="str">
            <v>0.030146+6.314=  6.314</v>
          </cell>
          <cell r="Z56" t="str">
            <v>0.361746+9.162=  9.162</v>
          </cell>
          <cell r="AA56">
            <v>11.127000000000001</v>
          </cell>
          <cell r="AD56" t="str">
            <v>Is = 1519.34/11.127x100= 13654.53[A]</v>
          </cell>
          <cell r="AG56">
            <v>13654.53</v>
          </cell>
        </row>
        <row r="57">
          <cell r="G57" t="str">
            <v>K1 =</v>
          </cell>
          <cell r="L57" t="e">
            <v>#DIV/0!</v>
          </cell>
        </row>
        <row r="58">
          <cell r="G58" t="str">
            <v>최대치 =</v>
          </cell>
          <cell r="H58" t="e">
            <v>#DIV/0!</v>
          </cell>
          <cell r="P58" t="e">
            <v>#DIV/0!</v>
          </cell>
          <cell r="Q58" t="str">
            <v>[A]</v>
          </cell>
          <cell r="Z58">
            <v>1.3166725399827113E-2</v>
          </cell>
        </row>
        <row r="59">
          <cell r="Y59" t="str">
            <v>K1 =</v>
          </cell>
          <cell r="AD59">
            <v>1.0130811669356283</v>
          </cell>
        </row>
        <row r="60">
          <cell r="G60" t="str">
            <v>K3 =</v>
          </cell>
          <cell r="Q60" t="e">
            <v>#DIV/0!</v>
          </cell>
          <cell r="Y60" t="str">
            <v>최대치 =</v>
          </cell>
          <cell r="Z60" t="str">
            <v>1.01308116693563 x 13654.53 =</v>
          </cell>
          <cell r="AD60">
            <v>13833.151255252786</v>
          </cell>
          <cell r="AE60" t="str">
            <v>[A]</v>
          </cell>
        </row>
        <row r="61">
          <cell r="G61" t="str">
            <v>비대칭치 =</v>
          </cell>
          <cell r="H61" t="e">
            <v>#DIV/0!</v>
          </cell>
          <cell r="P61" t="e">
            <v>#DIV/0!</v>
          </cell>
          <cell r="Q61" t="str">
            <v>[A]</v>
          </cell>
        </row>
        <row r="62">
          <cell r="Y62" t="str">
            <v>K3 =</v>
          </cell>
          <cell r="AD62">
            <v>1.0065512433297561</v>
          </cell>
        </row>
        <row r="63">
          <cell r="Y63" t="str">
            <v>비대칭치 =</v>
          </cell>
          <cell r="Z63" t="str">
            <v>1.00655124332976 x 13654.53 =</v>
          </cell>
          <cell r="AD63">
            <v>13743.988191252192</v>
          </cell>
          <cell r="AE63" t="str">
            <v>[A]</v>
          </cell>
        </row>
        <row r="64">
          <cell r="G64" t="str">
            <v>FT (고장점)에서의 고장전류</v>
          </cell>
        </row>
        <row r="65">
          <cell r="G65" t="str">
            <v>% RESISTANCE</v>
          </cell>
          <cell r="H65" t="str">
            <v>% REACTANCE</v>
          </cell>
          <cell r="L65" t="str">
            <v>% IMPEDANCE</v>
          </cell>
        </row>
        <row r="66">
          <cell r="G66" t="e">
            <v>#REF!</v>
          </cell>
          <cell r="H66" t="e">
            <v>#REF!</v>
          </cell>
          <cell r="L66" t="e">
            <v>#REF!</v>
          </cell>
          <cell r="O66" t="e">
            <v>#REF!</v>
          </cell>
        </row>
        <row r="68">
          <cell r="H68" t="e">
            <v>#REF!</v>
          </cell>
        </row>
        <row r="69">
          <cell r="G69" t="str">
            <v>K1 =</v>
          </cell>
          <cell r="L69" t="e">
            <v>#REF!</v>
          </cell>
        </row>
        <row r="70">
          <cell r="G70" t="str">
            <v>최대치 =</v>
          </cell>
          <cell r="H70" t="e">
            <v>#REF!</v>
          </cell>
          <cell r="P70" t="e">
            <v>#REF!</v>
          </cell>
          <cell r="Q70" t="str">
            <v>[A]</v>
          </cell>
        </row>
        <row r="72">
          <cell r="G72" t="str">
            <v>K3 =</v>
          </cell>
          <cell r="Q72" t="e">
            <v>#REF!</v>
          </cell>
        </row>
        <row r="73">
          <cell r="G73" t="str">
            <v>비대칭치 =</v>
          </cell>
          <cell r="H73" t="e">
            <v>#REF!</v>
          </cell>
          <cell r="P73" t="e">
            <v>#REF!</v>
          </cell>
          <cell r="Q73" t="str">
            <v>[A]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-WORK"/>
      <sheetName val="ITEM"/>
      <sheetName val="단가비교표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STORAGE"/>
      <sheetName val="YES"/>
      <sheetName val="토사(PE)"/>
      <sheetName val="#REF"/>
      <sheetName val="내역서"/>
      <sheetName val="Sheet1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기안"/>
      <sheetName val="갑지"/>
      <sheetName val="견적서"/>
      <sheetName val="XXXXXX"/>
      <sheetName val="호계"/>
      <sheetName val="제암"/>
      <sheetName val="월마트"/>
      <sheetName val="월드컵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JUCK"/>
      <sheetName val="N賃率-職"/>
      <sheetName val="간선계산"/>
      <sheetName val="일반공사"/>
      <sheetName val="일위대가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입찰안"/>
      <sheetName val="단가산출"/>
      <sheetName val="직노"/>
      <sheetName val="실행내역"/>
      <sheetName val="200"/>
      <sheetName val="견적조건"/>
      <sheetName val="견적조건(을지)"/>
      <sheetName val="내역"/>
      <sheetName val="을지"/>
      <sheetName val="DATA"/>
      <sheetName val="기초단가"/>
      <sheetName val="98지급계획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노무비"/>
      <sheetName val="2F 회의실견적(5_14 일대)"/>
      <sheetName val="지주목시비량산출서"/>
      <sheetName val="단가조사"/>
      <sheetName val="NOMUBI"/>
      <sheetName val="손익분석"/>
      <sheetName val="부대내역"/>
      <sheetName val="부하계산서"/>
      <sheetName val="0.집계"/>
      <sheetName val="1.수변전설비공사"/>
      <sheetName val="정부노임단가"/>
      <sheetName val="Macro1"/>
      <sheetName val="원가"/>
      <sheetName val="C3"/>
      <sheetName val="MOTOR"/>
      <sheetName val="Macro2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설계예산서"/>
      <sheetName val="수량집계"/>
      <sheetName val="토목"/>
      <sheetName val="가로등내역서"/>
      <sheetName val="수량산출서"/>
      <sheetName val="가공비"/>
      <sheetName val="개요"/>
      <sheetName val="주방환기"/>
      <sheetName val="공사비"/>
      <sheetName val="가드레일산근"/>
      <sheetName val="수량집계표"/>
      <sheetName val="수량"/>
      <sheetName val="단가비교"/>
      <sheetName val="적용2002"/>
      <sheetName val="중기"/>
      <sheetName val="2000.11월설계내역"/>
      <sheetName val="집계표"/>
      <sheetName val="터파기및재료"/>
      <sheetName val="단가"/>
      <sheetName val="총괄표"/>
      <sheetName val="말뚝지지력산정"/>
      <sheetName val="전선 및 전선관"/>
      <sheetName val="실행철강하도"/>
      <sheetName val="조명율표"/>
      <sheetName val="내역서2안"/>
      <sheetName val="소야공정계획표"/>
      <sheetName val="수량산출"/>
      <sheetName val="봉양~조차장간고하개명(신설)"/>
      <sheetName val="준검 내역서"/>
      <sheetName val="6호기"/>
      <sheetName val="기계경비"/>
      <sheetName val="bid"/>
      <sheetName val="보증수수료산출"/>
      <sheetName val="하조서"/>
      <sheetName val="INPUT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공사비예산서(토목분)"/>
      <sheetName val="각형맨홀"/>
      <sheetName val="수목단가"/>
      <sheetName val="시설수량표"/>
      <sheetName val="식재수량표"/>
      <sheetName val="일위목록"/>
      <sheetName val="자재단가"/>
      <sheetName val="1.수인터널"/>
      <sheetName val="가로등"/>
      <sheetName val="단가 및 재료비"/>
      <sheetName val="수목데이타 "/>
      <sheetName val="변압기 및 발전기 용량"/>
      <sheetName val="ASP포장"/>
      <sheetName val="일위대가표"/>
      <sheetName val="2000년1차"/>
      <sheetName val="주상도"/>
      <sheetName val="표지 (2)"/>
      <sheetName val="내역서(전기)"/>
      <sheetName val="점수계산1-2"/>
      <sheetName val="내역(설계)"/>
      <sheetName val="부대공사비"/>
      <sheetName val="현장관리비집계표"/>
      <sheetName val="3BL공동구 수량"/>
      <sheetName val="에너지동"/>
      <sheetName val="연습"/>
      <sheetName val="교각1"/>
      <sheetName val="단가산출서(기계)"/>
      <sheetName val="설계내역서"/>
      <sheetName val="- INFORMATION -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기계경비시간당손료목록"/>
      <sheetName val="동력부하(도산)"/>
      <sheetName val="Total"/>
      <sheetName val="건축개요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일위대가(목록)"/>
      <sheetName val="재료비"/>
      <sheetName val="보차도경계석"/>
      <sheetName val="터널조도"/>
      <sheetName val="건축공사"/>
      <sheetName val="BOX전기내역"/>
      <sheetName val="간접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요율"/>
      <sheetName val="일위목록-기"/>
      <sheetName val="지수"/>
      <sheetName val="기계설비"/>
      <sheetName val="기계내역"/>
      <sheetName val="Baby일위대가"/>
      <sheetName val="기계경비(시간당)"/>
      <sheetName val="램머"/>
      <sheetName val="대구실행"/>
      <sheetName val="입찰보고"/>
      <sheetName val="타공종이기"/>
      <sheetName val="철거집계"/>
      <sheetName val="가설건물"/>
      <sheetName val="노무비단가"/>
      <sheetName val="일위대가(가설)"/>
      <sheetName val="제-노임"/>
      <sheetName val="제직재"/>
      <sheetName val="가로등부표"/>
      <sheetName val="제경비율"/>
      <sheetName val="재료"/>
      <sheetName val="조도계산서 (도서)"/>
      <sheetName val="LOPCALC"/>
      <sheetName val="MAIN_TABLE"/>
      <sheetName val="1.설계조건"/>
      <sheetName val="매립"/>
      <sheetName val="3-1.CB"/>
      <sheetName val="인건비"/>
      <sheetName val="식생블럭단위수량"/>
      <sheetName val="일위대가목차"/>
      <sheetName val="아산추가1220"/>
      <sheetName val="당초"/>
      <sheetName val="XL4Poppy"/>
      <sheetName val="본공사"/>
      <sheetName val="DANGA"/>
      <sheetName val="BQ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산출내역서집계표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목차"/>
      <sheetName val="구역화물"/>
      <sheetName val="단가일람"/>
      <sheetName val="unit 4"/>
      <sheetName val="Summary Sheets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6동"/>
      <sheetName val="부대공Ⅱ"/>
      <sheetName val="Chart1"/>
      <sheetName val="단위내역목록"/>
      <sheetName val="단위내역서"/>
      <sheetName val="원가(1)"/>
      <sheetName val="원가(2)"/>
      <sheetName val="공량산출서"/>
      <sheetName val="대치판정"/>
      <sheetName val="전차선로 물량표"/>
      <sheetName val="데이타"/>
      <sheetName val="실행내역서"/>
      <sheetName val="48전력선로일위"/>
      <sheetName val="96보완계획7.12"/>
      <sheetName val="1차설계변경내역"/>
      <sheetName val="율촌법률사무소2내역"/>
      <sheetName val="인건-측정"/>
      <sheetName val="우배수"/>
      <sheetName val="맨홀"/>
      <sheetName val="금호"/>
      <sheetName val="BID-도로"/>
      <sheetName val="001"/>
      <sheetName val="총계"/>
      <sheetName val="내력서"/>
      <sheetName val="본선차로수량집계표"/>
      <sheetName val="3.공통공사대비"/>
      <sheetName val="토공"/>
      <sheetName val="90.03실행 "/>
      <sheetName val="자료입력"/>
      <sheetName val="조명시설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금리계산"/>
      <sheetName val="지급자재"/>
      <sheetName val="99총공사내역서"/>
      <sheetName val="노임"/>
      <sheetName val="한강운반비"/>
      <sheetName val="자재"/>
      <sheetName val="공통(20-91)"/>
      <sheetName val="계수시트"/>
      <sheetName val="차액보증"/>
      <sheetName val="수주현황2월"/>
      <sheetName val="단면 (2)"/>
      <sheetName val="토공유동표"/>
      <sheetName val="교각계산"/>
      <sheetName val="WORK"/>
      <sheetName val="DATA1"/>
      <sheetName val="전기일위대가"/>
      <sheetName val="참고"/>
      <sheetName val="공사개요"/>
      <sheetName val="수입"/>
      <sheetName val="조건표"/>
      <sheetName val="JJ"/>
      <sheetName val="설계"/>
      <sheetName val="설 계"/>
      <sheetName val="코드표"/>
      <sheetName val="Sheet1 (2)"/>
      <sheetName val="단면(RW1)"/>
      <sheetName val="시설물일위"/>
      <sheetName val="비교표"/>
      <sheetName val="소비자가"/>
      <sheetName val="ilch"/>
      <sheetName val="A-4"/>
      <sheetName val="IMP(MAIN)"/>
      <sheetName val="IMP (REACTOR)"/>
      <sheetName val="오산갈곳"/>
      <sheetName val="맨홀수량집계"/>
      <sheetName val="설계조건"/>
      <sheetName val="날개벽(TYPE3)"/>
      <sheetName val="안정계산"/>
      <sheetName val="단면검토"/>
      <sheetName val="예정(3)"/>
      <sheetName val="동원(3)"/>
      <sheetName val="1.설계기준"/>
      <sheetName val="현황CODE"/>
      <sheetName val="손익현황"/>
      <sheetName val="3차설계"/>
      <sheetName val="기둥(원형)"/>
      <sheetName val="ABUT수량-A1"/>
      <sheetName val="주형"/>
      <sheetName val="밸브설치"/>
      <sheetName val="3.바닥판설계"/>
      <sheetName val="자재대"/>
      <sheetName val="기자재비"/>
      <sheetName val="현장관리비내역서"/>
      <sheetName val="포장복구집계"/>
      <sheetName val="금액내역서"/>
      <sheetName val="내역."/>
      <sheetName val="부대"/>
      <sheetName val="장비"/>
      <sheetName val="ETC"/>
      <sheetName val="SRC-B3U2"/>
      <sheetName val="현대물량"/>
      <sheetName val="신우"/>
      <sheetName val="변경비교-을"/>
      <sheetName val="참조-(1)"/>
      <sheetName val="점검총괄"/>
      <sheetName val="2000_11월설계내역"/>
      <sheetName val="부속동"/>
      <sheetName val="일위대가표(유단가)"/>
      <sheetName val="가감수량"/>
      <sheetName val="맨홀수량산출"/>
      <sheetName val="초기화면"/>
      <sheetName val="이름정의"/>
      <sheetName val="초기화면1"/>
      <sheetName val="2006기계경비산출표"/>
      <sheetName val="자재목록"/>
      <sheetName val="AIR SHOWER(3인용)"/>
      <sheetName val="MFAB"/>
      <sheetName val="MFRT"/>
      <sheetName val="MPKG"/>
      <sheetName val="MPRD"/>
      <sheetName val="일위"/>
      <sheetName val="금액"/>
      <sheetName val="돌망태단위수량"/>
      <sheetName val="말뚝물량"/>
      <sheetName val="배수문수량산출(3)"/>
      <sheetName val="적현로"/>
      <sheetName val="3련 BOX"/>
      <sheetName val="5.정산서"/>
      <sheetName val="전력구구조물산근"/>
      <sheetName val="1"/>
      <sheetName val="ⴭⴭⴭⴭ"/>
      <sheetName val="(A)내역서"/>
      <sheetName val="약품공급2"/>
      <sheetName val="건축내역"/>
      <sheetName val="13LPMCC"/>
      <sheetName val="2000전체분"/>
      <sheetName val="sub"/>
      <sheetName val="조경일람"/>
      <sheetName val="토공(우물통,기타) "/>
      <sheetName val="공문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단위수량"/>
      <sheetName val="마장"/>
      <sheetName val="투찰가"/>
      <sheetName val="교대(A1)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CABLE SIZE-3"/>
      <sheetName val="공구원가계산"/>
      <sheetName val="1차증가원가계산"/>
      <sheetName val="간접1"/>
      <sheetName val="입찰결과(DATA)"/>
      <sheetName val="통장출금액"/>
      <sheetName val="소요자재"/>
      <sheetName val="노무산출서"/>
      <sheetName val="입출재고현황 (2)"/>
      <sheetName val="우수맨홀공제단위수량"/>
      <sheetName val="스톱로그내역"/>
      <sheetName val="JUCKEYK"/>
      <sheetName val="SG"/>
      <sheetName val="EQUIP-H"/>
      <sheetName val="경비_원본"/>
      <sheetName val="BASIC (2)"/>
      <sheetName val=" 상부공통집계(총괄)"/>
      <sheetName val="AS포장복구 "/>
      <sheetName val="20관리비율"/>
      <sheetName val="총괄집계표"/>
      <sheetName val="견적의뢰서"/>
      <sheetName val="상수도토공집계표"/>
      <sheetName val="견적대비"/>
      <sheetName val="9-1차이내역"/>
      <sheetName val="연결관산출조서"/>
      <sheetName val="포장공"/>
      <sheetName val="PO-BOQ"/>
      <sheetName val="옹벽수량집계"/>
      <sheetName val="1SPAN"/>
      <sheetName val="의왕내역"/>
      <sheetName val="일반수량"/>
      <sheetName val="VA_code"/>
      <sheetName val="공종별원가계산"/>
      <sheetName val="말고개터널조명전압강하"/>
      <sheetName val="물가자료"/>
      <sheetName val="품의서"/>
      <sheetName val="물가시세"/>
      <sheetName val="전신환매도율"/>
      <sheetName val="EACT10"/>
      <sheetName val="방음벽기초(H=4m)"/>
      <sheetName val="외주"/>
      <sheetName val="제품별"/>
      <sheetName val="Macro(차단기)"/>
      <sheetName val="구조물철거타공정이월"/>
      <sheetName val="예산갑지"/>
      <sheetName val="일위대가목록"/>
      <sheetName val="하수급견적대비"/>
      <sheetName val="간접비"/>
      <sheetName val="수로교총재료집계"/>
      <sheetName val="약품설비"/>
      <sheetName val="기초코드"/>
      <sheetName val="일위집계표"/>
      <sheetName val="공사별 가중치 산출근거(토목)"/>
      <sheetName val="철거산출근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/>
      <sheetData sheetId="262"/>
      <sheetData sheetId="263"/>
      <sheetData sheetId="264"/>
      <sheetData sheetId="265"/>
      <sheetData sheetId="266"/>
      <sheetData sheetId="267" refreshError="1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 refreshError="1"/>
      <sheetData sheetId="277" refreshError="1"/>
      <sheetData sheetId="278" refreshError="1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레미콘집계"/>
      <sheetName val="자재집계표"/>
      <sheetName val="축제공집계"/>
      <sheetName val="더돋기"/>
      <sheetName val="호안집계"/>
      <sheetName val="스톤조서"/>
      <sheetName val="스톤수량"/>
      <sheetName val="스톤단위"/>
      <sheetName val="앙카조서"/>
      <sheetName val="앙카수량"/>
      <sheetName val="앙카단위"/>
      <sheetName val="돌망태조서"/>
      <sheetName val="돌망태수량"/>
      <sheetName val="돌망태단위"/>
      <sheetName val="배수공총괄표"/>
      <sheetName val="모르터산출"/>
      <sheetName val="횡배수관집계"/>
      <sheetName val="횡배수관조서"/>
      <sheetName val="횡배;구체집"/>
      <sheetName val="횡배;구체단위"/>
      <sheetName val="횡배;토공집"/>
      <sheetName val="횡배토공"/>
      <sheetName val="평균터파기고"/>
      <sheetName val="횡배수;날개"/>
      <sheetName val="횡날단위"/>
      <sheetName val="암거총"/>
      <sheetName val="연장조서"/>
      <sheetName val="구체집계"/>
      <sheetName val="암거단위"/>
      <sheetName val="토공집계"/>
      <sheetName val="토공수량"/>
      <sheetName val="평터파기고"/>
      <sheetName val="날개구체수량;집"/>
      <sheetName val="날개단위"/>
      <sheetName val="구조물공집계"/>
      <sheetName val="모르터산출 (2)"/>
      <sheetName val="교량집계"/>
      <sheetName val="교량6-6-6"/>
      <sheetName val="교량 (2)8-7-8"/>
      <sheetName val="박스집계"/>
      <sheetName val="철근집계"/>
      <sheetName val="3련 BOX"/>
      <sheetName val="1련 BOX"/>
      <sheetName val="공제집계"/>
      <sheetName val="제수변실"/>
      <sheetName val="공기변실"/>
      <sheetName val="포장집계"/>
      <sheetName val="MOTOR"/>
      <sheetName val="장비집계"/>
      <sheetName val="3BL공동구 수량"/>
      <sheetName val="정부노임단가"/>
      <sheetName val="조도계산서 (도서)"/>
      <sheetName val="ABUT수량-A1"/>
      <sheetName val="자재단가"/>
      <sheetName val="노임단가"/>
      <sheetName val="Total"/>
      <sheetName val="산출근거 "/>
      <sheetName val="수량집계"/>
      <sheetName val="부대입찰 내역서"/>
      <sheetName val="PIPE(UG)내역"/>
      <sheetName val="슬래브(PF)(하류)"/>
      <sheetName val="수량(남촌)"/>
      <sheetName val="토목공사"/>
      <sheetName val="가시설흙막이"/>
      <sheetName val="시중노임(공사)"/>
      <sheetName val="산#8 (2)"/>
      <sheetName val="대치판정"/>
      <sheetName val="TB-내역서"/>
      <sheetName val="통합"/>
      <sheetName val="Macro1"/>
      <sheetName val="목차"/>
      <sheetName val="ITEM"/>
      <sheetName val="IMP(MAIN)"/>
      <sheetName val="IMP (REACTOR)"/>
      <sheetName val="터널조도"/>
      <sheetName val="입력DATA"/>
      <sheetName val="바닥판"/>
      <sheetName val="단위중량"/>
      <sheetName val="설계조건"/>
      <sheetName val="안정계산"/>
      <sheetName val="단면검토"/>
      <sheetName val="Sheet1"/>
      <sheetName val="설계내역서"/>
      <sheetName val="변화치수"/>
      <sheetName val="BLOCK(1)"/>
      <sheetName val="산#8"/>
      <sheetName val="JIG"/>
      <sheetName val="철근총괄"/>
      <sheetName val="차액보증"/>
      <sheetName val="견적시담(송포2공구)"/>
      <sheetName val="일반공사"/>
      <sheetName val="단면 (2)"/>
      <sheetName val="날개벽(좌,우=45도,75도)"/>
      <sheetName val="입찰안"/>
      <sheetName val="Sheet1 (2)"/>
      <sheetName val="기둥(원형)"/>
      <sheetName val="Sheet17"/>
      <sheetName val="실행내역서"/>
      <sheetName val="단가"/>
      <sheetName val="시설물일위"/>
      <sheetName val="입력"/>
      <sheetName val="맨홀수량집계"/>
      <sheetName val="집계표"/>
      <sheetName val="중기일위대가"/>
      <sheetName val="옹벽"/>
      <sheetName val="가시설(TYPE-A)"/>
      <sheetName val="1-1평균터파기고(1)"/>
      <sheetName val="인건비"/>
      <sheetName val="우각부보강"/>
      <sheetName val="몰탈재료산출"/>
      <sheetName val="간지"/>
      <sheetName val="2F 회의실견적(5_14 일대)"/>
      <sheetName val="4차원가계산서"/>
      <sheetName val="갈현동"/>
      <sheetName val="BID"/>
      <sheetName val="단면(RW1)"/>
      <sheetName val="A-4"/>
      <sheetName val="98수문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"/>
      <sheetName val="내역서집계표"/>
      <sheetName val="내역서99-4"/>
      <sheetName val="일위대가집계표"/>
      <sheetName val="정부노임단가"/>
      <sheetName val="단가조사서"/>
      <sheetName val="중기산출근거"/>
      <sheetName val="중기집계표"/>
      <sheetName val="중기계산"/>
      <sheetName val="주입율"/>
      <sheetName val="토공일위"/>
      <sheetName val="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☞개인진도및전화부및견적조건"/>
      <sheetName val="      ★개인별현황표(김종우기사)"/>
      <sheetName val="      주소록"/>
      <sheetName val="☞골조,철골,조적분석표"/>
      <sheetName val="      ★골조분석표(서태용대리)"/>
      <sheetName val="      골조부재별비율"/>
      <sheetName val="☞마감분석표"/>
      <sheetName val="    (주)경원건축공사비분석표"/>
      <sheetName val="    (주)경원건축공사비분석표(공)"/>
      <sheetName val="ilch"/>
      <sheetName val="ITEM"/>
      <sheetName val="A-4"/>
      <sheetName val="99-04-19-서울대관련(수정중)"/>
      <sheetName val="연수동"/>
      <sheetName val="Sheet4"/>
      <sheetName val="오산갈곳"/>
      <sheetName val="Y-WORK"/>
      <sheetName val="토공사"/>
      <sheetName val="ABUT수량-A1"/>
      <sheetName val="단가"/>
      <sheetName val="시설물일위"/>
      <sheetName val="TEL"/>
      <sheetName val="을"/>
      <sheetName val="WORK"/>
      <sheetName val="산업개발안내서"/>
      <sheetName val="Sheet5"/>
      <sheetName val="P.M 별"/>
      <sheetName val="1월"/>
      <sheetName val="VXXXXXXX"/>
      <sheetName val="BSD (2)"/>
      <sheetName val="투찰"/>
      <sheetName val="BQ"/>
      <sheetName val="전기공사"/>
      <sheetName val="공통가설공사"/>
      <sheetName val="건축내역"/>
      <sheetName val="도급"/>
      <sheetName val="c_balju"/>
      <sheetName val="토목내역"/>
      <sheetName val="20관리비율"/>
      <sheetName val="장비당단가 (1)"/>
      <sheetName val="공통부대비"/>
      <sheetName val="전기일위대가"/>
      <sheetName val="3련 BOX"/>
      <sheetName val="단면(RW1)"/>
      <sheetName val="경비2내역"/>
      <sheetName val="TYPE-A"/>
      <sheetName val="부대내역"/>
      <sheetName val="영업2"/>
      <sheetName val="Sheet1"/>
      <sheetName val="일위대가표(DEEP)"/>
      <sheetName val="맨홀수량집계"/>
      <sheetName val="CONCRETE"/>
      <sheetName val="일반공사"/>
      <sheetName val="DATA1"/>
      <sheetName val="차액보증"/>
      <sheetName val="EUPDAT2"/>
      <sheetName val="기별(종합)"/>
      <sheetName val="물량산출근거"/>
      <sheetName val="DATA(BAC)"/>
      <sheetName val="세부내역"/>
      <sheetName val="TOTAL"/>
      <sheetName val="집계표"/>
      <sheetName val="내역1"/>
      <sheetName val="내역서(총)"/>
      <sheetName val="Site Expenses"/>
      <sheetName val="교각1"/>
      <sheetName val="가시설수량"/>
      <sheetName val="단위수량"/>
      <sheetName val="TABLE"/>
      <sheetName val="3BL공동구 수량"/>
      <sheetName val="건축원가계산서"/>
      <sheetName val="BSD _2_"/>
      <sheetName val="내역서"/>
      <sheetName val="D-3503"/>
      <sheetName val="원형맨홀수량"/>
      <sheetName val="감가상각"/>
      <sheetName val="보합"/>
      <sheetName val="토&amp;흙"/>
      <sheetName val="INSTR"/>
      <sheetName val="INST_DCI"/>
      <sheetName val="HVAC_DCI"/>
      <sheetName val="PIPE_DCI"/>
      <sheetName val="PRO_DCI"/>
      <sheetName val="실행내역"/>
      <sheetName val="2F 회의실견적(5_14 일대)"/>
      <sheetName val="을지"/>
      <sheetName val="입찰안"/>
      <sheetName val="ELECTRIC"/>
      <sheetName val="CTEMCOST"/>
      <sheetName val="SCHEDULE"/>
      <sheetName val="Base_Data"/>
      <sheetName val="갑지(추정)"/>
      <sheetName val="설산1.나"/>
      <sheetName val="본사S"/>
      <sheetName val="장비집계"/>
      <sheetName val="SLAB"/>
      <sheetName val="대비"/>
      <sheetName val="聒CD-STRAND PILE 압입및굴착"/>
      <sheetName val="설계조건"/>
      <sheetName val="안정계산"/>
      <sheetName val="단면검토"/>
      <sheetName val="일위대가목차"/>
      <sheetName val="Testing"/>
      <sheetName val="일위대가목록(1)"/>
      <sheetName val="단가대비표(1)"/>
      <sheetName val="공사원가계산서"/>
      <sheetName val="계산근거"/>
      <sheetName val="공사비 내역 (가)"/>
      <sheetName val="일위대가목록"/>
      <sheetName val="MOTOR"/>
      <sheetName val="J直材4"/>
      <sheetName val="IMP(MAIN)"/>
      <sheetName val="IMP (REACTOR)"/>
      <sheetName val="INPUT"/>
      <sheetName val="단면가정"/>
      <sheetName val="공사비산출내역"/>
      <sheetName val="가시설단위수량"/>
      <sheetName val="청산공사"/>
      <sheetName val="BQ-Offsite"/>
      <sheetName val="Cover"/>
      <sheetName val="L형옹벽(key)"/>
      <sheetName val=" 견적서"/>
      <sheetName val="투자효율분석"/>
      <sheetName val="설계명세서"/>
      <sheetName val="96수출"/>
      <sheetName val="물량표"/>
      <sheetName val="산거각호표"/>
      <sheetName val="list price"/>
      <sheetName val="수량산출서"/>
      <sheetName val="PUMP"/>
      <sheetName val="gyun"/>
      <sheetName val="Customer Databas"/>
      <sheetName val="Dae_Jiju"/>
      <sheetName val="Sikje_ingun"/>
      <sheetName val="TREE_D"/>
      <sheetName val="단가표 "/>
      <sheetName val="연습"/>
      <sheetName val="기계내역"/>
      <sheetName val="원가"/>
      <sheetName val="DATA_BAC_"/>
      <sheetName val="단위중량"/>
      <sheetName val="내역서 "/>
      <sheetName val="일위대가"/>
      <sheetName val="전신환매도율"/>
      <sheetName val="양식"/>
      <sheetName val="단중표"/>
      <sheetName val="FAB별"/>
      <sheetName val="차량구입"/>
      <sheetName val="별표 "/>
      <sheetName val="수량산출"/>
      <sheetName val="SE-611"/>
      <sheetName val="조경"/>
      <sheetName val="Indirect Cost"/>
      <sheetName val="배수관공"/>
      <sheetName val="wblff(before omi pc&amp;stump)"/>
      <sheetName val="인건비"/>
      <sheetName val=" "/>
      <sheetName val="Macro1"/>
      <sheetName val="금액집계"/>
      <sheetName val="단가대비표"/>
      <sheetName val="노원열병합  건축공사기성내역서"/>
      <sheetName val="식재품셈"/>
      <sheetName val="RCD-STRAND_PILE_압입및굴착"/>
      <sheetName val="______★개인별현황표(김종우기사)"/>
      <sheetName val="______주소록"/>
      <sheetName val="______★골조분석표(서태용대리)"/>
      <sheetName val="______골조부재별비율"/>
      <sheetName val="____(주)경원건축공사비분석표"/>
      <sheetName val="____(주)경원건축공사비분석표(공)"/>
      <sheetName val="장비당단가_(1)"/>
      <sheetName val="BSD_(2)"/>
      <sheetName val="실행예산"/>
      <sheetName val="unit"/>
      <sheetName val="밸브설치"/>
      <sheetName val="dg"/>
      <sheetName val="1"/>
      <sheetName val="Proposal"/>
      <sheetName val="우각부보강"/>
      <sheetName val="방송노임"/>
      <sheetName val="환률"/>
      <sheetName val="HRSG SMALL07220"/>
      <sheetName val="Harga material "/>
      <sheetName val="IPL_SCHEDULE"/>
      <sheetName val="BQLIST"/>
      <sheetName val="TABLE2-1 ISBL-(SlTE PREP)"/>
      <sheetName val="TABLE2.1 ISBL (Soil Invest)"/>
      <sheetName val="TABLE2-2 OSBL(GENERAL-CIVIL)"/>
      <sheetName val="남양시작동자105노65기1.3화1.2"/>
      <sheetName val="Projekt4"/>
      <sheetName val="자재단가비교표"/>
      <sheetName val="방배동내역(리라)"/>
      <sheetName val="내역"/>
      <sheetName val="Y_WORK"/>
      <sheetName val="DATA"/>
      <sheetName val="단가비교표"/>
      <sheetName val="DRAIN DRUM PIT D-301"/>
      <sheetName val="관람석제출"/>
      <sheetName val="영동(D)"/>
      <sheetName val="날개벽(좌,우=45도,75도)"/>
      <sheetName val="중기사용료"/>
      <sheetName val="kimre scrubber"/>
      <sheetName val="말뚝물량"/>
      <sheetName val="분류기준"/>
      <sheetName val="현황산출서"/>
      <sheetName val="sum1 (2)"/>
      <sheetName val="7내역"/>
      <sheetName val="터파기및재료"/>
      <sheetName val="품셈TABLE"/>
      <sheetName val="현장"/>
      <sheetName val="Sheet13"/>
      <sheetName val="발전기"/>
      <sheetName val="#REF"/>
      <sheetName val="Sheet14"/>
      <sheetName val="공사개요"/>
      <sheetName val="N賃率-職"/>
      <sheetName val="실행"/>
      <sheetName val="7.5.2 BOQ Summary "/>
      <sheetName val="통신집계표1"/>
      <sheetName val="산출근거"/>
      <sheetName val="wall"/>
      <sheetName val="06-BATCH "/>
      <sheetName val="가시설(TYPE-A)"/>
      <sheetName val="1-1평균터파기고(1)"/>
      <sheetName val="단가대비"/>
      <sheetName val="부하(성남)"/>
      <sheetName val="b_balju_cho"/>
      <sheetName val="소비자가"/>
      <sheetName val="대치판정"/>
      <sheetName val="P_M_별"/>
      <sheetName val="3련_BOX"/>
      <sheetName val="EACT10"/>
      <sheetName val="금액"/>
      <sheetName val="(C)원내역"/>
      <sheetName val="총괄표"/>
      <sheetName val="공통가설"/>
      <sheetName val="전사계"/>
      <sheetName val="I.설계조건"/>
      <sheetName val="1.설계기준"/>
      <sheetName val="FRT_O"/>
      <sheetName val="FAB_I"/>
      <sheetName val="COPING"/>
      <sheetName val="8월현금흐름표"/>
      <sheetName val="RAHMEN"/>
      <sheetName val="개요"/>
      <sheetName val="플랜트 설치"/>
      <sheetName val="DOGI"/>
      <sheetName val="가공비"/>
      <sheetName val="예산서"/>
      <sheetName val="날개벽"/>
      <sheetName val="CALCULATION"/>
      <sheetName val="DESIGN_CRETERIA"/>
      <sheetName val="설계명세서(선로)"/>
      <sheetName val="full (2)"/>
      <sheetName val="토공계산서(부체도로)"/>
      <sheetName val="I一般比"/>
      <sheetName val="MAT"/>
      <sheetName val="2075-Q011"/>
      <sheetName val="3F"/>
      <sheetName val="토목"/>
      <sheetName val="본장"/>
      <sheetName val="GRDBS"/>
      <sheetName val="말뚝지지력산정"/>
      <sheetName val="직접인건비"/>
      <sheetName val="공문"/>
      <sheetName val="BID9697"/>
      <sheetName val="교통시설 표지판"/>
      <sheetName val="KP1590_E"/>
      <sheetName val="예산"/>
      <sheetName val="단가표"/>
      <sheetName val="공사비PK5월"/>
      <sheetName val="BD集計用"/>
      <sheetName val="General Data"/>
      <sheetName val="인강기성"/>
      <sheetName val="SG"/>
      <sheetName val="자료(통합)"/>
      <sheetName val="대상공사(조달청)"/>
      <sheetName val="BID"/>
      <sheetName val="원가계산서"/>
      <sheetName val="옹벽"/>
      <sheetName val="공사입력"/>
      <sheetName val="SRC-B3U2"/>
      <sheetName val="RING WALL"/>
      <sheetName val="cable"/>
      <sheetName val="설계서"/>
      <sheetName val="환율"/>
      <sheetName val="변화치수"/>
      <sheetName val="전체"/>
      <sheetName val="AH-1 "/>
      <sheetName val="DATE"/>
      <sheetName val="비교표"/>
      <sheetName val="1을"/>
      <sheetName val="06_BATCH "/>
      <sheetName val="Studio"/>
      <sheetName val="단면치수"/>
      <sheetName val="BOM-Form A.1.III"/>
      <sheetName val="자재집계표"/>
      <sheetName val="부재력정리"/>
      <sheetName val="단가조사표"/>
      <sheetName val="1호맨홀가감수량"/>
      <sheetName val="1호맨홀수량산출"/>
      <sheetName val="SORCE1"/>
      <sheetName val="국별인원"/>
      <sheetName val="직노"/>
      <sheetName val="일반맨홀수량집계"/>
      <sheetName val="업무처리전"/>
      <sheetName val="TT35"/>
      <sheetName val="TTTram"/>
      <sheetName val="SL dau tien"/>
      <sheetName val="총내역서"/>
      <sheetName val="입찰견적보고서"/>
      <sheetName val="주경기-오배수"/>
      <sheetName val="교각계산"/>
      <sheetName val="표지판현황"/>
      <sheetName val="수선비분석"/>
      <sheetName val="2F_회의실견적(5_14_일대)"/>
      <sheetName val="설계서을"/>
      <sheetName val="6월실적"/>
      <sheetName val="도급양식"/>
      <sheetName val="손익분석"/>
      <sheetName val="견적집계표"/>
      <sheetName val="지급자재"/>
      <sheetName val="갑지_추정_"/>
      <sheetName val="1F"/>
      <sheetName val="단가사정"/>
      <sheetName val="Inputs"/>
      <sheetName val="Timing&amp;Esc"/>
      <sheetName val="신규단가내역"/>
      <sheetName val="정렬"/>
      <sheetName val="간선계산"/>
      <sheetName val="FACTOR"/>
      <sheetName val="plan&amp;section of foundation"/>
      <sheetName val="UR2-Calculation"/>
      <sheetName val="가도공"/>
      <sheetName val="ISBL"/>
      <sheetName val="OSBL"/>
      <sheetName val="CAPVC"/>
      <sheetName val="XL4Poppy"/>
      <sheetName val="단가디비"/>
      <sheetName val="I-O(번호별)"/>
      <sheetName val="NSMA-status"/>
      <sheetName val="일위대가표"/>
      <sheetName val="인부신상자료"/>
      <sheetName val="기초공"/>
      <sheetName val="기둥(원형)"/>
      <sheetName val="첨부파일"/>
      <sheetName val="Sheet1 (2)"/>
      <sheetName val="FRP내역서"/>
      <sheetName val="Bdown_ISBL"/>
      <sheetName val="ISBL (검증)"/>
      <sheetName val="TABLE2-2 OSBL-(SITE PREP)"/>
      <sheetName val="CONTENTS"/>
      <sheetName val="BM"/>
      <sheetName val="사업계획"/>
      <sheetName val="DS"/>
      <sheetName val="효성CB 1P기초"/>
      <sheetName val="소방"/>
      <sheetName val="Site_Expenses"/>
      <sheetName val="Customer_Databas"/>
      <sheetName val="공사비_내역_(가)"/>
      <sheetName val="3BL공동구_수량"/>
      <sheetName val="聒CD-STRAND_PILE_압입및굴착"/>
      <sheetName val="BSD__2_"/>
      <sheetName val="설산1_나"/>
      <sheetName val="IMP_(REACTOR)"/>
      <sheetName val="물량표S"/>
      <sheetName val="계수시트"/>
      <sheetName val="C &amp; G RHS"/>
      <sheetName val="보차도경계석"/>
      <sheetName val="PumpSpec"/>
      <sheetName val="개산공사비"/>
      <sheetName val="CAL"/>
      <sheetName val="lookup"/>
      <sheetName val="BOQ0822"/>
      <sheetName val="INDIRECT MOBILIZATION PLAN"/>
      <sheetName val="MANPOWER MOBILIZATION"/>
      <sheetName val="LABOR MOBILIZATION PLAN"/>
      <sheetName val="STAFF MOBILIZATION PLAN"/>
      <sheetName val="LIST OF OFFICE EQUIPMENT"/>
      <sheetName val="BREAKDOWN"/>
      <sheetName val="PERSONNEL SETUP"/>
      <sheetName val="KOREAN STAFF SALARY - SITE"/>
      <sheetName val="TEMPORARY FACILITIES"/>
      <sheetName val="WATER SUPPLY"/>
      <sheetName val="TABLE2-1 ISBL(GENEAL-CIVIL)"/>
      <sheetName val="준검 내역서"/>
      <sheetName val="UOP 508 PG 5-12"/>
      <sheetName val="토사(PE)"/>
      <sheetName val="화산경계"/>
      <sheetName val="경비"/>
      <sheetName val="SALES&amp;COGS"/>
      <sheetName val="설계산출기초"/>
      <sheetName val="을부담운반비"/>
      <sheetName val="운반비산출"/>
      <sheetName val="설계산출표지"/>
      <sheetName val="도급예산내역서총괄표"/>
      <sheetName val="조명시설"/>
      <sheetName val="woo(mac)"/>
      <sheetName val="을 2"/>
      <sheetName val="송라터널총괄"/>
      <sheetName val="CAB_OD"/>
      <sheetName val="가설공사비"/>
      <sheetName val="도로구조공사비"/>
      <sheetName val="도로토공공사비"/>
      <sheetName val="여수토공사비"/>
      <sheetName val="적용기준"/>
      <sheetName val="데이타"/>
      <sheetName val="식재인부"/>
      <sheetName val="hvac(제어동)"/>
      <sheetName val="일위대가-1"/>
      <sheetName val="목록"/>
      <sheetName val="중기"/>
      <sheetName val="Change rate"/>
      <sheetName val="단가산출서"/>
      <sheetName val="단가산출서 (2)"/>
      <sheetName val="비대칭계수"/>
      <sheetName val="전동기 SPEC"/>
      <sheetName val="danga"/>
      <sheetName val="(2)"/>
      <sheetName val="보도경계블럭"/>
      <sheetName val="노임단가"/>
      <sheetName val=""/>
      <sheetName val="전체실적"/>
      <sheetName val="Requirement(Work Crew)"/>
      <sheetName val="1.설계조건"/>
      <sheetName val="예방접종계획"/>
      <sheetName val="근태계획서"/>
      <sheetName val="설변물량"/>
      <sheetName val="APT내역"/>
      <sheetName val="덕전리"/>
      <sheetName val="BLOCK(1)"/>
      <sheetName val="HWSET"/>
      <sheetName val="공사비예산서(토목분)"/>
      <sheetName val="RCD-STRAND_PILE_압입및굴착4"/>
      <sheetName val="______★개인별현황표(김종우기사)4"/>
      <sheetName val="______주소록4"/>
      <sheetName val="______★골조분석표(서태용대리)4"/>
      <sheetName val="______골조부재별비율4"/>
      <sheetName val="____(주)경원건축공사비분석표4"/>
      <sheetName val="____(주)경원건축공사비분석표(공)4"/>
      <sheetName val="RCD-STRAND_PILE_압입및굴착1"/>
      <sheetName val="______★개인별현황표(김종우기사)1"/>
      <sheetName val="______주소록1"/>
      <sheetName val="______★골조분석표(서태용대리)1"/>
      <sheetName val="______골조부재별비율1"/>
      <sheetName val="____(주)경원건축공사비분석표1"/>
      <sheetName val="____(주)경원건축공사비분석표(공)1"/>
      <sheetName val="RCD-STRAND_PILE_압입및굴착2"/>
      <sheetName val="______★개인별현황표(김종우기사)2"/>
      <sheetName val="______주소록2"/>
      <sheetName val="______★골조분석표(서태용대리)2"/>
      <sheetName val="______골조부재별비율2"/>
      <sheetName val="____(주)경원건축공사비분석표2"/>
      <sheetName val="____(주)경원건축공사비분석표(공)2"/>
      <sheetName val="RCD-STRAND_PILE_압입및굴착3"/>
      <sheetName val="______★개인별현황표(김종우기사)3"/>
      <sheetName val="______주소록3"/>
      <sheetName val="______★골조분석표(서태용대리)3"/>
      <sheetName val="______골조부재별비율3"/>
      <sheetName val="____(주)경원건축공사비분석표3"/>
      <sheetName val="____(주)경원건축공사비분석표(공)3"/>
      <sheetName val="산출내역서집계표"/>
      <sheetName val="전압강하계산"/>
      <sheetName val="Mp-team 1"/>
      <sheetName val="부대대비"/>
      <sheetName val="냉연집계"/>
      <sheetName val="신우"/>
      <sheetName val="CODE"/>
      <sheetName val="2000년1차"/>
      <sheetName val="시멘트"/>
      <sheetName val="01"/>
      <sheetName val="오억미만"/>
      <sheetName val="통합"/>
      <sheetName val="수량집계"/>
      <sheetName val="코드"/>
      <sheetName val="시설물기초"/>
      <sheetName val="JUCK"/>
      <sheetName val="1-1"/>
      <sheetName val="TTL"/>
      <sheetName val="건축내역서"/>
      <sheetName val="90.03실행 "/>
      <sheetName val="부대"/>
      <sheetName val="archi(본사)"/>
      <sheetName val="자재"/>
      <sheetName val="인건-측정"/>
      <sheetName val="여과지동"/>
      <sheetName val="기초자료"/>
      <sheetName val="원가계산"/>
      <sheetName val="2.내역서"/>
      <sheetName val="재무가정"/>
      <sheetName val="물가자료"/>
      <sheetName val="적용환율"/>
      <sheetName val="FANDBS"/>
      <sheetName val="GRDATA"/>
      <sheetName val="시중노임DATA"/>
      <sheetName val="2002상반기노임기준"/>
      <sheetName val="TEST1"/>
      <sheetName val="발신정보"/>
      <sheetName val="인건비 "/>
      <sheetName val="일반수량집계"/>
      <sheetName val="일반맨홀수량집계(A-7 LINE)"/>
      <sheetName val="Recording,Phone,Headset,PC"/>
      <sheetName val="SHAFTDBSE"/>
      <sheetName val="연결임시"/>
      <sheetName val="검색"/>
      <sheetName val="실행품의서"/>
      <sheetName val="11.자재단가"/>
      <sheetName val="Constant"/>
      <sheetName val="1.우편집중내역서"/>
      <sheetName val="재료집계"/>
      <sheetName val="자판실행"/>
      <sheetName val="퇴비산출근거"/>
      <sheetName val="6호기"/>
      <sheetName val="교통표지"/>
      <sheetName val="유림콘도"/>
      <sheetName val="일위_파일"/>
      <sheetName val="조도계산서 (도서)"/>
      <sheetName val="산출금액내역"/>
      <sheetName val="계약서"/>
      <sheetName val="월선수금"/>
      <sheetName val="난방열교"/>
      <sheetName val="급탕열교"/>
      <sheetName val="b_gunmul"/>
      <sheetName val="공사비내역서"/>
      <sheetName val="MATRLDATA"/>
      <sheetName val="4 LINE"/>
      <sheetName val="7 th"/>
      <sheetName val="CP-E2 (품셈표)"/>
      <sheetName val="프랜트면허"/>
      <sheetName val="기자재비"/>
      <sheetName val="재집"/>
      <sheetName val="직재"/>
      <sheetName val="견적내용입력"/>
      <sheetName val="견적서세부내용"/>
      <sheetName val="건축(충일분)"/>
      <sheetName val="Earthwork"/>
      <sheetName val="효율계획(당월)"/>
      <sheetName val="사용자정의"/>
      <sheetName val="제품표준규격"/>
      <sheetName val="FCU (2)"/>
      <sheetName val="수량산출서 갑지"/>
      <sheetName val="direct"/>
      <sheetName val="wage"/>
      <sheetName val="Front"/>
      <sheetName val="현장관리비"/>
      <sheetName val="강관 및 부속"/>
      <sheetName val="토공"/>
      <sheetName val="예산내역서"/>
      <sheetName val="설계예산서"/>
      <sheetName val="총계"/>
      <sheetName val="시행예산"/>
      <sheetName val="음료실행"/>
      <sheetName val="배명(단가)"/>
      <sheetName val="분석"/>
      <sheetName val="ACCESS FLOOR"/>
      <sheetName val="토목주소"/>
      <sheetName val="갑지1"/>
      <sheetName val="견적을지"/>
      <sheetName val="EJ"/>
      <sheetName val="예산명세서"/>
      <sheetName val="원하대비"/>
      <sheetName val="원도급"/>
      <sheetName val="자료입력"/>
      <sheetName val="하도급"/>
      <sheetName val="기계"/>
      <sheetName val="단면 (2)"/>
      <sheetName val="세부내역서(전기)"/>
      <sheetName val="업무"/>
      <sheetName val="ETC"/>
      <sheetName val="전기"/>
      <sheetName val="Assumptions"/>
      <sheetName val="토공(완충)"/>
      <sheetName val="과천MAIN"/>
      <sheetName val="단"/>
      <sheetName val="예산M12A"/>
      <sheetName val="케이블및전선관규격표"/>
      <sheetName val="표지"/>
      <sheetName val="001"/>
      <sheetName val="목동세대 산출근거"/>
      <sheetName val="자재단가"/>
      <sheetName val="수입"/>
      <sheetName val="채권(하반기)"/>
      <sheetName val="SUMMARY(S)"/>
      <sheetName val="CAUDIT"/>
      <sheetName val="Data Vol"/>
      <sheetName val="type-F"/>
      <sheetName val="설직재-1"/>
      <sheetName val="토공(우물통,기타) "/>
      <sheetName val="cost"/>
      <sheetName val="2-3.V.D일위"/>
      <sheetName val="실행철강하도"/>
      <sheetName val="Baby일위대가"/>
      <sheetName val="견적대비표"/>
      <sheetName val="도급내역서"/>
      <sheetName val="PROCURE"/>
      <sheetName val="특수선일위대가"/>
      <sheetName val="OCT.FDN"/>
      <sheetName val="현금"/>
      <sheetName val="동해title"/>
      <sheetName val="공주-교대(A1)"/>
      <sheetName val="March"/>
      <sheetName val="수량산출기초(케블등)"/>
      <sheetName val="CJE"/>
      <sheetName val="Sheet3"/>
      <sheetName val="NAI"/>
      <sheetName val="경산"/>
      <sheetName val="종합"/>
      <sheetName val="재1"/>
      <sheetName val="견적의뢰"/>
      <sheetName val="견적대비 견적서"/>
      <sheetName val="품목"/>
      <sheetName val="현장코드"/>
      <sheetName val="해외코드"/>
      <sheetName val="D040416"/>
      <sheetName val="금액내역서"/>
      <sheetName val="견"/>
      <sheetName val="하중계산"/>
      <sheetName val="WAGE RATE BACK-UP DATA"/>
      <sheetName val="COVERSHEET PAGE"/>
      <sheetName val="eq_data"/>
      <sheetName val="PipWT"/>
      <sheetName val="품셈표"/>
      <sheetName val="TABLE2-1 ISBL(HDEC단가)"/>
      <sheetName val="TABLE2-2 OSBL(HDEC단가)"/>
      <sheetName val="유화"/>
      <sheetName val="DESIGN CRITERIA"/>
      <sheetName val="h-013211-2"/>
      <sheetName val="CAT_5"/>
      <sheetName val="4안전율"/>
      <sheetName val="기안"/>
      <sheetName val="1995년 섹터별 매출"/>
      <sheetName val="간접"/>
      <sheetName val="주방"/>
      <sheetName val="단가조사"/>
      <sheetName val="1.물가시세표"/>
      <sheetName val="12.부대공"/>
      <sheetName val="5.노임단가"/>
      <sheetName val="4.중기단가산출"/>
      <sheetName val="6.단가목록"/>
      <sheetName val="8.배수공"/>
      <sheetName val="S0"/>
      <sheetName val="8"/>
      <sheetName val="10"/>
      <sheetName val="12"/>
      <sheetName val="9"/>
      <sheetName val="11"/>
      <sheetName val="갑지"/>
      <sheetName val="6동"/>
      <sheetName val="설 계"/>
      <sheetName val="인사자료총집계"/>
      <sheetName val="금융비용"/>
      <sheetName val="건축집계표"/>
      <sheetName val="NPV"/>
      <sheetName val="inter"/>
      <sheetName val="1. Design Change"/>
      <sheetName val="일반설비내역서"/>
      <sheetName val="기준자료"/>
      <sheetName val="기성집계"/>
      <sheetName val="IMPEADENCE MAP 취수장"/>
      <sheetName val="견적서"/>
      <sheetName val="순환펌프"/>
      <sheetName val="저수조"/>
      <sheetName val="급,배기팬"/>
      <sheetName val="급탕순환펌프"/>
      <sheetName val="깨기"/>
      <sheetName val="협조전"/>
      <sheetName val="경비산출"/>
      <sheetName val="2.대외공문"/>
      <sheetName val="공사비집계"/>
      <sheetName val="잡비"/>
      <sheetName val="잡비계산서(총체2)"/>
      <sheetName val="내부부하"/>
      <sheetName val="CRUDE RE-bar"/>
      <sheetName val="전선 및 전선관"/>
      <sheetName val="주공 갑지"/>
      <sheetName val="EXPENSE"/>
      <sheetName val="원본"/>
      <sheetName val="한일양산"/>
      <sheetName val="A"/>
      <sheetName val="BOQ건축"/>
      <sheetName val="최초침전지집계표"/>
      <sheetName val="단가산출집계"/>
      <sheetName val="단가비교"/>
      <sheetName val="FAND唨6"/>
      <sheetName val="FAND_x0010__x0000_"/>
      <sheetName val="NOMUBI"/>
      <sheetName val="sw1"/>
      <sheetName val="현황"/>
      <sheetName val="Basic"/>
      <sheetName val="본지점중"/>
      <sheetName val="RFP002"/>
      <sheetName val="건내용"/>
      <sheetName val="Sheet2"/>
      <sheetName val="산근"/>
      <sheetName val="회사99"/>
      <sheetName val="system &amp; LOOK_UP_FUNC"/>
      <sheetName val="Sheet3 (2)"/>
      <sheetName val="DR(SUM)"/>
      <sheetName val="TL(SUM)"/>
      <sheetName val="2.설계제원"/>
      <sheetName val="산출근거목록"/>
      <sheetName val="일대목록"/>
      <sheetName val="TABLE2-2 OSBL(total)"/>
      <sheetName val="fitting"/>
      <sheetName val="MAIN"/>
      <sheetName val="PRO_A"/>
      <sheetName val="PRO"/>
      <sheetName val="Annex 3_Price Table_Piping Shop"/>
      <sheetName val="간접총괄"/>
      <sheetName val="Cash2"/>
      <sheetName val="Z"/>
      <sheetName val="PRICE-COMP"/>
      <sheetName val="장비당단가_(1)1"/>
      <sheetName val="BSD_(2)1"/>
      <sheetName val="TABLE2-1_ISBL-(SlTE_PREP)"/>
      <sheetName val="TABLE2_1_ISBL_(Soil_Invest)"/>
      <sheetName val="TABLE2-2_OSBL(GENERAL-CIVIL)"/>
      <sheetName val="7_5_2_BOQ_Summary_"/>
      <sheetName val="GREEN"/>
      <sheetName val="Hawiyah"/>
      <sheetName val="Hawiyah_하청"/>
      <sheetName val="HDEC_1027"/>
      <sheetName val="Juaymah"/>
      <sheetName val="SIPC"/>
      <sheetName val="장비당단가_(1)2"/>
      <sheetName val="BSD_(2)2"/>
      <sheetName val="P_M_별1"/>
      <sheetName val="설산1_나1"/>
      <sheetName val="TABLE2-1_ISBL-(SlTE_PREP)1"/>
      <sheetName val="TABLE2_1_ISBL_(Soil_Invest)1"/>
      <sheetName val="TABLE2-2_OSBL(GENERAL-CIVIL)1"/>
      <sheetName val="공사비_내역_(가)1"/>
      <sheetName val="3련_BOX1"/>
      <sheetName val="Site_Expenses1"/>
      <sheetName val="7_5_2_BOQ_Summary_1"/>
      <sheetName val="2F_회의실견적(5_14_일대)1"/>
      <sheetName val="BSD__2_1"/>
      <sheetName val="3BL공동구_수량1"/>
      <sheetName val="PRICE COMP"/>
      <sheetName val="참조"/>
      <sheetName val="영업소실적"/>
      <sheetName val="3희질산"/>
      <sheetName val="Administrative Prices"/>
      <sheetName val="HDECGTY"/>
      <sheetName val="DS-최종"/>
      <sheetName val="기계설비"/>
      <sheetName val="Grid &amp; A.M"/>
      <sheetName val="AP1"/>
      <sheetName val="단위별 일위대가표"/>
      <sheetName val="몰탈재료산출"/>
      <sheetName val="작업내역"/>
      <sheetName val="SILICATE"/>
      <sheetName val="전 기"/>
      <sheetName val="2000.05"/>
      <sheetName val="건축2"/>
      <sheetName val="수문보고"/>
      <sheetName val="SS"/>
      <sheetName val="철거수량(전송)"/>
      <sheetName val="입력DATA"/>
      <sheetName val="바닥판"/>
      <sheetName val="골재산출"/>
      <sheetName val="half slab-1"/>
      <sheetName val="Sheet6"/>
      <sheetName val="가정단면"/>
      <sheetName val="예산M2"/>
      <sheetName val="Lookup tables"/>
      <sheetName val="지표"/>
      <sheetName val="소요자재"/>
      <sheetName val="정산내역서"/>
      <sheetName val="건축외주"/>
      <sheetName val="자  재"/>
      <sheetName val="진주방향"/>
      <sheetName val="시험연구비상각"/>
      <sheetName val="공사비명세서"/>
      <sheetName val="현장관리비내역서"/>
      <sheetName val="RCD-ST_x0015__x0000__x000a__x0000__x0014__x0000__x000e__x0000__x0012__x0000__x0015__x0000__x0004__x0000__x0004__x0000_"/>
      <sheetName val="_x0000__x0004__x0000__x0004_"/>
      <sheetName val="in"/>
      <sheetName val="2002상반기㥾ᆄ㰁딐"/>
      <sheetName val="물량"/>
      <sheetName val="1단계"/>
      <sheetName val="시화점실행"/>
      <sheetName val="CT "/>
      <sheetName val="방식총괄"/>
      <sheetName val="가설공사내역"/>
      <sheetName val="401"/>
      <sheetName val="LIST OF OFFICE EQUI"/>
      <sheetName val="Sheet1(X)"/>
      <sheetName val="경비_원본"/>
      <sheetName val="토공A"/>
      <sheetName val="조작대(1연)"/>
      <sheetName val="보할최종(준공)only"/>
      <sheetName val="조명투자및환수계획"/>
      <sheetName val="제조중간결과"/>
      <sheetName val="부대공집계표"/>
      <sheetName val="NSMA-sက_x0000_諱ԃ"/>
      <sheetName val="산재 안전"/>
      <sheetName val="노무비 경비"/>
      <sheetName val="H-PILE수량집계"/>
      <sheetName val="b_balju (2)"/>
      <sheetName val="청제공기계일위대가"/>
      <sheetName val="외자배분"/>
      <sheetName val="외자내역"/>
      <sheetName val="일위"/>
      <sheetName val="RCD-STRAND_PILE_압입및굴착5"/>
      <sheetName val="______★개인별현황표(김종우기사)5"/>
      <sheetName val="______주소록5"/>
      <sheetName val="______★골조분석표(서태용대리)5"/>
      <sheetName val="______골조부재별비율5"/>
      <sheetName val="____(주)경원건축공사비분석표5"/>
      <sheetName val="____(주)경원건축공사비분석표(공)5"/>
      <sheetName val="聒CD-STRAND_PILE_압입및굴착1"/>
      <sheetName val="list_price"/>
      <sheetName val="내역서_"/>
      <sheetName val="Customer_Databas1"/>
      <sheetName val="wblff(before_omi_pc&amp;stump)"/>
      <sheetName val="_"/>
      <sheetName val="IMP_(REACTOR)1"/>
      <sheetName val="_견적서"/>
      <sheetName val="HRSG_SMALL07220"/>
      <sheetName val="Indirect_Cost"/>
      <sheetName val="노원열병합__건축공사기성내역서"/>
      <sheetName val="별표_"/>
      <sheetName val="I_설계조건"/>
      <sheetName val="1_설계기준"/>
      <sheetName val="플랜트_설치"/>
      <sheetName val="단가표_"/>
      <sheetName val="06-BATCH_"/>
      <sheetName val="남양시작동자105노65기1_3화1_2"/>
      <sheetName val="Harga_material_"/>
      <sheetName val="kimre_scrubber"/>
      <sheetName val="sum1_(2)"/>
      <sheetName val="AH-1_"/>
      <sheetName val="BOM-Form_A_1_III"/>
      <sheetName val="General_Data"/>
      <sheetName val="RING_WALL"/>
      <sheetName val="full_(2)"/>
      <sheetName val="06_BATCH_"/>
      <sheetName val="DRAIN_DRUM_PIT_D-301"/>
      <sheetName val="plan&amp;section_of_foundation"/>
      <sheetName val="TABLE2-1_ISBL(GENEAL-CIVIL)"/>
      <sheetName val="TABLE2-2_OSBL-(SITE_PREP)"/>
      <sheetName val="ISBL_(검증)"/>
      <sheetName val="교통시설_표지판"/>
      <sheetName val="SL_dau_tien"/>
      <sheetName val="Sheet1_(2)"/>
      <sheetName val="효성CB_1P기초"/>
      <sheetName val="C_&amp;_G_RHS"/>
      <sheetName val="INDIRECT_MOBILIZATION_PLAN"/>
      <sheetName val="MANPOWER_MOBILIZATION"/>
      <sheetName val="LABOR_MOBILIZATION_PLAN"/>
      <sheetName val="STAFF_MOBILIZATION_PLAN"/>
      <sheetName val="LIST_OF_OFFICE_EQUIPMENT"/>
      <sheetName val="PERSONNEL_SETUP"/>
      <sheetName val="KOREAN_STAFF_SALARY_-_SITE"/>
      <sheetName val="TEMPORARY_FACILITIES"/>
      <sheetName val="WATER_SUPPLY"/>
      <sheetName val="준검_내역서"/>
      <sheetName val="UOP_508_PG_5-12"/>
      <sheetName val="Requirement(Work_Crew)"/>
      <sheetName val="Mp-team_1"/>
      <sheetName val="수량산출서_갑지"/>
      <sheetName val="1_설계조건"/>
      <sheetName val="90_03실행_"/>
      <sheetName val="2_내역서"/>
      <sheetName val="설_계"/>
      <sheetName val="강관_및_부속"/>
      <sheetName val="1_우편집중내역서"/>
      <sheetName val="4_LINE"/>
      <sheetName val="7_th"/>
      <sheetName val="CP-E2_(품셈표)"/>
      <sheetName val="ACCESS_FLOOR"/>
      <sheetName val="Change_rate"/>
      <sheetName val="11_자재단가"/>
      <sheetName val="을_2"/>
      <sheetName val="FCU_(2)"/>
      <sheetName val="조도계산서_(도서)"/>
      <sheetName val="단가산출서_(2)"/>
      <sheetName val="목동세대_산출근거"/>
      <sheetName val="제경집계"/>
      <sheetName val="사급자재"/>
      <sheetName val="품의서"/>
      <sheetName val="cctv"/>
      <sheetName val="변경총괄지(1)"/>
      <sheetName val="LAND_HOYU"/>
      <sheetName val="LAND_YUKO"/>
      <sheetName val="가동비율"/>
      <sheetName val="기타 정보통신공사"/>
      <sheetName val="1.관로"/>
      <sheetName val="SUM (INQNO."/>
      <sheetName val="PROJECT BRIEF(EX.NEW)"/>
      <sheetName val="PAC"/>
      <sheetName val="납부서"/>
      <sheetName val="DIAPHRAGM"/>
      <sheetName val="별표총괄"/>
      <sheetName val="______골조부_x0012__x0015__x0008__x0006__x0004_"/>
      <sheetName val="Ѐ_x0000__x0000__x0000_"/>
      <sheetName val="NSMA-s㠨⑎蠀ᔁ"/>
      <sheetName val="NSMA-s㠨⪘ကᔁ"/>
      <sheetName val="원가입력"/>
      <sheetName val="품셈"/>
      <sheetName val="바.한일양산"/>
      <sheetName val="CPM챠트 "/>
      <sheetName val="기본DATA"/>
      <sheetName val="97생산제품"/>
      <sheetName val="총중목"/>
      <sheetName val="입찰품의"/>
      <sheetName val="적격점수(대DK)"/>
      <sheetName val="출력표"/>
      <sheetName val="Tender Summary"/>
      <sheetName val="지수"/>
      <sheetName val="경제성분석"/>
      <sheetName val="PAINT"/>
      <sheetName val="SUMMARY"/>
      <sheetName val="주빔의 설계"/>
      <sheetName val="NSMA-s〯â_x0000__x0000__x0000_"/>
      <sheetName val="토공 갑지"/>
      <sheetName val="장비명"/>
      <sheetName val="입찰보고"/>
      <sheetName val="견적내역서"/>
      <sheetName val="보도씀鈖ԯ_x0000_"/>
      <sheetName val="단계별내역 (2)"/>
      <sheetName val="노무비"/>
      <sheetName val="약품공급2"/>
      <sheetName val="GCS 5F-19"/>
      <sheetName val="C-노임단가"/>
      <sheetName val="최초침-_x0000_ü_x0000_"/>
      <sheetName val="소업1교"/>
      <sheetName val="4)유동표"/>
      <sheetName val="기초1"/>
      <sheetName val="관로공표지"/>
      <sheetName val="형상"/>
      <sheetName val="동원인원산출"/>
      <sheetName val="9GNG운반"/>
      <sheetName val="일반부표"/>
      <sheetName val="FAND厰&amp;"/>
      <sheetName val="FAND咀,"/>
      <sheetName val="노임"/>
      <sheetName val="수량산출(액티비티)"/>
      <sheetName val="제품"/>
      <sheetName val="내2"/>
      <sheetName val="건축"/>
      <sheetName val="본부장"/>
      <sheetName val="8.PILE  (돌출)"/>
      <sheetName val="표지 (2)"/>
      <sheetName val="조명율표"/>
      <sheetName val="97"/>
      <sheetName val="1.취수장"/>
      <sheetName val="Area"/>
      <sheetName val="도급자재"/>
      <sheetName val="부하계산서"/>
      <sheetName val="을-ATYPE"/>
      <sheetName val="안정검토"/>
      <sheetName val="단면설계"/>
      <sheetName val="MATRLDATﺬ"/>
      <sheetName val="INDIRECT MOBILIZATION Pԟ_x0000_缀"/>
      <sheetName val="우배수"/>
      <sheetName val="직공비"/>
      <sheetName val="대운산출"/>
      <sheetName val="적용률"/>
      <sheetName val="관급자재"/>
      <sheetName val="기본사항"/>
      <sheetName val="환산"/>
      <sheetName val="흄관기초"/>
      <sheetName val="RCD-STRAND_PILE_압입및굴浐ௗ"/>
      <sheetName val="기초0_x0000_"/>
      <sheetName val="한전고리-을"/>
      <sheetName val="Change r嗠O嘬"/>
      <sheetName val="C.배수관공"/>
      <sheetName val="견적금액(2003.12.22)"/>
      <sheetName val="cross beam"/>
      <sheetName val="설계내역서"/>
      <sheetName val="1.우편집중내_x0004__x0004_"/>
      <sheetName val="ЀԀȀȀЀᨀ"/>
      <sheetName val="OCM"/>
      <sheetName val="REINF."/>
      <sheetName val="LOADS"/>
      <sheetName val="SKETCH"/>
      <sheetName val="CHECK1"/>
      <sheetName val="주관사업"/>
      <sheetName val="대비표"/>
      <sheetName val="화산肼᭭"/>
      <sheetName val="20131008102524_1_002_BM내역서(설비)2"/>
      <sheetName val="Util&amp; Real"/>
      <sheetName val="3.공통공사대비"/>
      <sheetName val="퍼스트"/>
      <sheetName val="CPA33-34"/>
      <sheetName val="발안전력구"/>
      <sheetName val="총괄내역서"/>
      <sheetName val="내역서(음성금왕)"/>
      <sheetName val="0226"/>
      <sheetName val="97 사업추정(WEKI)"/>
      <sheetName val="ASTM C585"/>
      <sheetName val="INDIRECT COST-PART l"/>
      <sheetName val="Material"/>
      <sheetName val="DESIGN(77C-102A)-2"/>
      <sheetName val="OD"/>
      <sheetName val="기초대가"/>
      <sheetName val="F5"/>
      <sheetName val="계산내역(설비)"/>
      <sheetName val="월별지출내역"/>
      <sheetName val="공사비지출기안"/>
      <sheetName val="총내역"/>
      <sheetName val="공사수행방안"/>
      <sheetName val="입찰BMTL"/>
      <sheetName val="______골ମ⿥_x0005__x0000__x0000__x0000_"/>
      <sheetName val="______골_x0000__x0000_旨_x0000__x0000__x0000_ㅫ"/>
      <sheetName val="in1-3"/>
      <sheetName val="in2-2"/>
      <sheetName val="data2"/>
      <sheetName val="수리결과"/>
      <sheetName val="중기일위대가"/>
      <sheetName val="거래명세표"/>
      <sheetName val="HORI. VESSEL"/>
      <sheetName val="Chang"/>
      <sheetName val="FLANGE"/>
      <sheetName val="VALVE"/>
      <sheetName val="요약배부"/>
      <sheetName val="Sheet15"/>
      <sheetName val="Areas"/>
      <sheetName val="대가호표"/>
      <sheetName val="변경내역서"/>
      <sheetName val="90.03혁⍧_x0000_"/>
      <sheetName val="일용직내역"/>
      <sheetName val="NSMA-sက"/>
      <sheetName val="일위(PN)"/>
      <sheetName val="1）WELDING POINT"/>
      <sheetName val="재료-CODE"/>
      <sheetName val="내역_FILE"/>
      <sheetName val="9.2단가산출서"/>
      <sheetName val="손료"/>
      <sheetName val="Data_Vol"/>
      <sheetName val="전동기_SPEC"/>
      <sheetName val="토공(우물통,기타)_"/>
      <sheetName val="2-3_V_D일위"/>
      <sheetName val="에너지동"/>
      <sheetName val="잡철물"/>
      <sheetName val="01월TTL"/>
      <sheetName val="방음벽기초-수량"/>
      <sheetName val="대로근거"/>
      <sheetName val="집계"/>
      <sheetName val="SELTDATA"/>
      <sheetName val="목차"/>
      <sheetName val="1608월"/>
      <sheetName val="해평견적"/>
      <sheetName val="설비내역서"/>
      <sheetName val="전기내역서"/>
      <sheetName val="대림경상68억"/>
      <sheetName val="GI-LIST"/>
      <sheetName val="기기리스트"/>
      <sheetName val="일반수량집계표"/>
      <sheetName val="공통비"/>
      <sheetName val="P_M_별2"/>
      <sheetName val="3련_BOX2"/>
      <sheetName val="Site_Expenses2"/>
      <sheetName val="3BL공동구_수량2"/>
      <sheetName val="BSD__2_2"/>
      <sheetName val="2F_회의실견적(5_14_일대)2"/>
      <sheetName val="설산1_나2"/>
      <sheetName val="聒CD-STRAND_PILE_압입및굴착2"/>
      <sheetName val="공사비_내역_(가)2"/>
      <sheetName val="IMP_(REACTOR)2"/>
      <sheetName val="_견적서1"/>
      <sheetName val="list_price1"/>
      <sheetName val="내역서_1"/>
      <sheetName val="별표_1"/>
      <sheetName val="Customer_Databas2"/>
      <sheetName val="단가표_1"/>
      <sheetName val="Indirect_Cost1"/>
      <sheetName val="wblff(before_omi_pc&amp;stump)1"/>
      <sheetName val="_1"/>
      <sheetName val="노원열병합__건축공사기성내역서1"/>
      <sheetName val="HRSG_SMALL072201"/>
      <sheetName val="Harga_material_1"/>
      <sheetName val="남양시작동자105노65기1_3화1_21"/>
      <sheetName val="DRAIN_DRUM_PIT_D-3011"/>
      <sheetName val="kimre_scrubber1"/>
      <sheetName val="sum1_(2)1"/>
      <sheetName val="06-BATCH_1"/>
      <sheetName val="I_설계조건1"/>
      <sheetName val="1_설계기준1"/>
      <sheetName val="플랜트_설치1"/>
      <sheetName val="full_(2)1"/>
      <sheetName val="교통시설_표지판1"/>
      <sheetName val="General_Data1"/>
      <sheetName val="RING_WALL1"/>
      <sheetName val="AH-1_1"/>
      <sheetName val="06_BATCH_1"/>
      <sheetName val="BOM-Form_A_1_III1"/>
      <sheetName val="SL_dau_tien1"/>
      <sheetName val="EKOG10건축"/>
      <sheetName val="ITEM CODE"/>
      <sheetName val="부안일위"/>
      <sheetName val="IMP_MAIN_"/>
      <sheetName val="IMP _REACTOR_"/>
      <sheetName val="단위단가"/>
      <sheetName val="명세서"/>
      <sheetName val="국공유지및사유지"/>
      <sheetName val="내역을"/>
      <sheetName val="road &amp;paving"/>
      <sheetName val="부대공"/>
      <sheetName val="WO"/>
      <sheetName val="Macro2"/>
      <sheetName val="연동내역"/>
      <sheetName val="RCD-ST_x0015__x0000_ _x0000__x0014__x0000__x000e__x0000__x0012__x0000__x0015__x0000__x0004__x0000__x0004__x0000_"/>
      <sheetName val="98지급계획"/>
      <sheetName val="연결塠ɪ"/>
      <sheetName val="가격정보"/>
      <sheetName val="1차 내역서"/>
      <sheetName val="재료비"/>
      <sheetName val="토공집계표"/>
      <sheetName val="Code_INTools"/>
      <sheetName val="Default_Magics"/>
      <sheetName val="Code_Magics"/>
      <sheetName val="Rates"/>
      <sheetName val="Rate_Tables"/>
      <sheetName val="Staff_Assignment"/>
      <sheetName val="견적"/>
      <sheetName val="일위대가(가설)"/>
      <sheetName val="결과조달"/>
      <sheetName val="预算"/>
      <sheetName val="포장공"/>
      <sheetName val="단가목록"/>
      <sheetName val="기별"/>
      <sheetName val="산출내역서"/>
      <sheetName val="1,2공구원가계산서"/>
      <sheetName val="1공구산출내역서"/>
      <sheetName val="KSC칸막이 일위대가"/>
      <sheetName val="CLAUSE"/>
      <sheetName val="90.03실행_x0000_"/>
      <sheetName val="ITEMS"/>
      <sheetName val="공수견적"/>
      <sheetName val="3BL공동구_수량4"/>
      <sheetName val="P_M_별4"/>
      <sheetName val="Site_Expenses4"/>
      <sheetName val="聒CD-STRAND_PILE_압입및굴착4"/>
      <sheetName val="BSD_(2)5"/>
      <sheetName val="장비당단가_(1)5"/>
      <sheetName val="2F_회의실견적(5_14_일대)4"/>
      <sheetName val="3련_BOX4"/>
      <sheetName val="BSD__2_4"/>
      <sheetName val="설산1_나4"/>
      <sheetName val="IMP_(REACTOR)4"/>
      <sheetName val="공사비_내역_(가)4"/>
      <sheetName val="_4"/>
      <sheetName val="_견적서4"/>
      <sheetName val="list_price4"/>
      <sheetName val="내역서_4"/>
      <sheetName val="Customer_Databas4"/>
      <sheetName val="남양시작동자105노65기1_3화1_24"/>
      <sheetName val="TABLE2-1_ISBL-(SlTE_PREP)4"/>
      <sheetName val="TABLE2_1_ISBL_(Soil_Invest)4"/>
      <sheetName val="TABLE2-2_OSBL(GENERAL-CIVIL)4"/>
      <sheetName val="7_5_2_BOQ_Summary_4"/>
      <sheetName val="BSD_(2)3"/>
      <sheetName val="장비당단가_(1)3"/>
      <sheetName val="_2"/>
      <sheetName val="_견적서2"/>
      <sheetName val="list_price2"/>
      <sheetName val="내역서_2"/>
      <sheetName val="남양시작동자105노65기1_3화1_22"/>
      <sheetName val="TABLE2-1_ISBL-(SlTE_PREP)2"/>
      <sheetName val="TABLE2_1_ISBL_(Soil_Invest)2"/>
      <sheetName val="TABLE2-2_OSBL(GENERAL-CIVIL)2"/>
      <sheetName val="7_5_2_BOQ_Summary_2"/>
      <sheetName val="3BL공동구_수량3"/>
      <sheetName val="P_M_별3"/>
      <sheetName val="Site_Expenses3"/>
      <sheetName val="聒CD-STRAND_PILE_압입및굴착3"/>
      <sheetName val="BSD_(2)4"/>
      <sheetName val="장비당단가_(1)4"/>
      <sheetName val="2F_회의실견적(5_14_일대)3"/>
      <sheetName val="3련_BOX3"/>
      <sheetName val="BSD__2_3"/>
      <sheetName val="설산1_나3"/>
      <sheetName val="IMP_(REACTOR)3"/>
      <sheetName val="공사비_내역_(가)3"/>
      <sheetName val="_3"/>
      <sheetName val="_견적서3"/>
      <sheetName val="list_price3"/>
      <sheetName val="내역서_3"/>
      <sheetName val="Customer_Databas3"/>
      <sheetName val="남양시작동자105노65기1_3화1_23"/>
      <sheetName val="TABLE2-1_ISBL-(SlTE_PREP)3"/>
      <sheetName val="TABLE2_1_ISBL_(Soil_Invest)3"/>
      <sheetName val="TABLE2-2_OSBL(GENERAL-CIVIL)3"/>
      <sheetName val="7_5_2_BOQ_Summary_3"/>
      <sheetName val="미드수량"/>
      <sheetName val="단  가  대  비  표"/>
      <sheetName val="일  위  대  가  목  록"/>
      <sheetName val="수안보-MBR1"/>
      <sheetName val="단가조사׃"/>
      <sheetName val="FA_x0006__x0000__x0000_棍"/>
      <sheetName val="parameter"/>
      <sheetName val="WK1B"/>
      <sheetName val="을부︀ꏕԯ_x0000_"/>
      <sheetName val="공사비집계표(서해안고속도로)"/>
      <sheetName val="3.하중산정4.지지력"/>
      <sheetName val="70%"/>
      <sheetName val="입력"/>
      <sheetName val="RCD-STRAND_PILE_압입및굴착6"/>
      <sheetName val="______★개인별현황표(김종우기사)6"/>
      <sheetName val="______주소록6"/>
      <sheetName val="______★골조분석표(서태용대리)6"/>
      <sheetName val="______골조부재별비율6"/>
      <sheetName val="____(주)경원건축공사비분석표6"/>
      <sheetName val="____(주)경원건축공사비분석표(공)6"/>
      <sheetName val="plan&amp;section_of_foundation1"/>
      <sheetName val="Sheet1_(2)1"/>
      <sheetName val="ISBL_(검증)1"/>
      <sheetName val="TABLE2-2_OSBL-(SITE_PREP)1"/>
      <sheetName val="효성CB_1P기초1"/>
      <sheetName val="C_&amp;_G_RHS1"/>
      <sheetName val="INDIRECT_MOBILIZATION_PLAN1"/>
      <sheetName val="MANPOWER_MOBILIZATION1"/>
      <sheetName val="LABOR_MOBILIZATION_PLAN1"/>
      <sheetName val="STAFF_MOBILIZATION_PLAN1"/>
      <sheetName val="LIST_OF_OFFICE_EQUIPMENT1"/>
      <sheetName val="PERSONNEL_SETUP1"/>
      <sheetName val="KOREAN_STAFF_SALARY_-_SITE1"/>
      <sheetName val="TEMPORARY_FACILITIES1"/>
      <sheetName val="WATER_SUPPLY1"/>
      <sheetName val="TABLE2-1_ISBL(GENEAL-CIVIL)1"/>
      <sheetName val="준검_내역서1"/>
      <sheetName val="UOP_508_PG_5-121"/>
      <sheetName val="을_21"/>
      <sheetName val="Mp-team_11"/>
      <sheetName val="Requirement(Work_Crew)1"/>
      <sheetName val="90_03실행_1"/>
      <sheetName val="Change_rate1"/>
      <sheetName val="1_우편집중내역서1"/>
      <sheetName val="1_설계조건1"/>
      <sheetName val="2_내역서1"/>
      <sheetName val="FCU_(2)1"/>
      <sheetName val="조도계산서_(도서)1"/>
      <sheetName val="CP-E2_(품셈표)1"/>
      <sheetName val="ACCESS_FLOOR1"/>
      <sheetName val="4_LINE1"/>
      <sheetName val="7_th1"/>
      <sheetName val="11_자재단가1"/>
      <sheetName val="강관_및_부속1"/>
      <sheetName val="목동세대_산출근거1"/>
      <sheetName val="Data_Vol1"/>
      <sheetName val="전동기_SPEC1"/>
      <sheetName val="토공(우물통,기타)_1"/>
      <sheetName val="2-3_V_D일위1"/>
      <sheetName val="수량산출서_갑지1"/>
      <sheetName val="단가산출서_(2)1"/>
      <sheetName val="인건비_"/>
      <sheetName val="일반맨홀수량집계(A-7_LINE)"/>
      <sheetName val="WAGE_RATE_BACK-UP_DATA"/>
      <sheetName val="COVERSHEET_PAGE"/>
      <sheetName val="TABLE2-1_ISBL(HDEC단가)"/>
      <sheetName val="TABLE2-2_OSBL(HDEC단가)"/>
      <sheetName val="DESIGN_CRITERIA"/>
      <sheetName val="1__Design_Change"/>
      <sheetName val="설_계1"/>
      <sheetName val="단면_(2)"/>
      <sheetName val="2_대외공문"/>
      <sheetName val="견적대비_견적서"/>
      <sheetName val="OCT_FDN"/>
      <sheetName val="1995년_섹터별_매출"/>
      <sheetName val="GCS_5F-19"/>
      <sheetName val="1_물가시세표"/>
      <sheetName val="12_부대공"/>
      <sheetName val="5_노임단가"/>
      <sheetName val="4_중기단가산출"/>
      <sheetName val="6_단가목록"/>
      <sheetName val="8_배수공"/>
      <sheetName val="CRUDE_RE-bar"/>
      <sheetName val="전선_및_전선관"/>
      <sheetName val="Lookup_tables"/>
      <sheetName val="Grid_&amp;_A_M"/>
      <sheetName val="half_slab-1"/>
      <sheetName val="기타_정보통신공사"/>
      <sheetName val="CT_"/>
      <sheetName val="TABLE2-2_OSBL(total)"/>
      <sheetName val="system_&amp;_LOOK_UP_FUNC"/>
      <sheetName val="Annex_3_Price_Table_Piping_Shop"/>
      <sheetName val="Sheet3_(2)"/>
      <sheetName val="2_설계제원"/>
      <sheetName val="PRICE_COMP"/>
      <sheetName val="전_기"/>
      <sheetName val="PROJECT_BRIEF(EX_NEW)"/>
      <sheetName val="주공_갑지"/>
      <sheetName val="2000_05"/>
      <sheetName val="SUM_(INQNO_"/>
      <sheetName val="1_관로"/>
      <sheetName val="산재_안전"/>
      <sheetName val="노무비_경비"/>
      <sheetName val="IMPEADENCE_MAP_취수장"/>
      <sheetName val="자__재"/>
      <sheetName val="b_balju_(2)"/>
      <sheetName val="______골조부"/>
      <sheetName val="단위별_일위대가표"/>
      <sheetName val="97_사업추정(WEKI)"/>
      <sheetName val="ASTM_C585"/>
      <sheetName val="INDIRECT_COST-PART_l"/>
      <sheetName val="Administrative_Prices"/>
      <sheetName val="견적금액(2003_12_22)"/>
      <sheetName val="단계별내역_(2)"/>
      <sheetName val="LIST_OF_OFFICE_EQUI"/>
      <sheetName val="REINF_"/>
      <sheetName val="cross_beam"/>
      <sheetName val="토공_갑지"/>
      <sheetName val="Tender_Summary"/>
      <sheetName val="FAND"/>
      <sheetName val="1）WELDING_POINT"/>
      <sheetName val="주빔의_설계"/>
      <sheetName val="1_우편집중내"/>
      <sheetName val="9_2단가산출서"/>
      <sheetName val="바_한일양산"/>
      <sheetName val="CPM챠트_"/>
      <sheetName val="1_취수장"/>
      <sheetName val="______골ମ⿥"/>
      <sheetName val="8_PILE__(돌출)"/>
      <sheetName val="Util&amp;_Real"/>
      <sheetName val="RCD-ST_x000a_"/>
      <sheetName val="C_배수관공"/>
      <sheetName val="Mp-t_x0000__x0000_쩈_x0000__x0000_"/>
      <sheetName val="Mp-t_x0000__x0000_䉨_x0000__x0000_"/>
      <sheetName val="자동제어"/>
      <sheetName val="EQT-ESTN"/>
      <sheetName val="요율"/>
      <sheetName val="RCD-STRAND_PILE_압입및굴착7"/>
      <sheetName val="______★개인별현황표(김종우기사)7"/>
      <sheetName val="______주소록7"/>
      <sheetName val="______★골조분석표(서태용대리)7"/>
      <sheetName val="______골조부재별비율7"/>
      <sheetName val="____(주)경원건축공사비분석표7"/>
      <sheetName val="____(주)경원건축공사비분석표(공)7"/>
      <sheetName val="wblff(before_omi_pc&amp;stump)2"/>
      <sheetName val="노원열병합__건축공사기성내역서2"/>
      <sheetName val="I_설계조건2"/>
      <sheetName val="1_설계기준2"/>
      <sheetName val="Indirect_Cost2"/>
      <sheetName val="별표_2"/>
      <sheetName val="DRAIN_DRUM_PIT_D-3012"/>
      <sheetName val="단가표_2"/>
      <sheetName val="HRSG_SMALL072202"/>
      <sheetName val="Harga_material_2"/>
      <sheetName val="sum1_(2)2"/>
      <sheetName val="플랜트_설치2"/>
      <sheetName val="kimre_scrubber2"/>
      <sheetName val="06_BATCH_2"/>
      <sheetName val="06-BATCH_2"/>
      <sheetName val="full_(2)2"/>
      <sheetName val="AH-1_2"/>
      <sheetName val="RING_WALL2"/>
      <sheetName val="General_Data2"/>
      <sheetName val="plan&amp;section_of_foundation2"/>
      <sheetName val="SL_dau_tien2"/>
      <sheetName val="ISBL_(검증)2"/>
      <sheetName val="TABLE2-2_OSBL-(SITE_PREP)2"/>
      <sheetName val="INDIRECT_MOBILIZATION_PLAN2"/>
      <sheetName val="MANPOWER_MOBILIZATION2"/>
      <sheetName val="LABOR_MOBILIZATION_PLAN2"/>
      <sheetName val="STAFF_MOBILIZATION_PLAN2"/>
      <sheetName val="LIST_OF_OFFICE_EQUIPMENT2"/>
      <sheetName val="PERSONNEL_SETUP2"/>
      <sheetName val="KOREAN_STAFF_SALARY_-_SITE2"/>
      <sheetName val="TEMPORARY_FACILITIES2"/>
      <sheetName val="WATER_SUPPLY2"/>
      <sheetName val="TABLE2-1_ISBL(GENEAL-CIVIL)2"/>
      <sheetName val="준검_내역서2"/>
      <sheetName val="UOP_508_PG_5-122"/>
      <sheetName val="효성CB_1P기초2"/>
      <sheetName val="교통시설_표지판2"/>
      <sheetName val="C_&amp;_G_RHS2"/>
      <sheetName val="4_LINE2"/>
      <sheetName val="7_th2"/>
      <sheetName val="CP-E2_(품셈표)2"/>
      <sheetName val="ACCESS_FLOOR2"/>
      <sheetName val="Sheet1_(2)2"/>
      <sheetName val="2-3_V_D일위2"/>
      <sheetName val="을_22"/>
      <sheetName val="Requirement(Work_Crew)2"/>
      <sheetName val="1_우편집중내역서2"/>
      <sheetName val="BOM-Form_A_1_III2"/>
      <sheetName val="90_03실행_2"/>
      <sheetName val="Mp-team_12"/>
      <sheetName val="FCU_(2)2"/>
      <sheetName val="조도계산서_(도서)2"/>
      <sheetName val="Change_rate2"/>
      <sheetName val="11_자재단가2"/>
      <sheetName val="2_내역서2"/>
      <sheetName val="1_설계조건2"/>
      <sheetName val="단가산출서_(2)2"/>
      <sheetName val="강관_및_부속2"/>
      <sheetName val="목동세대_산출근거2"/>
      <sheetName val="수량산출서_갑지2"/>
      <sheetName val="Data_Vol2"/>
      <sheetName val="전동기_SPEC2"/>
      <sheetName val="토공(우물통,기타)_2"/>
      <sheetName val="인건비_1"/>
      <sheetName val="일반맨홀수량집계(A-7_LINE)1"/>
      <sheetName val="WAGE_RATE_BACK-UP_DATA1"/>
      <sheetName val="COVERSHEET_PAGE1"/>
      <sheetName val="TABLE2-1_ISBL(HDEC단가)1"/>
      <sheetName val="TABLE2-2_OSBL(HDEC단가)1"/>
      <sheetName val="DESIGN_CRITERIA1"/>
      <sheetName val="설_계2"/>
      <sheetName val="단면_(2)1"/>
      <sheetName val="1__Design_Change1"/>
      <sheetName val="2_대외공문1"/>
      <sheetName val="견적대비_견적서1"/>
      <sheetName val="OCT_FDN1"/>
      <sheetName val="1995년_섹터별_매출1"/>
      <sheetName val="GCS_5F-191"/>
      <sheetName val="Grid_&amp;_A_M1"/>
      <sheetName val="전_기1"/>
      <sheetName val="1_물가시세표1"/>
      <sheetName val="12_부대공1"/>
      <sheetName val="5_노임단가1"/>
      <sheetName val="4_중기단가산출1"/>
      <sheetName val="6_단가목록1"/>
      <sheetName val="8_배수공1"/>
      <sheetName val="CRUDE_RE-bar1"/>
      <sheetName val="전선_및_전선관1"/>
      <sheetName val="Lookup_tables1"/>
      <sheetName val="half_slab-11"/>
      <sheetName val="기타_정보통신공사1"/>
      <sheetName val="CT_1"/>
      <sheetName val="TABLE2-2_OSBL(total)1"/>
      <sheetName val="system_&amp;_LOOK_UP_FUNC1"/>
      <sheetName val="Annex_3_Price_Table_Piping_Sho1"/>
      <sheetName val="Sheet3_(2)1"/>
      <sheetName val="2_설계제원1"/>
      <sheetName val="PRICE_COMP1"/>
      <sheetName val="PROJECT_BRIEF(EX_NEW)1"/>
      <sheetName val="주공_갑지1"/>
      <sheetName val="IMPEADENCE_MAP_취수장1"/>
      <sheetName val="산재_안전1"/>
      <sheetName val="노무비_경비1"/>
      <sheetName val="자__재1"/>
      <sheetName val="b_balju_(2)1"/>
      <sheetName val="단위별_일위대가표1"/>
      <sheetName val="1_관로1"/>
      <sheetName val="2000_051"/>
      <sheetName val="SUM_(INQNO_1"/>
      <sheetName val="단계별내역_(2)1"/>
      <sheetName val="REINF_1"/>
      <sheetName val="cross_beam1"/>
      <sheetName val="토공_갑지1"/>
      <sheetName val="Tender_Summary1"/>
      <sheetName val="97_사업추정(WEKI)1"/>
      <sheetName val="ASTM_C5851"/>
      <sheetName val="INDIRECT_COST-PART_l1"/>
      <sheetName val="Administrative_Prices1"/>
      <sheetName val="견적금액(2003_12_22)1"/>
      <sheetName val="LIST_OF_OFFICE_EQUI1"/>
      <sheetName val="주빔의_설계1"/>
      <sheetName val="9_2단가산출서1"/>
      <sheetName val="1）WELDING_POINT1"/>
      <sheetName val="1_취수장1"/>
      <sheetName val="바_한일양산1"/>
      <sheetName val="CPM챠트_1"/>
      <sheetName val="8_PILE__(돌출)1"/>
      <sheetName val="Util&amp;_Real1"/>
      <sheetName val="C_배수관공1"/>
      <sheetName val="RCD-STRAND_PILE_압입및굴착9"/>
      <sheetName val="______★개인별현황표(김종우기사)9"/>
      <sheetName val="______주소록9"/>
      <sheetName val="______★골조분석표(서태용대리)9"/>
      <sheetName val="______골조부재별비율9"/>
      <sheetName val="____(주)경원건축공사비분석표9"/>
      <sheetName val="____(주)경원건축공사비분석표(공)9"/>
      <sheetName val="P_M_별5"/>
      <sheetName val="BSD_(2)6"/>
      <sheetName val="장비당단가_(1)6"/>
      <sheetName val="3련_BOX5"/>
      <sheetName val="Site_Expenses5"/>
      <sheetName val="聒CD-STRAND_PILE_압입및굴착5"/>
      <sheetName val="2F_회의실견적(5_14_일대)5"/>
      <sheetName val="IMP_(REACTOR)5"/>
      <sheetName val="BSD__2_5"/>
      <sheetName val="3BL공동구_수량5"/>
      <sheetName val="설산1_나5"/>
      <sheetName val="공사비_내역_(가)5"/>
      <sheetName val="Indirect_Cost4"/>
      <sheetName val="Customer_Databas5"/>
      <sheetName val="06-BATCH_4"/>
      <sheetName val="I_설계조건4"/>
      <sheetName val="1_설계기준4"/>
      <sheetName val="별표_4"/>
      <sheetName val="wblff(before_omi_pc&amp;stump)4"/>
      <sheetName val="TABLE2-1_ISBL-(SlTE_PREP)5"/>
      <sheetName val="TABLE2_1_ISBL_(Soil_Invest)5"/>
      <sheetName val="TABLE2-2_OSBL(GENERAL-CIVIL)5"/>
      <sheetName val="7_5_2_BOQ_Summary_5"/>
      <sheetName val="RING_WALL4"/>
      <sheetName val="HRSG_SMALL072204"/>
      <sheetName val="노원열병합__건축공사기성내역서4"/>
      <sheetName val="단가표_4"/>
      <sheetName val="Harga_material_4"/>
      <sheetName val="full_(2)4"/>
      <sheetName val="sum1_(2)4"/>
      <sheetName val="kimre_scrubber4"/>
      <sheetName val="플랜트_설치4"/>
      <sheetName val="AH-1_4"/>
      <sheetName val="General_Data4"/>
      <sheetName val="Sheet1_(2)4"/>
      <sheetName val="DRAIN_DRUM_PIT_D-3014"/>
      <sheetName val="90_03실행_4"/>
      <sheetName val="2_내역서4"/>
      <sheetName val="교통시설_표지판4"/>
      <sheetName val="06_BATCH_4"/>
      <sheetName val="SL_dau_tien4"/>
      <sheetName val="plan&amp;section_of_foundation4"/>
      <sheetName val="효성CB_1P기초4"/>
      <sheetName val="C_&amp;_G_RHS4"/>
      <sheetName val="ISBL_(검증)4"/>
      <sheetName val="TABLE2-2_OSBL-(SITE_PREP)4"/>
      <sheetName val="INDIRECT_MOBILIZATION_PLAN4"/>
      <sheetName val="MANPOWER_MOBILIZATION4"/>
      <sheetName val="LABOR_MOBILIZATION_PLAN4"/>
      <sheetName val="STAFF_MOBILIZATION_PLAN4"/>
      <sheetName val="LIST_OF_OFFICE_EQUIPMENT4"/>
      <sheetName val="PERSONNEL_SETUP4"/>
      <sheetName val="KOREAN_STAFF_SALARY_-_SITE4"/>
      <sheetName val="TEMPORARY_FACILITIES4"/>
      <sheetName val="WATER_SUPPLY4"/>
      <sheetName val="TABLE2-1_ISBL(GENEAL-CIVIL)4"/>
      <sheetName val="준검_내역서4"/>
      <sheetName val="UOP_508_PG_5-124"/>
      <sheetName val="Mp-team_14"/>
      <sheetName val="1_우편집중내역서4"/>
      <sheetName val="BOM-Form_A_1_III4"/>
      <sheetName val="Change_rate4"/>
      <sheetName val="을_24"/>
      <sheetName val="4_LINE4"/>
      <sheetName val="7_th4"/>
      <sheetName val="CP-E2_(품셈표)4"/>
      <sheetName val="인건비_3"/>
      <sheetName val="일반맨홀수량집계(A-7_LINE)3"/>
      <sheetName val="Requirement(Work_Crew)4"/>
      <sheetName val="11_자재단가4"/>
      <sheetName val="1_설계조건4"/>
      <sheetName val="전동기_SPEC4"/>
      <sheetName val="Grid_&amp;_A_M3"/>
      <sheetName val="FCU_(2)4"/>
      <sheetName val="조도계산서_(도서)4"/>
      <sheetName val="단가산출서_(2)4"/>
      <sheetName val="ACCESS_FLOOR4"/>
      <sheetName val="단면_(2)3"/>
      <sheetName val="설_계4"/>
      <sheetName val="OCT_FDN3"/>
      <sheetName val="강관_및_부속4"/>
      <sheetName val="목동세대_산출근거4"/>
      <sheetName val="Data_Vol4"/>
      <sheetName val="토공(우물통,기타)_4"/>
      <sheetName val="2-3_V_D일위4"/>
      <sheetName val="수량산출서_갑지4"/>
      <sheetName val="견적대비_견적서3"/>
      <sheetName val="WAGE_RATE_BACK-UP_DATA3"/>
      <sheetName val="COVERSHEET_PAGE3"/>
      <sheetName val="TABLE2-1_ISBL(HDEC단가)3"/>
      <sheetName val="TABLE2-2_OSBL(HDEC단가)3"/>
      <sheetName val="DESIGN_CRITERIA3"/>
      <sheetName val="1995년_섹터별_매출3"/>
      <sheetName val="1_물가시세표3"/>
      <sheetName val="12_부대공3"/>
      <sheetName val="5_노임단가3"/>
      <sheetName val="4_중기단가산출3"/>
      <sheetName val="6_단가목록3"/>
      <sheetName val="8_배수공3"/>
      <sheetName val="1__Design_Change3"/>
      <sheetName val="CRUDE_RE-bar3"/>
      <sheetName val="전선_및_전선관3"/>
      <sheetName val="주공_갑지3"/>
      <sheetName val="Lookup_tables3"/>
      <sheetName val="2_대외공문3"/>
      <sheetName val="CT_3"/>
      <sheetName val="half_slab-13"/>
      <sheetName val="LIST_OF_OFFICE_EQUI3"/>
      <sheetName val="전_기3"/>
      <sheetName val="IMPEADENCE_MAP_취수장3"/>
      <sheetName val="산재_안전3"/>
      <sheetName val="노무비_경비3"/>
      <sheetName val="GCS_5F-193"/>
      <sheetName val="기타_정보통신공사3"/>
      <sheetName val="TABLE2-2_OSBL(total)3"/>
      <sheetName val="system_&amp;_LOOK_UP_FUNC3"/>
      <sheetName val="Annex_3_Price_Table_Piping_Sho3"/>
      <sheetName val="Sheet3_(2)3"/>
      <sheetName val="2_설계제원3"/>
      <sheetName val="PRICE_COMP3"/>
      <sheetName val="PROJECT_BRIEF(EX_NEW)3"/>
      <sheetName val="자__재3"/>
      <sheetName val="b_balju_(2)3"/>
      <sheetName val="2000_053"/>
      <sheetName val="단계별내역_(2)3"/>
      <sheetName val="단위별_일위대가표3"/>
      <sheetName val="1_관로3"/>
      <sheetName val="SUM_(INQNO_3"/>
      <sheetName val="8_PILE__(돌출)3"/>
      <sheetName val="Tender_Summary3"/>
      <sheetName val="주빔의_설계3"/>
      <sheetName val="토공_갑지3"/>
      <sheetName val="바_한일양산3"/>
      <sheetName val="CPM챠트_3"/>
      <sheetName val="REINF_3"/>
      <sheetName val="cross_beam3"/>
      <sheetName val="C_배수관공3"/>
      <sheetName val="Administrative_Prices3"/>
      <sheetName val="1_취수장3"/>
      <sheetName val="1）WELDING_POINT3"/>
      <sheetName val="97_사업추정(WEKI)3"/>
      <sheetName val="ASTM_C5853"/>
      <sheetName val="INDIRECT_COST-PART_l3"/>
      <sheetName val="견적금액(2003_12_22)3"/>
      <sheetName val="9_2단가산출서3"/>
      <sheetName val="RCD-STRAND_PILE_압입및굴착8"/>
      <sheetName val="______★개인별현황표(김종우기사)8"/>
      <sheetName val="______주소록8"/>
      <sheetName val="______★골조분석표(서태용대리)8"/>
      <sheetName val="______골조부재별비율8"/>
      <sheetName val="____(주)경원건축공사비분석표8"/>
      <sheetName val="____(주)경원건축공사비분석표(공)8"/>
      <sheetName val="Indirect_Cost3"/>
      <sheetName val="06-BATCH_3"/>
      <sheetName val="I_설계조건3"/>
      <sheetName val="1_설계기준3"/>
      <sheetName val="별표_3"/>
      <sheetName val="wblff(before_omi_pc&amp;stump)3"/>
      <sheetName val="RING_WALL3"/>
      <sheetName val="HRSG_SMALL072203"/>
      <sheetName val="노원열병합__건축공사기성내역서3"/>
      <sheetName val="단가표_3"/>
      <sheetName val="Harga_material_3"/>
      <sheetName val="full_(2)3"/>
      <sheetName val="sum1_(2)3"/>
      <sheetName val="kimre_scrubber3"/>
      <sheetName val="플랜트_설치3"/>
      <sheetName val="AH-1_3"/>
      <sheetName val="General_Data3"/>
      <sheetName val="Sheet1_(2)3"/>
      <sheetName val="DRAIN_DRUM_PIT_D-3013"/>
      <sheetName val="90_03실행_3"/>
      <sheetName val="2_내역서3"/>
      <sheetName val="교통시설_표지판3"/>
      <sheetName val="06_BATCH_3"/>
      <sheetName val="SL_dau_tien3"/>
      <sheetName val="plan&amp;section_of_foundation3"/>
      <sheetName val="효성CB_1P기초3"/>
      <sheetName val="C_&amp;_G_RHS3"/>
      <sheetName val="ISBL_(검증)3"/>
      <sheetName val="TABLE2-2_OSBL-(SITE_PREP)3"/>
      <sheetName val="INDIRECT_MOBILIZATION_PLAN3"/>
      <sheetName val="MANPOWER_MOBILIZATION3"/>
      <sheetName val="LABOR_MOBILIZATION_PLAN3"/>
      <sheetName val="STAFF_MOBILIZATION_PLAN3"/>
      <sheetName val="LIST_OF_OFFICE_EQUIPMENT3"/>
      <sheetName val="PERSONNEL_SETUP3"/>
      <sheetName val="KOREAN_STAFF_SALARY_-_SITE3"/>
      <sheetName val="TEMPORARY_FACILITIES3"/>
      <sheetName val="WATER_SUPPLY3"/>
      <sheetName val="TABLE2-1_ISBL(GENEAL-CIVIL)3"/>
      <sheetName val="준검_내역서3"/>
      <sheetName val="UOP_508_PG_5-123"/>
      <sheetName val="Mp-team_13"/>
      <sheetName val="1_우편집중내역서3"/>
      <sheetName val="BOM-Form_A_1_III3"/>
      <sheetName val="Change_rate3"/>
      <sheetName val="을_23"/>
      <sheetName val="4_LINE3"/>
      <sheetName val="7_th3"/>
      <sheetName val="CP-E2_(품셈표)3"/>
      <sheetName val="인건비_2"/>
      <sheetName val="일반맨홀수량집계(A-7_LINE)2"/>
      <sheetName val="Requirement(Work_Crew)3"/>
      <sheetName val="11_자재단가3"/>
      <sheetName val="1_설계조건3"/>
      <sheetName val="전동기_SPEC3"/>
      <sheetName val="Grid_&amp;_A_M2"/>
      <sheetName val="FCU_(2)3"/>
      <sheetName val="조도계산서_(도서)3"/>
      <sheetName val="단가산출서_(2)3"/>
      <sheetName val="ACCESS_FLOOR3"/>
      <sheetName val="단면_(2)2"/>
      <sheetName val="설_계3"/>
      <sheetName val="OCT_FDN2"/>
      <sheetName val="강관_및_부속3"/>
      <sheetName val="목동세대_산출근거3"/>
      <sheetName val="Data_Vol3"/>
      <sheetName val="토공(우물통,기타)_3"/>
      <sheetName val="2-3_V_D일위3"/>
      <sheetName val="수량산출서_갑지3"/>
      <sheetName val="견적대비_견적서2"/>
      <sheetName val="WAGE_RATE_BACK-UP_DATA2"/>
      <sheetName val="COVERSHEET_PAGE2"/>
      <sheetName val="TABLE2-1_ISBL(HDEC단가)2"/>
      <sheetName val="TABLE2-2_OSBL(HDEC단가)2"/>
      <sheetName val="DESIGN_CRITERIA2"/>
      <sheetName val="1995년_섹터별_매출2"/>
      <sheetName val="1_물가시세표2"/>
      <sheetName val="12_부대공2"/>
      <sheetName val="5_노임단가2"/>
      <sheetName val="4_중기단가산출2"/>
      <sheetName val="6_단가목록2"/>
      <sheetName val="8_배수공2"/>
      <sheetName val="1__Design_Change2"/>
      <sheetName val="CRUDE_RE-bar2"/>
      <sheetName val="전선_및_전선관2"/>
      <sheetName val="주공_갑지2"/>
      <sheetName val="Lookup_tables2"/>
      <sheetName val="2_대외공문2"/>
      <sheetName val="CT_2"/>
      <sheetName val="half_slab-12"/>
      <sheetName val="LIST_OF_OFFICE_EQUI2"/>
      <sheetName val="전_기2"/>
      <sheetName val="IMPEADENCE_MAP_취수장2"/>
      <sheetName val="산재_안전2"/>
      <sheetName val="노무비_경비2"/>
      <sheetName val="GCS_5F-192"/>
      <sheetName val="기타_정보통신공사2"/>
      <sheetName val="TABLE2-2_OSBL(total)2"/>
      <sheetName val="system_&amp;_LOOK_UP_FUNC2"/>
      <sheetName val="Annex_3_Price_Table_Piping_Sho2"/>
      <sheetName val="Sheet3_(2)2"/>
      <sheetName val="2_설계제원2"/>
      <sheetName val="PRICE_COMP2"/>
      <sheetName val="PROJECT_BRIEF(EX_NEW)2"/>
      <sheetName val="자__재2"/>
      <sheetName val="b_balju_(2)2"/>
      <sheetName val="2000_052"/>
      <sheetName val="단계별내역_(2)2"/>
      <sheetName val="단위별_일위대가표2"/>
      <sheetName val="1_관로2"/>
      <sheetName val="SUM_(INQNO_2"/>
      <sheetName val="8_PILE__(돌출)2"/>
      <sheetName val="Tender_Summary2"/>
      <sheetName val="주빔의_설계2"/>
      <sheetName val="토공_갑지2"/>
      <sheetName val="바_한일양산2"/>
      <sheetName val="CPM챠트_2"/>
      <sheetName val="REINF_2"/>
      <sheetName val="cross_beam2"/>
      <sheetName val="C_배수관공2"/>
      <sheetName val="Administrative_Prices2"/>
      <sheetName val="1_취수장2"/>
      <sheetName val="1）WELDING_POINT2"/>
      <sheetName val="97_사업추정(WEKI)2"/>
      <sheetName val="ASTM_C5852"/>
      <sheetName val="INDIRECT_COST-PART_l2"/>
      <sheetName val="견적금액(2003_12_22)2"/>
      <sheetName val="9_2단가산출서2"/>
      <sheetName val="전등"/>
      <sheetName val="감리을"/>
      <sheetName val="대공종"/>
      <sheetName val="유치원내역"/>
      <sheetName val="입찰"/>
      <sheetName val="현경"/>
      <sheetName val="설비"/>
      <sheetName val="참조자료"/>
      <sheetName val="유림골조"/>
      <sheetName val="기초༂६"/>
      <sheetName val="기초뀘ᬗ"/>
      <sheetName val="기초ဃᭂ"/>
      <sheetName val="기초퀃ᭂ"/>
      <sheetName val="기초됂ふ"/>
      <sheetName val="____(주)경원건축공ﶻĉ_x0000__x0000_楨◿"/>
      <sheetName val="____(주)경원건축공䔭疖꜀ȭﶻĉ"/>
      <sheetName val="____(주)경원건축공ﶻ_x001e__x0000__x0000_읰∉"/>
      <sheetName val="____(주)경원건축공ﶻ_x001e__x0000__x0000_ﳐ⡷"/>
      <sheetName val="____(주)경원건축공ﶻ_x001e__x0000__x0000_ⱐỹ"/>
      <sheetName val="____(주)경원건축공ﶻ_x001e__x0000__x0000_萨ⓤ"/>
      <sheetName val="EQ-R1"/>
      <sheetName val="날개벽(좌,우=60도-4개)"/>
      <sheetName val="FLA"/>
      <sheetName val="산정표"/>
      <sheetName val="8."/>
      <sheetName val="5."/>
      <sheetName val="12."/>
      <sheetName val="14."/>
      <sheetName val="9."/>
      <sheetName val="13"/>
      <sheetName val="7."/>
      <sheetName val="화설내"/>
      <sheetName val="Macro(전선)"/>
      <sheetName val="화전내"/>
      <sheetName val="청천내"/>
      <sheetName val="간접비(1)"/>
      <sheetName val="롤러"/>
      <sheetName val="Detail"/>
      <sheetName val="gvl"/>
      <sheetName val="TIE-IN"/>
      <sheetName val="골재집계"/>
      <sheetName val="자재표"/>
      <sheetName val="1공구계약서"/>
      <sheetName val="패널"/>
      <sheetName val="견적갑지"/>
      <sheetName val="을지 "/>
      <sheetName val="평당"/>
      <sheetName val="공종별집계표"/>
      <sheetName val="공종별내역서"/>
      <sheetName val="신규단가"/>
      <sheetName val="공사설정"/>
      <sheetName val="공량산출표"/>
      <sheetName val="공량산출"/>
      <sheetName val="리스트"/>
      <sheetName val="빙장비사양"/>
      <sheetName val="집1"/>
      <sheetName val="운반비정산"/>
      <sheetName val="정산"/>
      <sheetName val="통_x0000_"/>
      <sheetName val="통䓐"/>
      <sheetName val="용산1(해보)"/>
      <sheetName val="발주서양식"/>
      <sheetName val="이형관기호표1"/>
      <sheetName val="공사비_내역_(ﻆᇕ"/>
      <sheetName val="산출내역서집계_x0000_"/>
      <sheetName val="산출내역서집계葨"/>
      <sheetName val="산출내역서집계罸"/>
      <sheetName val="산출내역서집계헾"/>
      <sheetName val="프랜트면_x0000_"/>
    </sheetNames>
    <sheetDataSet>
      <sheetData sheetId="0"/>
      <sheetData sheetId="1"/>
      <sheetData sheetId="2"/>
      <sheetData sheetId="3"/>
      <sheetData sheetId="4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/>
      <sheetData sheetId="733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/>
      <sheetData sheetId="1113" refreshError="1"/>
      <sheetData sheetId="1114"/>
      <sheetData sheetId="1115"/>
      <sheetData sheetId="1116"/>
      <sheetData sheetId="1117" refreshError="1"/>
      <sheetData sheetId="1118"/>
      <sheetData sheetId="1119"/>
      <sheetData sheetId="1120"/>
      <sheetData sheetId="1121" refreshError="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 refreshError="1"/>
      <sheetData sheetId="1296" refreshError="1"/>
      <sheetData sheetId="1297"/>
      <sheetData sheetId="1298"/>
      <sheetData sheetId="1299"/>
      <sheetData sheetId="1300"/>
      <sheetData sheetId="1301"/>
      <sheetData sheetId="1302"/>
      <sheetData sheetId="1303"/>
      <sheetData sheetId="1304" refreshError="1"/>
      <sheetData sheetId="1305"/>
      <sheetData sheetId="1306" refreshError="1"/>
      <sheetData sheetId="1307" refreshError="1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 refreshError="1"/>
      <sheetData sheetId="1317"/>
      <sheetData sheetId="1318"/>
      <sheetData sheetId="1319" refreshError="1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 refreshError="1"/>
      <sheetData sheetId="1330"/>
      <sheetData sheetId="1331"/>
      <sheetData sheetId="1332"/>
      <sheetData sheetId="1333"/>
      <sheetData sheetId="1334"/>
      <sheetData sheetId="1335" refreshError="1"/>
      <sheetData sheetId="1336" refreshError="1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 refreshError="1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/>
      <sheetData sheetId="1373" refreshError="1"/>
      <sheetData sheetId="1374" refreshError="1"/>
      <sheetData sheetId="1375" refreshError="1"/>
      <sheetData sheetId="1376" refreshError="1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/>
      <sheetData sheetId="1839"/>
      <sheetData sheetId="1840" refreshError="1"/>
      <sheetData sheetId="1841"/>
      <sheetData sheetId="1842">
        <row r="5">
          <cell r="A5">
            <v>2</v>
          </cell>
        </row>
      </sheetData>
      <sheetData sheetId="1843"/>
      <sheetData sheetId="1844"/>
      <sheetData sheetId="1845"/>
      <sheetData sheetId="1846"/>
      <sheetData sheetId="1847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부노임단가"/>
      <sheetName val="단가조사서"/>
      <sheetName val="공사원가"/>
      <sheetName val="내역서집계표"/>
      <sheetName val="내역서"/>
      <sheetName val="호표일위대가집계표"/>
      <sheetName val="호표일위대가"/>
      <sheetName val="중기산출근거"/>
      <sheetName val="중기집계표"/>
      <sheetName val="중기계산"/>
      <sheetName val="2.자재집계표"/>
      <sheetName val="토공-토사"/>
      <sheetName val="맹암거터파기"/>
      <sheetName val="되메우기및다짐1"/>
      <sheetName val="토사운반및사토장정리"/>
      <sheetName val="경암운반및사토장정리"/>
      <sheetName val="화강석 보조기층"/>
      <sheetName val="혼합기층 포설 및다짐 (2)"/>
      <sheetName val="보조기층 포설 및다짐"/>
      <sheetName val="아스콘기층"/>
      <sheetName val="아스콘표층"/>
      <sheetName val="프라임코팅"/>
      <sheetName val="텍코팅코팅"/>
      <sheetName val="보조기층운반"/>
      <sheetName val="철근운반"/>
      <sheetName val="흄관운반300"/>
      <sheetName val="도로경계석운반"/>
      <sheetName val="보차도경계석운반 (2)"/>
      <sheetName val="1.총괄토공"/>
      <sheetName val="2.하수터파기토공"/>
      <sheetName val="3.하수수량집계표"/>
      <sheetName val="배수관집계표-연결관"/>
      <sheetName val="연결관-300"/>
      <sheetName val="배수관집계표-오수관"/>
      <sheetName val="오수관-300"/>
      <sheetName val="맨홀집계및깊이계산서-오수"/>
      <sheetName val="오수맨홀900"/>
      <sheetName val="집수정600-600-3"/>
      <sheetName val="집수정300-400-1"/>
      <sheetName val="U형측구300×400"/>
      <sheetName val="4.맹암거집계표"/>
      <sheetName val="맹암거 토공"/>
      <sheetName val="맹암거100"/>
      <sheetName val="맹암거200"/>
      <sheetName val="맹암거300"/>
      <sheetName val="5.포장공사수량집계표"/>
      <sheetName val="화강석"/>
      <sheetName val="보차도경계석"/>
      <sheetName val="도로경계석 (2)"/>
      <sheetName val="L형측구"/>
      <sheetName val="아스팔트포장"/>
      <sheetName val="XXXXXX"/>
      <sheetName val="장비집계"/>
      <sheetName val="위생기구집계"/>
      <sheetName val="급수급탕집계"/>
      <sheetName val="급수급탕 (동관)"/>
      <sheetName val="오배수 (집계)"/>
      <sheetName val="NO-HUB"/>
      <sheetName val="오배수"/>
      <sheetName val="닥트집계"/>
      <sheetName val="덕트"/>
      <sheetName val="ITEM"/>
      <sheetName val="Cover"/>
      <sheetName val="Sheet5"/>
      <sheetName val="하수급견적대비"/>
      <sheetName val="A-4"/>
      <sheetName val="단위중량"/>
      <sheetName val="Dae_Jiju"/>
      <sheetName val="Sikje_ingun"/>
      <sheetName val="TREE_D"/>
      <sheetName val="장비당단가 (1)"/>
      <sheetName val="한일양산"/>
      <sheetName val="견적서"/>
      <sheetName val="시행예산"/>
      <sheetName val="일반부표"/>
      <sheetName val="공비대비"/>
      <sheetName val="을"/>
      <sheetName val="WORK"/>
      <sheetName val="Sheet4"/>
      <sheetName val="c_balju"/>
      <sheetName val="건축내역"/>
      <sheetName val="Y-WORK"/>
      <sheetName val="BQ"/>
      <sheetName val="BID"/>
      <sheetName val="수목표준대가"/>
      <sheetName val="환률"/>
      <sheetName val=" 견적서"/>
      <sheetName val="L형옹벽(key)"/>
      <sheetName val="입찰안"/>
      <sheetName val="BSD (2)"/>
      <sheetName val="1.맹암거관련"/>
      <sheetName val="3BL공동구 수량"/>
      <sheetName val="차액보증"/>
      <sheetName val="실행철강하도"/>
      <sheetName val="GAEYO"/>
      <sheetName val="내역"/>
      <sheetName val="동원인원"/>
      <sheetName val="ilch"/>
      <sheetName val="설계"/>
      <sheetName val="Site Expenses"/>
      <sheetName val="Sheet1"/>
      <sheetName val="데이타"/>
      <sheetName val="식재인부"/>
      <sheetName val="토목내역"/>
      <sheetName val="가시설수량"/>
      <sheetName val="단위수량"/>
      <sheetName val="적용률"/>
      <sheetName val="DATA"/>
      <sheetName val="일위대가목록"/>
      <sheetName val="부대내역"/>
      <sheetName val="일위"/>
      <sheetName val="영동(D)"/>
      <sheetName val="공통부대비"/>
      <sheetName val="산업개발안내서"/>
      <sheetName val="일위대가"/>
      <sheetName val="MOTOR"/>
      <sheetName val="도급"/>
      <sheetName val="공문"/>
      <sheetName val="FAB별"/>
      <sheetName val="투찰"/>
      <sheetName val="Proposal"/>
      <sheetName val="원가계산"/>
      <sheetName val="01"/>
      <sheetName val="IPL_SCHEDULE"/>
      <sheetName val="공사비 내역 (가)"/>
      <sheetName val="gyun"/>
      <sheetName val="기계내역"/>
      <sheetName val="물량집계(전기)"/>
      <sheetName val="물량집계(계장)"/>
      <sheetName val="2_자재집계표"/>
      <sheetName val="화강석_보조기층"/>
      <sheetName val="혼합기층_포설_및다짐_(2)"/>
      <sheetName val="보조기층_포설_및다짐"/>
      <sheetName val="보차도경계석운반_(2)"/>
      <sheetName val="1_총괄토공"/>
      <sheetName val="2_하수터파기토공"/>
      <sheetName val="3_하수수량집계표"/>
      <sheetName val="4_맹암거집계표"/>
      <sheetName val="맹암거_토공"/>
      <sheetName val="5_포장공사수량집계표"/>
      <sheetName val="도로경계석_(2)"/>
      <sheetName val="급수급탕_(동관)"/>
      <sheetName val="오배수_(집계)"/>
      <sheetName val="장비당단가_(1)"/>
      <sheetName val="변압기 및 발전기 용량"/>
      <sheetName val="보합"/>
      <sheetName val="ABUT수량-A1"/>
      <sheetName val="산출근거"/>
      <sheetName val="20관리비율"/>
      <sheetName val="갑지"/>
      <sheetName val="집계표"/>
      <sheetName val="CONCRETE"/>
      <sheetName val="Testing"/>
      <sheetName val="품셈TABLE"/>
      <sheetName val="자재단가비교표"/>
      <sheetName val="TABLE"/>
      <sheetName val="말뚝지지력산정"/>
      <sheetName val="8월현금흐름표"/>
      <sheetName val="토공사"/>
      <sheetName val="GTG TR PIT"/>
      <sheetName val="결선list"/>
      <sheetName val="빙장비사양"/>
      <sheetName val="9811"/>
      <sheetName val="물량산출근거"/>
      <sheetName val="실행(ALT1)"/>
      <sheetName val="kimre scrubber"/>
      <sheetName val="GRDBS"/>
      <sheetName val="단가표"/>
      <sheetName val="Customer Databas"/>
      <sheetName val="FANDBS"/>
      <sheetName val="GRDATA"/>
      <sheetName val="SHAFTDBSE"/>
      <sheetName val="소비자가"/>
      <sheetName val="MATRLDATA"/>
      <sheetName val="감가상각"/>
      <sheetName val="단가결정"/>
      <sheetName val="OCT.FDN"/>
      <sheetName val="공사개요"/>
      <sheetName val="명세서"/>
      <sheetName val="맨홀수량집계"/>
      <sheetName val="원가"/>
      <sheetName val="밸브설치"/>
      <sheetName val="오산갈곳"/>
      <sheetName val="2F 회의실견적(5_14 일대)"/>
      <sheetName val="INST_DCI"/>
      <sheetName val="I.설계조건"/>
      <sheetName val="공통가설"/>
      <sheetName val="내역서(총)"/>
      <sheetName val="KP1590_E"/>
      <sheetName val="96수출"/>
      <sheetName val="Sheet15"/>
      <sheetName val="1.설계기준"/>
      <sheetName val="현장"/>
      <sheetName val="수량산출"/>
      <sheetName val="말뚝물량"/>
      <sheetName val="DATE"/>
      <sheetName val="일반맨홀수량집계"/>
      <sheetName val="당초"/>
      <sheetName val="노임단가"/>
      <sheetName val="PRO_DCI"/>
      <sheetName val="HVAC_DCI"/>
      <sheetName val="PIPE_DCI"/>
      <sheetName val="단가"/>
      <sheetName val="시설물일위"/>
      <sheetName val="XL4Poppy"/>
      <sheetName val="PhaDoMong"/>
      <sheetName val="과천MAIN"/>
      <sheetName val="직노"/>
      <sheetName val="DATA(BAC)"/>
      <sheetName val="소업1교"/>
      <sheetName val="BLOCK(1)"/>
      <sheetName val="단가대비표"/>
      <sheetName val="단면치수"/>
      <sheetName val="7내역"/>
      <sheetName val="내역서(기계)"/>
      <sheetName val="Studio"/>
      <sheetName val="수목데이타 "/>
      <sheetName val="ATS단가"/>
      <sheetName val="DATA1"/>
      <sheetName val="형틀공사"/>
      <sheetName val="터파기및재료"/>
      <sheetName val="몰탈재료산출"/>
      <sheetName val="2공구산출내역"/>
      <sheetName val="J直材4"/>
      <sheetName val="국별인원"/>
      <sheetName val="부하LOAD"/>
      <sheetName val="연수동"/>
      <sheetName val="물량표"/>
      <sheetName val="b_balju_cho"/>
      <sheetName val="입찰견적보고서"/>
      <sheetName val="INPUT"/>
      <sheetName val="woo(mac)"/>
      <sheetName val="식재품셈"/>
      <sheetName val="토목"/>
      <sheetName val="PUMP"/>
      <sheetName val="견"/>
      <sheetName val="일위대가목차"/>
      <sheetName val="원형맨홀수량"/>
      <sheetName val="전기일위대가"/>
      <sheetName val=" 해군동해관사 미장공사A그룹 공내역서.xlsx"/>
      <sheetName val="총괄표"/>
      <sheetName val="지주목시비량산출서"/>
      <sheetName val="danga"/>
      <sheetName val="직공비"/>
      <sheetName val="단가조사"/>
      <sheetName val="식재총괄"/>
      <sheetName val="횡배수관토공수량"/>
      <sheetName val="내역표지"/>
      <sheetName val="2.단면가정"/>
      <sheetName val="4.말뚝설계"/>
      <sheetName val="1.설계조건"/>
      <sheetName val="Inputs"/>
      <sheetName val="Timing&amp;Esc"/>
      <sheetName val="날개벽(좌,우=45도,75도)"/>
      <sheetName val="CAL"/>
      <sheetName val="SE-611"/>
      <sheetName val="1을"/>
      <sheetName val="견적집계표"/>
      <sheetName val="BJJIN"/>
      <sheetName val="COPING"/>
      <sheetName val="입력1"/>
      <sheetName val="금액집계"/>
      <sheetName val="hvac(제어동)"/>
      <sheetName val="Total"/>
      <sheetName val="기별(종합)"/>
      <sheetName val="교각1"/>
      <sheetName val="FLA"/>
      <sheetName val="Sheet2"/>
      <sheetName val="관접합및부설"/>
      <sheetName val="공사비_내역_(가)"/>
      <sheetName val="_견적서"/>
      <sheetName val="2F_회의실견적(5_14_일대)"/>
      <sheetName val="BSD_(2)"/>
      <sheetName val="1_맹암거관련"/>
      <sheetName val="3BL공동구_수량"/>
      <sheetName val="Site_Expenses"/>
      <sheetName val="TYPE-B 평균H"/>
      <sheetName val="D-3503"/>
      <sheetName val="경비2내역"/>
      <sheetName val="수목데이타"/>
      <sheetName val="가시설(TYPE-A)"/>
      <sheetName val="1호맨홀가감수량"/>
      <sheetName val="SORCE1"/>
      <sheetName val="1-1평균터파기고(1)"/>
      <sheetName val="1호맨홀수량산출"/>
      <sheetName val="TEL"/>
      <sheetName val="건내용"/>
      <sheetName val="ISBL"/>
      <sheetName val="OSBL"/>
      <sheetName val="INSTR"/>
      <sheetName val="영업소실적"/>
      <sheetName val="남양시작동자105노65기1.3화1.2"/>
      <sheetName val="부표총괄"/>
      <sheetName val="wall"/>
      <sheetName val="TABLE2-1 ISBL(GENEAL-CIVIL)"/>
      <sheetName val="TABLE2-1 ISBL-(SlTE PREP)"/>
      <sheetName val="TABLE2.1 ISBL (Soil Invest)"/>
      <sheetName val="TABLE2-2 OSBL(GENERAL-CIVIL)"/>
      <sheetName val="TABLE2-2 OSBL-(SITE PREP)"/>
      <sheetName val="General Data"/>
      <sheetName val="PRO_A"/>
      <sheetName val="DWG"/>
      <sheetName val="ELEC_MCI"/>
      <sheetName val="MAIN"/>
      <sheetName val="INST_MCI"/>
      <sheetName val="MECH_MCI"/>
      <sheetName val="PRO"/>
      <sheetName val="입사시직위"/>
      <sheetName val="7.5.2 BOQ Summary "/>
      <sheetName val="수량산출서"/>
      <sheetName val="차량구입"/>
      <sheetName val="I一般比"/>
      <sheetName val="N賃率-職"/>
      <sheetName val="가공비"/>
      <sheetName val="조도계산서 (도서)"/>
      <sheetName val="표지판현황"/>
      <sheetName val="전선 및 전선관"/>
      <sheetName val="7단가"/>
      <sheetName val="적격점수&lt;300억미만&gt;"/>
      <sheetName val="검사현황"/>
      <sheetName val="full (2)"/>
      <sheetName val="도급양식"/>
      <sheetName val="내역1"/>
      <sheetName val="단위별 일위대가표"/>
      <sheetName val="정산노무"/>
      <sheetName val="정산재료"/>
      <sheetName val="대비"/>
      <sheetName val="EUPDAT2"/>
      <sheetName val="전신환매도율"/>
      <sheetName val="개요"/>
      <sheetName val="부대대비"/>
      <sheetName val="냉연집계"/>
      <sheetName val="신우"/>
      <sheetName val="CODE"/>
      <sheetName val="2000년1차"/>
      <sheetName val="시멘트"/>
      <sheetName val="#REF"/>
      <sheetName val="별표 "/>
      <sheetName val="Construction"/>
      <sheetName val="Item정리"/>
      <sheetName val="SL dau tien"/>
      <sheetName val="산출내역서집계표"/>
      <sheetName val="IMP(MAIN)"/>
      <sheetName val="IMP (REACTOR)"/>
      <sheetName val="Wind Load(3.1) (2)"/>
      <sheetName val="Wind Load(3.2)"/>
      <sheetName val="Wind Load(3.4)"/>
      <sheetName val="기초일위"/>
      <sheetName val="시설일위"/>
      <sheetName val="조명일위"/>
      <sheetName val="2_자재집계표4"/>
      <sheetName val="화강석_보조기층4"/>
      <sheetName val="혼합기층_포설_및다짐_(2)4"/>
      <sheetName val="보조기층_포설_및다짐4"/>
      <sheetName val="보차도경계석운반_(2)4"/>
      <sheetName val="1_총괄토공4"/>
      <sheetName val="2_하수터파기토공4"/>
      <sheetName val="3_하수수량집계표4"/>
      <sheetName val="4_맹암거집계표4"/>
      <sheetName val="맹암거_토공4"/>
      <sheetName val="5_포장공사수량집계표4"/>
      <sheetName val="도로경계석_(2)4"/>
      <sheetName val="급수급탕_(동관)4"/>
      <sheetName val="오배수_(집계)4"/>
      <sheetName val="2_자재집계표1"/>
      <sheetName val="화강석_보조기층1"/>
      <sheetName val="혼합기층_포설_및다짐_(2)1"/>
      <sheetName val="보조기층_포설_및다짐1"/>
      <sheetName val="보차도경계석운반_(2)1"/>
      <sheetName val="1_총괄토공1"/>
      <sheetName val="2_하수터파기토공1"/>
      <sheetName val="3_하수수량집계표1"/>
      <sheetName val="4_맹암거집계표1"/>
      <sheetName val="맹암거_토공1"/>
      <sheetName val="5_포장공사수량집계표1"/>
      <sheetName val="도로경계석_(2)1"/>
      <sheetName val="급수급탕_(동관)1"/>
      <sheetName val="오배수_(집계)1"/>
      <sheetName val="2_자재집계표2"/>
      <sheetName val="화강석_보조기층2"/>
      <sheetName val="혼합기층_포설_및다짐_(2)2"/>
      <sheetName val="보조기층_포설_및다짐2"/>
      <sheetName val="보차도경계석운반_(2)2"/>
      <sheetName val="1_총괄토공2"/>
      <sheetName val="2_하수터파기토공2"/>
      <sheetName val="3_하수수량집계표2"/>
      <sheetName val="4_맹암거집계표2"/>
      <sheetName val="맹암거_토공2"/>
      <sheetName val="5_포장공사수량집계표2"/>
      <sheetName val="도로경계석_(2)2"/>
      <sheetName val="급수급탕_(동관)2"/>
      <sheetName val="오배수_(집계)2"/>
      <sheetName val="2_자재집계표3"/>
      <sheetName val="화강석_보조기층3"/>
      <sheetName val="혼합기층_포설_및다짐_(2)3"/>
      <sheetName val="보조기층_포설_및다짐3"/>
      <sheetName val="보차도경계석운반_(2)3"/>
      <sheetName val="1_총괄토공3"/>
      <sheetName val="2_하수터파기토공3"/>
      <sheetName val="3_하수수량집계표3"/>
      <sheetName val="4_맹암거집계표3"/>
      <sheetName val="맹암거_토공3"/>
      <sheetName val="5_포장공사수량집계표3"/>
      <sheetName val="도로경계석_(2)3"/>
      <sheetName val="급수급탕_(동관)3"/>
      <sheetName val="오배수_(집계)3"/>
      <sheetName val="TYPE-A"/>
      <sheetName val="설변물량"/>
      <sheetName val="6월실적"/>
      <sheetName val="손익분석"/>
      <sheetName val="1-1"/>
      <sheetName val="단면(RW1)"/>
      <sheetName val="기계"/>
      <sheetName val="공사비예산서(토목분)"/>
      <sheetName val="설산1.나"/>
      <sheetName val="본사S"/>
      <sheetName val="Equipment"/>
      <sheetName val="Piping"/>
      <sheetName val="횡배위치"/>
      <sheetName val="갑지(추정)"/>
      <sheetName val="단면가정"/>
      <sheetName val="Baby일위대가"/>
      <sheetName val="소일위대가코드표"/>
      <sheetName val="첨부파일"/>
      <sheetName val="봉양~조차장간고하개명(신설)"/>
      <sheetName val="변화치수"/>
      <sheetName val="월선수금"/>
      <sheetName val="골재집계"/>
      <sheetName val="적용기준"/>
      <sheetName val="Schedule C - Page 2 of 6"/>
      <sheetName val="Schedule C - Page 4 of 6"/>
      <sheetName val="Schedule C - Page 5 of 6"/>
      <sheetName val="Schedule C - Page 6 of 6"/>
      <sheetName val="Schedule A - Page 1 of 3"/>
      <sheetName val="Schedule A - Page 2 of 3"/>
      <sheetName val="Schedule A - Page 3 of 3"/>
      <sheetName val="Schedule B - Page 1 of 4"/>
      <sheetName val="Schedule B - Page 2 of 4"/>
      <sheetName val="Schedule B - Page 3 of 4"/>
      <sheetName val="Schedule B - Page 4 of 4"/>
      <sheetName val="Schedule C - Page 1 of 6"/>
      <sheetName val="Schedule C - Page 3 of 6"/>
      <sheetName val="Schedule E - Page 1 of 11"/>
      <sheetName val="Schedule E - Page 10 of 11"/>
      <sheetName val="Schedule E - Page 11 of 11"/>
      <sheetName val="Schedule E - Page 2 of 11"/>
      <sheetName val="Schedule E - Page 3 of 11"/>
      <sheetName val="Schedule E - Page 4 of 11"/>
      <sheetName val="Schedule E - Page 5 of 11"/>
      <sheetName val="Schedule E - Page 6 of 11"/>
      <sheetName val="Schedule E - Page 7 of 11"/>
      <sheetName val="Schedule E - Page 8 of 11"/>
      <sheetName val="Schedule E - Page 9 of 11"/>
      <sheetName val="A.1.3 - Page 1 of 1"/>
      <sheetName val="A.1.4 - Page 1 of 1"/>
      <sheetName val="A.4 - Page 1 of 1"/>
      <sheetName val="공종별 집계"/>
      <sheetName val="인제내역"/>
      <sheetName val="비교표"/>
      <sheetName val="RAHMEN"/>
      <sheetName val="Languages"/>
      <sheetName val="Hargamat"/>
      <sheetName val="검색"/>
      <sheetName val="Front"/>
      <sheetName val="SCH"/>
      <sheetName val="CTEMCOST"/>
      <sheetName val="design data"/>
      <sheetName val="member design"/>
      <sheetName val="연습"/>
      <sheetName val="건축내역서"/>
      <sheetName val="차선도색현황"/>
      <sheetName val="가동비율"/>
      <sheetName val="노원열병합  건축공사기성내역서"/>
      <sheetName val="금액"/>
      <sheetName val="CCC"/>
      <sheetName val="A"/>
      <sheetName val="CAPVC"/>
      <sheetName val="견적을지"/>
      <sheetName val="EJ"/>
      <sheetName val="전기공사"/>
      <sheetName val="토목주소"/>
      <sheetName val="프랜트면허"/>
      <sheetName val="CP-E2 (품셈표)"/>
      <sheetName val="FACTOR"/>
      <sheetName val="음료실행"/>
      <sheetName val="실행(표지,갑,을)"/>
      <sheetName val="네고율"/>
      <sheetName val="DOGI"/>
      <sheetName val="기성집계"/>
      <sheetName val="설계조건"/>
      <sheetName val="안정계산"/>
      <sheetName val="단면검토"/>
      <sheetName val="H-PILE수량집계"/>
      <sheetName val="RING WALL"/>
      <sheetName val="1.취수장"/>
      <sheetName val="공사비내역서"/>
      <sheetName val="연결임시"/>
      <sheetName val="4 LINE"/>
      <sheetName val="7 th"/>
      <sheetName val="DS-최종"/>
      <sheetName val="단가디비"/>
      <sheetName val="도급내역서"/>
      <sheetName val="내역5"/>
      <sheetName val="Y_WORK"/>
      <sheetName val="뚝토공"/>
      <sheetName val="일위대가목록(1)"/>
      <sheetName val="단가대비표(1)"/>
      <sheetName val="Sheet1 (2)"/>
      <sheetName val="TC IN"/>
      <sheetName val="일위집계표"/>
      <sheetName val="LABTOTAL"/>
      <sheetName val="자재단가"/>
      <sheetName val="요율"/>
      <sheetName val="노임"/>
      <sheetName val="자재대"/>
      <sheetName val="Data Vol"/>
      <sheetName val="골조시행"/>
      <sheetName val="자료(통합)"/>
      <sheetName val="대상공사(조달청)"/>
      <sheetName val="SUMMARY(S)"/>
      <sheetName val="확산동"/>
      <sheetName val=""/>
      <sheetName val="C"/>
      <sheetName val="건축공사"/>
      <sheetName val="기초공"/>
      <sheetName val="기둥(원형)"/>
      <sheetName val="토&amp;흙"/>
      <sheetName val="배수통관(좌)"/>
      <sheetName val="식재"/>
      <sheetName val="시설물"/>
      <sheetName val="식재출력용"/>
      <sheetName val="유지관리"/>
      <sheetName val="C &amp; G RHS"/>
      <sheetName val="조명율표"/>
      <sheetName val="간접비(1)"/>
      <sheetName val="매원개착터널총괄"/>
      <sheetName val="제원.설계조건"/>
      <sheetName val="경비"/>
      <sheetName val="품셈표"/>
      <sheetName val="EXTERNAL(BOQ)"/>
      <sheetName val="CALCULATION"/>
      <sheetName val="123"/>
      <sheetName val="유화"/>
      <sheetName val="DESIGN CRITERIA"/>
      <sheetName val="PumpSpec"/>
      <sheetName val="eq_data"/>
      <sheetName val="h-013211-2"/>
      <sheetName val="견적의뢰"/>
      <sheetName val="CAT_5"/>
      <sheetName val="계수시트"/>
      <sheetName val="원가계산서"/>
      <sheetName val="FACTOR94"/>
      <sheetName val="남대문빌딩"/>
      <sheetName val="진천"/>
      <sheetName val="Macro1"/>
      <sheetName val="Macro2"/>
      <sheetName val="덕전리"/>
      <sheetName val="업무"/>
      <sheetName val="Galaxy 소비자가격표"/>
      <sheetName val="AS포장복구 "/>
      <sheetName val="NOMUBI"/>
      <sheetName val="sw1"/>
      <sheetName val="가시설단위수량"/>
      <sheetName val="1.우편집중내역서"/>
      <sheetName val="내역서_x0000__x0000__x0000__x0000__x0000__x0000__x0000__x0000__x0000_ _x0000_띤ͤ_x0000__x0004__x0000__x0000__x0000__x0000__x0000__x0000_눼ͤ_x0000__x0000__x0000__x0000__x0000_"/>
      <sheetName val="guard(mac)"/>
      <sheetName val="공통가설공사"/>
      <sheetName val="sum1 (2)"/>
      <sheetName val="HORI. VESSEL"/>
      <sheetName val="BQ-Offsite"/>
      <sheetName val="단가산출서"/>
      <sheetName val="단가산출서 (2)"/>
      <sheetName val="T1"/>
      <sheetName val="물량"/>
      <sheetName val="차수"/>
      <sheetName val="SOHAR(2nd)"/>
      <sheetName val="WORK-VOL"/>
      <sheetName val="as boq list up"/>
      <sheetName val="대창(함평)"/>
      <sheetName val="대창(장성)"/>
      <sheetName val="대창(함평)-창열"/>
      <sheetName val="목록"/>
      <sheetName val="일위목록"/>
      <sheetName val="이토변실(A3-LINE)"/>
      <sheetName val="BSD _2_"/>
      <sheetName val="예가표"/>
      <sheetName val="토공산출(주차장)"/>
      <sheetName val="New Valuation"/>
      <sheetName val="조명투자및환수계획"/>
      <sheetName val="제조중간결과"/>
      <sheetName val="인건비 "/>
      <sheetName val="건축원가계산서"/>
      <sheetName val="6호기"/>
      <sheetName val="부하(성남)"/>
      <sheetName val="현황"/>
      <sheetName val="토공계산서(부체도로)"/>
      <sheetName val="웅진교-S2"/>
      <sheetName val="type-F"/>
      <sheetName val="I-O(번호별)"/>
      <sheetName val="NSMA-status"/>
      <sheetName val="Lookup tables"/>
      <sheetName val="산출금액내역"/>
      <sheetName val="견적"/>
      <sheetName val="화성태안9공구내역(실행)"/>
      <sheetName val="실행견적"/>
      <sheetName val="FRT_O"/>
      <sheetName val="FAB_I"/>
      <sheetName val="참조자료"/>
      <sheetName val="현장관리비내역서"/>
      <sheetName val="Schedule E - P磇⊅밀⊅︀ꃕԯ_x0000_缀_x0000__x0000_"/>
      <sheetName val="실행예산"/>
      <sheetName val="공주-교대(A1)"/>
      <sheetName val="K1자재(3차등)"/>
      <sheetName val="일반공사"/>
      <sheetName val="공사수행방안"/>
      <sheetName val="단가비교"/>
      <sheetName val="DIAPHRAGM"/>
      <sheetName val="견적접수"/>
      <sheetName val="견적내역서"/>
      <sheetName val="예산명세서"/>
      <sheetName val="설계명세서"/>
      <sheetName val="자료입력"/>
      <sheetName val="001"/>
      <sheetName val="바.한일양산"/>
      <sheetName val="단"/>
      <sheetName val="배수공"/>
      <sheetName val="암거"/>
      <sheetName val="포장공"/>
      <sheetName val="Util&amp; Real"/>
      <sheetName val="협조전"/>
      <sheetName val="plan&amp;section of foundation"/>
      <sheetName val="working load at the btm ft."/>
      <sheetName val="stability check"/>
      <sheetName val="design load"/>
      <sheetName val="Schedule E - Pageက_x0000_諱ԃ恭䀯E_x0000_"/>
      <sheetName val="4안전율"/>
      <sheetName val="간접"/>
      <sheetName val="장비당단가_(1)1"/>
      <sheetName val="Sheet3 (2)"/>
      <sheetName val="공사비집계"/>
      <sheetName val="지표"/>
      <sheetName val="내역서1"/>
      <sheetName val="2_자재집계표5"/>
      <sheetName val="화강석_보조기층5"/>
      <sheetName val="혼합기층_포설_및다짐_(2)5"/>
      <sheetName val="보조기층_포설_및다짐5"/>
      <sheetName val="보차도경계석운반_(2)5"/>
      <sheetName val="1_총괄토공5"/>
      <sheetName val="2_하수터파기토공5"/>
      <sheetName val="3_하수수량집계표5"/>
      <sheetName val="4_맹암거집계표5"/>
      <sheetName val="맹암거_토공5"/>
      <sheetName val="5_포장공사수량집계표5"/>
      <sheetName val="도로경계석_(2)5"/>
      <sheetName val="급수급탕_(동관)5"/>
      <sheetName val="오배수_(집계)5"/>
      <sheetName val="_견적서1"/>
      <sheetName val="1_맹암거관련1"/>
      <sheetName val="3BL공동구_수량1"/>
      <sheetName val="BSD_(2)1"/>
      <sheetName val="Site_Expenses1"/>
      <sheetName val="변압기_및_발전기_용량"/>
      <sheetName val="공사비_내역_(가)1"/>
      <sheetName val="I_설계조건"/>
      <sheetName val="OCT_FDN"/>
      <sheetName val="2_단면가정"/>
      <sheetName val="4_말뚝설계"/>
      <sheetName val="1_설계조건"/>
      <sheetName val="2F_회의실견적(5_14_일대)1"/>
      <sheetName val="GTG_TR_PIT"/>
      <sheetName val="kimre_scrubber"/>
      <sheetName val="Customer_Databas"/>
      <sheetName val="Wind_Load(3_1)_(2)"/>
      <sheetName val="Wind_Load(3_2)"/>
      <sheetName val="Wind_Load(3_4)"/>
      <sheetName val="TABLE2-1_ISBL(GENEAL-CIVIL)"/>
      <sheetName val="TABLE2-1_ISBL-(SlTE_PREP)"/>
      <sheetName val="TABLE2_1_ISBL_(Soil_Invest)"/>
      <sheetName val="TABLE2-2_OSBL(GENERAL-CIVIL)"/>
      <sheetName val="TABLE2-2_OSBL-(SITE_PREP)"/>
      <sheetName val="General_Data"/>
      <sheetName val="수목데이타_"/>
      <sheetName val="1_설계기준"/>
      <sheetName val="전선_및_전선관"/>
      <sheetName val="full_(2)"/>
      <sheetName val="단위별_일위대가표"/>
      <sheetName val="남양시작동자105노65기1_3화1_2"/>
      <sheetName val="7_5_2_BOQ_Summary_"/>
      <sheetName val="TYPE-B_평균H"/>
      <sheetName val="SL_dau_tien"/>
      <sheetName val="설산1_나"/>
      <sheetName val="_해군동해관사_미장공사A그룹_공내역서_xlsx"/>
      <sheetName val="Schedule_C_-_Page_2_of_6"/>
      <sheetName val="Schedule_C_-_Page_4_of_6"/>
      <sheetName val="Schedule_C_-_Page_5_of_6"/>
      <sheetName val="Schedule_C_-_Page_6_of_6"/>
      <sheetName val="Schedule_A_-_Page_1_of_3"/>
      <sheetName val="Schedule_A_-_Page_2_of_3"/>
      <sheetName val="Schedule_A_-_Page_3_of_3"/>
      <sheetName val="Schedule_B_-_Page_1_of_4"/>
      <sheetName val="Schedule_B_-_Page_2_of_4"/>
      <sheetName val="Schedule_B_-_Page_3_of_4"/>
      <sheetName val="Schedule_B_-_Page_4_of_4"/>
      <sheetName val="Schedule_C_-_Page_1_of_6"/>
      <sheetName val="Schedule_C_-_Page_3_of_6"/>
      <sheetName val="Schedule_E_-_Page_1_of_11"/>
      <sheetName val="Schedule_E_-_Page_10_of_11"/>
      <sheetName val="Schedule_E_-_Page_11_of_11"/>
      <sheetName val="Schedule_E_-_Page_2_of_11"/>
      <sheetName val="Schedule_E_-_Page_3_of_11"/>
      <sheetName val="Schedule_E_-_Page_4_of_11"/>
      <sheetName val="Schedule_E_-_Page_5_of_11"/>
      <sheetName val="Schedule_E_-_Page_6_of_11"/>
      <sheetName val="Schedule_E_-_Page_7_of_11"/>
      <sheetName val="Schedule_E_-_Page_8_of_11"/>
      <sheetName val="Schedule_E_-_Page_9_of_11"/>
      <sheetName val="A_1_3_-_Page_1_of_1"/>
      <sheetName val="A_1_4_-_Page_1_of_1"/>
      <sheetName val="A_4_-_Page_1_of_1"/>
      <sheetName val="IMP_(REACTOR)"/>
      <sheetName val="노원열병합__건축공사기성내역서"/>
      <sheetName val="CP-E2_(품셈표)"/>
      <sheetName val="4_LINE"/>
      <sheetName val="7_th"/>
      <sheetName val="조도계산서_(도서)"/>
      <sheetName val="별표_"/>
      <sheetName val="Sheet1_(2)"/>
      <sheetName val="시추주상도"/>
      <sheetName val="미드수량"/>
      <sheetName val="일위_파일"/>
      <sheetName val="내역서_x0000__x0000__x0000__x0000__x0000__x0000__x0000__x0000__x0000__x0009__x0000_띤ͤ_x0000__x0004__x0000__x0000__x0000__x0000__x0000__x0000_눼ͤ_x0000__x0000__x0000__x0000__x0000_"/>
      <sheetName val="1차 내역서"/>
      <sheetName val="H-01월"/>
      <sheetName val="일위대가(1)"/>
      <sheetName val="품의서"/>
      <sheetName val="Site_Expenses4"/>
      <sheetName val="장비당단가_(1)5"/>
      <sheetName val="_견적서4"/>
      <sheetName val="3BL공동구_수량4"/>
      <sheetName val="BSD_(2)4"/>
      <sheetName val="1_맹암거관련4"/>
      <sheetName val="공사비_내역_(가)3"/>
      <sheetName val="변압기_및_발전기_용량3"/>
      <sheetName val="장비당단가_(1)2"/>
      <sheetName val="Site_Expenses2"/>
      <sheetName val="장비당단가_(1)3"/>
      <sheetName val="_견적서2"/>
      <sheetName val="3BL공동구_수량2"/>
      <sheetName val="BSD_(2)2"/>
      <sheetName val="1_맹암거관련2"/>
      <sheetName val="변압기_및_발전기_용량1"/>
      <sheetName val="Site_Expenses3"/>
      <sheetName val="장비당단가_(1)4"/>
      <sheetName val="_견적서3"/>
      <sheetName val="3BL공동구_수량3"/>
      <sheetName val="BSD_(2)3"/>
      <sheetName val="1_맹암거관련3"/>
      <sheetName val="공사비_내역_(가)2"/>
      <sheetName val="변압기_및_발전기_용량2"/>
      <sheetName val="전기"/>
      <sheetName val="금융비용"/>
      <sheetName val="하도급대비"/>
      <sheetName val="타공종이기"/>
      <sheetName val="2.내역서"/>
      <sheetName val="IMP_MAIN_"/>
      <sheetName val="IMP _REACTOR_"/>
      <sheetName val="단위세대"/>
      <sheetName val="건축2"/>
      <sheetName val="내역을"/>
      <sheetName val="검수고1-1층"/>
      <sheetName val="실행내역 "/>
      <sheetName val="2.ㄱ)교량"/>
      <sheetName val="토공 토적표"/>
      <sheetName val="세부내역"/>
      <sheetName val="패널"/>
      <sheetName val="경산"/>
      <sheetName val="JUCK"/>
      <sheetName val="요약지"/>
      <sheetName val="2002상반기노임기준"/>
      <sheetName val="계화배수"/>
      <sheetName val="설계명세서(선로)"/>
      <sheetName val="Schedule E - Page〯â_x0000__x0000__x0000__x0000_였뒋㰜"/>
      <sheetName val="Schedule E - Page倯ñ_x0000__x0000__x0000__x0000_가뮙"/>
      <sheetName val="APT내역"/>
      <sheetName val="실행내역"/>
      <sheetName val="archi(본사)"/>
      <sheetName val="우각부보강"/>
      <sheetName val="BOX전기내역"/>
      <sheetName val="문학간접"/>
      <sheetName val="화강석_보조기"/>
      <sheetName val="단가표 "/>
      <sheetName val="system &amp; LOOK_UP_FUNC"/>
      <sheetName val="1.맹암거관련.xls"/>
      <sheetName val="1.%EB%A7%B9%EC%95%94%EA%B1%B0%E"/>
      <sheetName val="estimate"/>
      <sheetName val="BM"/>
      <sheetName val="본지점중"/>
      <sheetName val="Base_Data"/>
      <sheetName val="PRICE-COMP"/>
      <sheetName val="pri-com"/>
      <sheetName val="Bdown_ISBL"/>
      <sheetName val="Graph (LGEN)"/>
      <sheetName val="out_prog"/>
      <sheetName val="선적schedule (2)"/>
      <sheetName val="Indices"/>
      <sheetName val="VL"/>
      <sheetName val="자재"/>
      <sheetName val="토공(우물통,기타) "/>
      <sheetName val="3희질산"/>
      <sheetName val="단중표"/>
      <sheetName val="품종_품명"/>
      <sheetName val="토공 갑지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6. FLOOR"/>
      <sheetName val="일위대가(건축)"/>
      <sheetName val="방송노임"/>
      <sheetName val="CT "/>
      <sheetName val="Sheet13"/>
      <sheetName val="Sheet14"/>
      <sheetName val="골조단가"/>
      <sheetName val="Sheet3"/>
      <sheetName val="골조(가)"/>
      <sheetName val="MFAB"/>
      <sheetName val="MFRT"/>
      <sheetName val="MPKG"/>
      <sheetName val="MPRD"/>
      <sheetName val="DB"/>
      <sheetName val="인건비"/>
      <sheetName val="기초코드"/>
      <sheetName val="예산서"/>
      <sheetName val="특별교실"/>
      <sheetName val="Schedule E - Pag_x0000__x0000_ﳨ_x0000__x0000__x0000_即酴諬4"/>
      <sheetName val="현황산출서"/>
      <sheetName val="내역단가"/>
      <sheetName val="일위단가"/>
      <sheetName val="기계설비"/>
      <sheetName val="직접인건비"/>
      <sheetName val="경비_원본"/>
      <sheetName val="Schedule C - Page 1 of _x0000_"/>
      <sheetName val="sheets"/>
      <sheetName val="101동"/>
      <sheetName val="PROJECT BRIEF(EX.NEW)"/>
      <sheetName val="전체실적"/>
      <sheetName val="내부부하"/>
      <sheetName val="KMT물량"/>
      <sheetName val="부산4"/>
      <sheetName val="산출기준(파견전산실)"/>
      <sheetName val="0502-2087-Erection"/>
      <sheetName val="Form MF - 2"/>
      <sheetName val="재무가정"/>
      <sheetName val="Schedule E - Page 11 of浐ௗ펈"/>
      <sheetName val="회사99"/>
      <sheetName val="플랜트 설치"/>
      <sheetName val="3련 BOX"/>
      <sheetName val="Schedule E - Pa何Ⰰ佖✀訒ԯ_x0000_缀_x0000_"/>
      <sheetName val="March"/>
      <sheetName val="cable"/>
      <sheetName val="2.설계제원"/>
      <sheetName val="중기조종사 단위단가"/>
      <sheetName val="노임,재료비"/>
      <sheetName val="전체현황"/>
      <sheetName val="EQUIP-H"/>
      <sheetName val="UOP 508 PG 2-9"/>
      <sheetName val="물가자료"/>
      <sheetName val="8.1"/>
      <sheetName val="목차"/>
      <sheetName val="calculation-1"/>
      <sheetName val="CombinedFooting_F3"/>
      <sheetName val="fixwater"/>
      <sheetName val="reinforce"/>
      <sheetName val="페이징 배관배선"/>
      <sheetName val="UNSTEADY"/>
      <sheetName val="REINF."/>
      <sheetName val="LOADS"/>
      <sheetName val="SKETCH"/>
      <sheetName val="load"/>
      <sheetName val="BQLIST"/>
      <sheetName val="ASTM C585"/>
      <sheetName val="화강석_보조기_x0005__x0000_"/>
      <sheetName val="IN"/>
      <sheetName val="제조원가계산서 (2)"/>
      <sheetName val="제품(수출)매출"/>
      <sheetName val="상품보조수불"/>
      <sheetName val="제품입고(생산)"/>
      <sheetName val="purpose&amp;input"/>
      <sheetName val="water prop."/>
      <sheetName val="6PILE  (돌출)"/>
      <sheetName val="표지"/>
      <sheetName val="LAB"/>
      <sheetName val="ROOF(ALKALI)"/>
      <sheetName val="추가예산"/>
      <sheetName val="돈암사업"/>
      <sheetName val="Schedule E - Page 10 of 1_x0000_"/>
      <sheetName val="1.물가시세표"/>
      <sheetName val="5.노임단가"/>
      <sheetName val="4.중기단가산출"/>
      <sheetName val="6.단가목록"/>
      <sheetName val="8.배수공"/>
      <sheetName val="Schedule E - P滂"/>
      <sheetName val="약품공급2"/>
      <sheetName val="99노임기준"/>
      <sheetName val="조명시설"/>
      <sheetName val="토목집계표"/>
      <sheetName val="직접공사비"/>
      <sheetName val="깨기"/>
      <sheetName val="형상"/>
      <sheetName val="S0"/>
      <sheetName val="옹벽기초자료"/>
      <sheetName val="기본DATA"/>
      <sheetName val="Schedule E - Page 3 of︀ԯ"/>
      <sheetName val="15100"/>
      <sheetName val="개시대사 (2)"/>
      <sheetName val="VA_code"/>
      <sheetName val="품셈"/>
      <sheetName val="자재co"/>
      <sheetName val="공사비명세서"/>
      <sheetName val="Schedule A - Page 柖#_x0000__x0000_솈ᦑ"/>
      <sheetName val="Schedule A - Page 柖#_x0000__x0000_ℶ"/>
      <sheetName val="충주"/>
      <sheetName val="종합"/>
      <sheetName val="Schedule E - Paª_x0000_Ԁ_x0000_　࿃∮_x0002__x0000__x0000_"/>
      <sheetName val="토사(PE)"/>
      <sheetName val="공종별_집계"/>
      <sheetName val="2_자재집계표6"/>
      <sheetName val="화강석_보조기층6"/>
      <sheetName val="혼합기층_포설_및다짐_(2)6"/>
      <sheetName val="보조기층_포설_및다짐6"/>
      <sheetName val="보차도경계석운반_(2)6"/>
      <sheetName val="1_총괄토공6"/>
      <sheetName val="2_하수터파기토공6"/>
      <sheetName val="3_하수수량집계표6"/>
      <sheetName val="4_맹암거집계표6"/>
      <sheetName val="맹암거_토공6"/>
      <sheetName val="5_포장공사수량집계표6"/>
      <sheetName val="도로경계석_(2)6"/>
      <sheetName val="급수급탕_(동관)6"/>
      <sheetName val="오배수_(집계)6"/>
      <sheetName val="GTG_TR_PIT1"/>
      <sheetName val="kimre_scrubber1"/>
      <sheetName val="Customer_Databas1"/>
      <sheetName val="OCT_FDN1"/>
      <sheetName val="2F_회의실견적(5_14_일대)2"/>
      <sheetName val="I_설계조건1"/>
      <sheetName val="1_설계기준1"/>
      <sheetName val="수목데이타_1"/>
      <sheetName val="기존단가_(2)1"/>
      <sheetName val="Condition"/>
      <sheetName val="BOM-Form A.1.III"/>
      <sheetName val="방식총괄"/>
      <sheetName val="전력"/>
      <sheetName val="J01"/>
      <sheetName val="Corrib Haz"/>
      <sheetName val="특2호하천산근"/>
      <sheetName val="특2호부관하천산근"/>
      <sheetName val="기초자료"/>
      <sheetName val="참고자료"/>
      <sheetName val="PTR台손익"/>
      <sheetName val="design_data"/>
      <sheetName val="member_design"/>
      <sheetName val="지수"/>
      <sheetName val="01월TTL"/>
      <sheetName val="IMPEADENCE MAP 취수장"/>
      <sheetName val="인건-측정"/>
      <sheetName val="전체"/>
      <sheetName val="일위대가표"/>
      <sheetName val="시화점실행"/>
      <sheetName val="관람석제출"/>
      <sheetName val="작업금지"/>
      <sheetName val="용산1(해보)"/>
      <sheetName val="공작물조직표(용배수)"/>
      <sheetName val="1F"/>
      <sheetName val="총괄내역서"/>
      <sheetName val="직재"/>
      <sheetName val="도장비"/>
      <sheetName val="잡철물"/>
      <sheetName val="사용자정의"/>
      <sheetName val="제품표준규격"/>
      <sheetName val="TYPE-B_평균H1"/>
      <sheetName val="TABLE2-1_ISBL(GENEAL-CIVIL)1"/>
      <sheetName val="TABLE2-1_ISBL-(SlTE_PREP)1"/>
      <sheetName val="TABLE2_1_ISBL_(Soil_Invest)1"/>
      <sheetName val="TABLE2-2_OSBL(GENERAL-CIVIL)1"/>
      <sheetName val="TABLE2-2_OSBL-(SITE_PREP)1"/>
      <sheetName val="General_Data1"/>
      <sheetName val="7_5_2_BOQ_Summary_1"/>
      <sheetName val="2_단면가정1"/>
      <sheetName val="4_말뚝설계1"/>
      <sheetName val="1_설계조건1"/>
      <sheetName val="조도계산서_(도서)1"/>
      <sheetName val="_해군동해관사_미장공사A그룹_공내역서_xlsx1"/>
      <sheetName val="남양시작동자105노65기1_3화1_21"/>
      <sheetName val="별표_1"/>
      <sheetName val="SL_dau_tien1"/>
      <sheetName val="TC_IN"/>
      <sheetName val="단위별_일위대가표1"/>
      <sheetName val="전선_및_전선관1"/>
      <sheetName val="IMP_(REACTOR)1"/>
      <sheetName val="Wind_Load(3_1)_(2)1"/>
      <sheetName val="Wind_Load(3_2)1"/>
      <sheetName val="Wind_Load(3_4)1"/>
      <sheetName val="full_(2)1"/>
      <sheetName val="설산1_나1"/>
      <sheetName val="Schedule_C_-_Page_2_of_61"/>
      <sheetName val="Schedule_C_-_Page_4_of_61"/>
      <sheetName val="Schedule_C_-_Page_5_of_61"/>
      <sheetName val="Schedule_C_-_Page_6_of_61"/>
      <sheetName val="Schedule_A_-_Page_1_of_31"/>
      <sheetName val="Schedule_A_-_Page_2_of_31"/>
      <sheetName val="Schedule_A_-_Page_3_of_31"/>
      <sheetName val="Schedule_B_-_Page_1_of_41"/>
      <sheetName val="Schedule_B_-_Page_2_of_41"/>
      <sheetName val="Schedule_B_-_Page_3_of_41"/>
      <sheetName val="Schedule_B_-_Page_4_of_41"/>
      <sheetName val="Schedule_C_-_Page_1_of_61"/>
      <sheetName val="Schedule_C_-_Page_3_of_61"/>
      <sheetName val="Schedule_E_-_Page_1_of_111"/>
      <sheetName val="Schedule_E_-_Page_10_of_111"/>
      <sheetName val="Schedule_E_-_Page_11_of_111"/>
      <sheetName val="Schedule_E_-_Page_2_of_111"/>
      <sheetName val="Schedule_E_-_Page_3_of_111"/>
      <sheetName val="Schedule_E_-_Page_4_of_111"/>
      <sheetName val="Schedule_E_-_Page_5_of_111"/>
      <sheetName val="Schedule_E_-_Page_6_of_111"/>
      <sheetName val="Schedule_E_-_Page_7_of_111"/>
      <sheetName val="Schedule_E_-_Page_8_of_111"/>
      <sheetName val="Schedule_E_-_Page_9_of_111"/>
      <sheetName val="A_1_3_-_Page_1_of_11"/>
      <sheetName val="A_1_4_-_Page_1_of_11"/>
      <sheetName val="A_4_-_Page_1_of_11"/>
      <sheetName val="노원열병합__건축공사기성내역서1"/>
      <sheetName val="4_LINE1"/>
      <sheetName val="7_th1"/>
      <sheetName val="CP-E2_(품셈표)1"/>
      <sheetName val="RING_WALL"/>
      <sheetName val="Sheet1_(2)1"/>
      <sheetName val="DESIGN_CRITERIA"/>
      <sheetName val="sum1_(2)"/>
      <sheetName val="Data_Vol"/>
      <sheetName val="Galaxy_소비자가격표"/>
      <sheetName val="C_&amp;_G_RHS"/>
      <sheetName val="AS포장복구_"/>
      <sheetName val="제원_설계조건"/>
      <sheetName val="1_취수장"/>
      <sheetName val="Schedule_E_-_P磇⊅밀⊅︀ꃕԯ缀"/>
      <sheetName val="단가산출서_(2)"/>
      <sheetName val="HORI__VESSEL"/>
      <sheetName val="as_boq_list_up"/>
      <sheetName val="BSD__2_"/>
      <sheetName val="New_Valuation"/>
      <sheetName val="인건비_"/>
      <sheetName val="Util&amp;_Real"/>
      <sheetName val="1_우편집중내역서"/>
      <sheetName val="내역서 띤ͤ눼ͤ"/>
      <sheetName val="내역서_띤ͤ눼ͤ"/>
      <sheetName val="Lookup_tables"/>
      <sheetName val="Schedule_E_-_Pagﳨ即酴諬4"/>
      <sheetName val="Schedule E - Paﶻĉ_x0000__x0000_楨◿㢼]誠8"/>
      <sheetName val="Schedule E - Pa䔭疖꜀ȭﶻĉ_x0000__x0000_Ḡ⛓"/>
      <sheetName val="Schedule E - Paﶻ_x001e__x0000__x0000_읰∉㢼ǋ櫀Ʋ"/>
      <sheetName val="Schedule E - Paﶻ_x001e__x0000__x0000_ﳐ⡷㢼ǋ櫀Ʋ"/>
      <sheetName val="Schedule E - Paﶻ_x001e__x0000__x0000_ⱐỹ㢼ǋ櫀Ʋ"/>
      <sheetName val="Schedule E - Paﶻ_x001e__x0000__x0000_萨ⓤ㢼ǋ櫀Ʋ"/>
      <sheetName val="대치판정"/>
      <sheetName val="계산근거"/>
      <sheetName val="노무비"/>
      <sheetName val="11.자재단가"/>
      <sheetName val="공종별집계표"/>
      <sheetName val="공종별내역서"/>
      <sheetName val="신규단가"/>
      <sheetName val="공사설정"/>
      <sheetName val="공량산출표"/>
      <sheetName val="공량산출"/>
      <sheetName val="리스트"/>
      <sheetName val="자료"/>
      <sheetName val="單價表단가표"/>
      <sheetName val="기초입력 DATA"/>
      <sheetName val="혼합기층_포설_및다짐__x0000__x0000_Ԁ_x0000_"/>
      <sheetName val="1차_내역서"/>
      <sheetName val="system_&amp;_LOOK_UP_FUNC"/>
      <sheetName val="plan&amp;section_of_foundation"/>
      <sheetName val="working_load_at_the_btm_ft_"/>
      <sheetName val="stability_check"/>
      <sheetName val="design_load"/>
      <sheetName val="바_한일양산"/>
      <sheetName val="Schedule_E_-_Pageက諱ԃ恭䀯E"/>
      <sheetName val="Sheet3_(2)"/>
      <sheetName val="실행내역_"/>
      <sheetName val="1_맹암거관련_xls"/>
      <sheetName val="1_%EB%A7%B9%EC%95%94%EA%B1%B0%E"/>
      <sheetName val="Form_MF_-_2"/>
      <sheetName val="Graph_(LGEN)"/>
      <sheetName val="선적schedule_(2)"/>
      <sheetName val="Schedule_E_-_Page_10_of_1"/>
      <sheetName val="실행예산-변경분"/>
      <sheetName val="견적기준"/>
      <sheetName val="21"/>
      <sheetName val="22"/>
      <sheetName val="in_progress"/>
      <sheetName val="4_맹암거집계표ሧ"/>
      <sheetName val="★도급내역"/>
      <sheetName val="TB-내역서"/>
      <sheetName val="Schedule E - P磇⊅밀⊅︀ꃕԯ"/>
      <sheetName val="Schedule E - Pageက"/>
      <sheetName val="Schedule E - Page〯â"/>
      <sheetName val="Schedule E - Pag"/>
      <sheetName val="Schedule E - Page倯ñ"/>
      <sheetName val="SG"/>
      <sheetName val="Schedule B - Pa⠉⼳瀀桬0_x0000_退"/>
      <sheetName val="Schedule B - Pa⠉⼳瀀桬0_x0000__xd800_"/>
      <sheetName val="Schedule C - P塠ɪđ乔T⭸ᡨ⣸ᡨ"/>
      <sheetName val="공사현황"/>
      <sheetName val="Schedule E - Page 6 of 1_x0000_"/>
      <sheetName val="맨홀조서"/>
      <sheetName val="기별명세"/>
      <sheetName val="9GNG운반"/>
      <sheetName val="전익자재"/>
      <sheetName val="Schedule E -谔È斨᫭䨐ᨧ_x0000__x0000_Ứ]_x0006__x0000_͸"/>
      <sheetName val="역T형교대(말뚝기초)"/>
      <sheetName val="Schedule E - Pa렀ꔇ砯_xdd02_✣⠁⠦"/>
      <sheetName val="3.하중산정4.지지력"/>
      <sheetName val="부재치수입력"/>
      <sheetName val="basic"/>
      <sheetName val="(C)원내역"/>
      <sheetName val="노임적용"/>
      <sheetName val="Schedule E - Pa_xd800_㝒ᨀ遙ԯ_x0000_缀_x0000__x0000__x0000_"/>
      <sheetName val="Schedule E - Î_x0000_Ԁ_x0000_耀㝵_x0000__x0000__x0000__x0000_Ā_x0000_"/>
      <sheetName val="Schedule E - Î_x0000_Ԁ_x0000__x0000_챲_x0002__x0000__x0000__x0000_Ā_x0000_"/>
      <sheetName val="Schedule E - PÂ_x0000_Ԁ_x0000_䀀ꫵ_x0002__x0000__x0000__x0000_Ā"/>
      <sheetName val="Schedule B - Page 3 of Ԁ"/>
      <sheetName val="Schedule E - Pa_x0000_Ԁ_x0000__x0000__x0009__x0000__x0000__x0000_"/>
      <sheetName val="Schedule E - Pa_x0000_Ԁ_x0000_쀀㌳_x000a__x0000__x0000__x0000_"/>
      <sheetName val="Schedule E - Pa_x0000_Ԁ_x0000__x0000_羍_x000c__x0000__x0000__x0000_"/>
      <sheetName val="Schedule E - Pa_x0000_Ԁ_x0000__x0000_緝_x000a__x0000__x0000__x0000_"/>
      <sheetName val="Schedule E - Pa_x0000_Ԁ_x0000__x0000_ _x0000__x0000__x0000_"/>
      <sheetName val="소요자재"/>
      <sheetName val="노무산출서"/>
      <sheetName val="200"/>
      <sheetName val="견적갑지"/>
      <sheetName val="을지 "/>
      <sheetName val="기별"/>
      <sheetName val="재료-CODE"/>
      <sheetName val="9.2단가산출서"/>
      <sheetName val="손료"/>
      <sheetName val="내역서_띤ͤ눼ͤ1"/>
      <sheetName val="2_자재집계표8"/>
      <sheetName val="화강석_보조기층8"/>
      <sheetName val="혼합기층_포설_및다짐_(2)8"/>
      <sheetName val="보조기층_포설_및다짐8"/>
      <sheetName val="보차도경계석운반_(2)8"/>
      <sheetName val="1_총괄토공8"/>
      <sheetName val="2_하수터파기토공8"/>
      <sheetName val="3_하수수량집계표8"/>
      <sheetName val="4_맹암거집계표8"/>
      <sheetName val="맹암거_토공8"/>
      <sheetName val="5_포장공사수량집계표8"/>
      <sheetName val="도로경계석_(2)8"/>
      <sheetName val="급수급탕_(동관)8"/>
      <sheetName val="오배수_(집계)8"/>
      <sheetName val="장비당단가_(1)7"/>
      <sheetName val="Site_Expenses6"/>
      <sheetName val="_견적서6"/>
      <sheetName val="1_맹암거관련6"/>
      <sheetName val="3BL공동구_수량6"/>
      <sheetName val="BSD_(2)6"/>
      <sheetName val="변압기_및_발전기_용량5"/>
      <sheetName val="공사비_내역_(가)5"/>
      <sheetName val="OCT_FDN3"/>
      <sheetName val="2F_회의실견적(5_14_일대)4"/>
      <sheetName val="Customer_Databas3"/>
      <sheetName val="2_단면가정3"/>
      <sheetName val="4_말뚝설계3"/>
      <sheetName val="1_설계조건3"/>
      <sheetName val="I_설계조건3"/>
      <sheetName val="GTG_TR_PIT3"/>
      <sheetName val="kimre_scrubber3"/>
      <sheetName val="_해군동해관사_미장공사A그룹_공내역서_xlsx3"/>
      <sheetName val="단위별_일위대가표3"/>
      <sheetName val="1_설계기준3"/>
      <sheetName val="수목데이타_3"/>
      <sheetName val="별표_3"/>
      <sheetName val="남양시작동자105노65기1_3화1_23"/>
      <sheetName val="TABLE2-1_ISBL(GENEAL-CIVIL)3"/>
      <sheetName val="TABLE2-1_ISBL-(SlTE_PREP)3"/>
      <sheetName val="TABLE2_1_ISBL_(Soil_Invest)3"/>
      <sheetName val="TABLE2-2_OSBL(GENERAL-CIVIL)3"/>
      <sheetName val="TABLE2-2_OSBL-(SITE_PREP)3"/>
      <sheetName val="General_Data3"/>
      <sheetName val="7_5_2_BOQ_Summary_3"/>
      <sheetName val="TYPE-B_평균H3"/>
      <sheetName val="SL_dau_tien3"/>
      <sheetName val="Wind_Load(3_1)_(2)3"/>
      <sheetName val="Wind_Load(3_2)3"/>
      <sheetName val="Wind_Load(3_4)3"/>
      <sheetName val="full_(2)3"/>
      <sheetName val="설산1_나3"/>
      <sheetName val="전선_및_전선관3"/>
      <sheetName val="IMP_(REACTOR)3"/>
      <sheetName val="조도계산서_(도서)3"/>
      <sheetName val="Schedule_C_-_Page_2_of_63"/>
      <sheetName val="Schedule_C_-_Page_4_of_63"/>
      <sheetName val="Schedule_C_-_Page_5_of_63"/>
      <sheetName val="Schedule_C_-_Page_6_of_63"/>
      <sheetName val="Schedule_A_-_Page_1_of_33"/>
      <sheetName val="Schedule_A_-_Page_2_of_33"/>
      <sheetName val="Schedule_A_-_Page_3_of_33"/>
      <sheetName val="Schedule_B_-_Page_1_of_43"/>
      <sheetName val="Schedule_B_-_Page_2_of_43"/>
      <sheetName val="Schedule_B_-_Page_3_of_43"/>
      <sheetName val="Schedule_B_-_Page_4_of_43"/>
      <sheetName val="Schedule_C_-_Page_1_of_63"/>
      <sheetName val="Schedule_C_-_Page_3_of_63"/>
      <sheetName val="Schedule_E_-_Page_1_of_113"/>
      <sheetName val="Schedule_E_-_Page_10_of_113"/>
      <sheetName val="Schedule_E_-_Page_11_of_113"/>
      <sheetName val="Schedule_E_-_Page_2_of_113"/>
      <sheetName val="Schedule_E_-_Page_3_of_113"/>
      <sheetName val="Schedule_E_-_Page_4_of_113"/>
      <sheetName val="Schedule_E_-_Page_5_of_113"/>
      <sheetName val="Schedule_E_-_Page_6_of_113"/>
      <sheetName val="Schedule_E_-_Page_7_of_113"/>
      <sheetName val="Schedule_E_-_Page_8_of_113"/>
      <sheetName val="Schedule_E_-_Page_9_of_113"/>
      <sheetName val="A_1_3_-_Page_1_of_13"/>
      <sheetName val="A_1_4_-_Page_1_of_13"/>
      <sheetName val="A_4_-_Page_1_of_13"/>
      <sheetName val="공종별_집계2"/>
      <sheetName val="Data_Vol2"/>
      <sheetName val="노원열병합__건축공사기성내역서3"/>
      <sheetName val="CP-E2_(품셈표)3"/>
      <sheetName val="4_LINE3"/>
      <sheetName val="7_th3"/>
      <sheetName val="제원_설계조건2"/>
      <sheetName val="HORI__VESSEL2"/>
      <sheetName val="design_data2"/>
      <sheetName val="member_design2"/>
      <sheetName val="TC_IN2"/>
      <sheetName val="RING_WALL2"/>
      <sheetName val="Sheet1_(2)3"/>
      <sheetName val="sum1_(2)2"/>
      <sheetName val="DESIGN_CRITERIA2"/>
      <sheetName val="C_&amp;_G_RHS2"/>
      <sheetName val="as_boq_list_up1"/>
      <sheetName val="1_취수장2"/>
      <sheetName val="AS포장복구_2"/>
      <sheetName val="1_우편집중내역서2"/>
      <sheetName val="BSD__2_2"/>
      <sheetName val="단가산출서_(2)2"/>
      <sheetName val="New_Valuation2"/>
      <sheetName val="인건비_2"/>
      <sheetName val="Lookup_tables2"/>
      <sheetName val="바_한일양산1"/>
      <sheetName val="plan&amp;section_of_foundation2"/>
      <sheetName val="working_load_at_the_btm_ft_2"/>
      <sheetName val="stability_check2"/>
      <sheetName val="design_load2"/>
      <sheetName val="Sheet3_(2)1"/>
      <sheetName val="Util&amp;_Real1"/>
      <sheetName val="실행내역_1"/>
      <sheetName val="1차_내역서2"/>
      <sheetName val="system_&amp;_LOOK_UP_FUNC2"/>
      <sheetName val="1_맹암거관련_xls1"/>
      <sheetName val="1_%EB%A7%B9%EC%95%94%EA%B1%B0%1"/>
      <sheetName val="Form_MF_-_21"/>
      <sheetName val="Graph_(LGEN)1"/>
      <sheetName val="선적schedule_(2)1"/>
      <sheetName val="단가표_1"/>
      <sheetName val="2_내역서1"/>
      <sheetName val="CT_1"/>
      <sheetName val="Galaxy_소비자가격표1"/>
      <sheetName val="IMP__REACTOR_1"/>
      <sheetName val="PROJECT_BRIEF(EX_NEW)1"/>
      <sheetName val="토공(우물통,기타)_1"/>
      <sheetName val="Schedule_E_-_Page倯ñ가뮙"/>
      <sheetName val="Schedule_E_-_Page〯â였뒋㰜"/>
      <sheetName val="2_ㄱ)교량1"/>
      <sheetName val="토공_토적표1"/>
      <sheetName val="토공_갑지1"/>
      <sheetName val="2_설계제원1"/>
      <sheetName val="중기조종사_단위단가1"/>
      <sheetName val="UOP_508_PG_2-91"/>
      <sheetName val="플랜트_설치1"/>
      <sheetName val="8_11"/>
      <sheetName val="페이징_배관배선1"/>
      <sheetName val="REINF_1"/>
      <sheetName val="ASTM_C5851"/>
      <sheetName val="3련_BOX1"/>
      <sheetName val="Schedule_E_-_Pa何Ⰰ佖✀訒ԯ缀"/>
      <sheetName val="water_prop_1"/>
      <sheetName val="개시대사_(2)1"/>
      <sheetName val="Schedule_E_-_Page_11_of浐ௗ펈1"/>
      <sheetName val="제조원가계산서_(2)1"/>
      <sheetName val="6PILE__(돌출)1"/>
      <sheetName val="1_물가시세표1"/>
      <sheetName val="5_노임단가1"/>
      <sheetName val="4_중기단가산출1"/>
      <sheetName val="6_단가목록1"/>
      <sheetName val="8_배수공1"/>
      <sheetName val="2_자재집계표7"/>
      <sheetName val="화강석_보조기층7"/>
      <sheetName val="혼합기층_포설_및다짐_(2)7"/>
      <sheetName val="보조기층_포설_및다짐7"/>
      <sheetName val="보차도경계석운반_(2)7"/>
      <sheetName val="1_총괄토공7"/>
      <sheetName val="2_하수터파기토공7"/>
      <sheetName val="3_하수수량집계표7"/>
      <sheetName val="4_맹암거집계표7"/>
      <sheetName val="맹암거_토공7"/>
      <sheetName val="5_포장공사수량집계표7"/>
      <sheetName val="도로경계석_(2)7"/>
      <sheetName val="급수급탕_(동관)7"/>
      <sheetName val="오배수_(집계)7"/>
      <sheetName val="장비당단가_(1)6"/>
      <sheetName val="Site_Expenses5"/>
      <sheetName val="_견적서5"/>
      <sheetName val="1_맹암거관련5"/>
      <sheetName val="3BL공동구_수량5"/>
      <sheetName val="BSD_(2)5"/>
      <sheetName val="변압기_및_발전기_용량4"/>
      <sheetName val="공사비_내역_(가)4"/>
      <sheetName val="OCT_FDN2"/>
      <sheetName val="2F_회의실견적(5_14_일대)3"/>
      <sheetName val="Customer_Databas2"/>
      <sheetName val="2_단면가정2"/>
      <sheetName val="4_말뚝설계2"/>
      <sheetName val="1_설계조건2"/>
      <sheetName val="I_설계조건2"/>
      <sheetName val="GTG_TR_PIT2"/>
      <sheetName val="kimre_scrubber2"/>
      <sheetName val="_해군동해관사_미장공사A그룹_공내역서_xlsx2"/>
      <sheetName val="단위별_일위대가표2"/>
      <sheetName val="1_설계기준2"/>
      <sheetName val="수목데이타_2"/>
      <sheetName val="별표_2"/>
      <sheetName val="남양시작동자105노65기1_3화1_22"/>
      <sheetName val="TABLE2-1_ISBL(GENEAL-CIVIL)2"/>
      <sheetName val="TABLE2-1_ISBL-(SlTE_PREP)2"/>
      <sheetName val="TABLE2_1_ISBL_(Soil_Invest)2"/>
      <sheetName val="TABLE2-2_OSBL(GENERAL-CIVIL)2"/>
      <sheetName val="TABLE2-2_OSBL-(SITE_PREP)2"/>
      <sheetName val="General_Data2"/>
      <sheetName val="7_5_2_BOQ_Summary_2"/>
      <sheetName val="TYPE-B_평균H2"/>
      <sheetName val="SL_dau_tien2"/>
      <sheetName val="Wind_Load(3_1)_(2)2"/>
      <sheetName val="Wind_Load(3_2)2"/>
      <sheetName val="Wind_Load(3_4)2"/>
      <sheetName val="full_(2)2"/>
      <sheetName val="설산1_나2"/>
      <sheetName val="전선_및_전선관2"/>
      <sheetName val="IMP_(REACTOR)2"/>
      <sheetName val="조도계산서_(도서)2"/>
      <sheetName val="Schedule_C_-_Page_2_of_62"/>
      <sheetName val="Schedule_C_-_Page_4_of_62"/>
      <sheetName val="Schedule_C_-_Page_5_of_62"/>
      <sheetName val="Schedule_C_-_Page_6_of_62"/>
      <sheetName val="Schedule_A_-_Page_1_of_32"/>
      <sheetName val="Schedule_A_-_Page_2_of_32"/>
      <sheetName val="Schedule_A_-_Page_3_of_32"/>
      <sheetName val="Schedule_B_-_Page_1_of_42"/>
      <sheetName val="Schedule_B_-_Page_2_of_42"/>
      <sheetName val="Schedule_B_-_Page_3_of_42"/>
      <sheetName val="Schedule_B_-_Page_4_of_42"/>
      <sheetName val="Schedule_C_-_Page_1_of_62"/>
      <sheetName val="Schedule_C_-_Page_3_of_62"/>
      <sheetName val="Schedule_E_-_Page_1_of_112"/>
      <sheetName val="Schedule_E_-_Page_10_of_112"/>
      <sheetName val="Schedule_E_-_Page_11_of_112"/>
      <sheetName val="Schedule_E_-_Page_2_of_112"/>
      <sheetName val="Schedule_E_-_Page_3_of_112"/>
      <sheetName val="Schedule_E_-_Page_4_of_112"/>
      <sheetName val="Schedule_E_-_Page_5_of_112"/>
      <sheetName val="Schedule_E_-_Page_6_of_112"/>
      <sheetName val="Schedule_E_-_Page_7_of_112"/>
      <sheetName val="Schedule_E_-_Page_8_of_112"/>
      <sheetName val="Schedule_E_-_Page_9_of_112"/>
      <sheetName val="A_1_3_-_Page_1_of_12"/>
      <sheetName val="A_1_4_-_Page_1_of_12"/>
      <sheetName val="A_4_-_Page_1_of_12"/>
      <sheetName val="공종별_집계1"/>
      <sheetName val="Data_Vol1"/>
      <sheetName val="노원열병합__건축공사기성내역서2"/>
      <sheetName val="CP-E2_(품셈표)2"/>
      <sheetName val="4_LINE2"/>
      <sheetName val="7_th2"/>
      <sheetName val="제원_설계조건1"/>
      <sheetName val="HORI__VESSEL1"/>
      <sheetName val="design_data1"/>
      <sheetName val="member_design1"/>
      <sheetName val="TC_IN1"/>
      <sheetName val="RING_WALL1"/>
      <sheetName val="Sheet1_(2)2"/>
      <sheetName val="sum1_(2)1"/>
      <sheetName val="DESIGN_CRITERIA1"/>
      <sheetName val="C_&amp;_G_RHS1"/>
      <sheetName val="1_취수장1"/>
      <sheetName val="AS포장복구_1"/>
      <sheetName val="1_우편집중내역서1"/>
      <sheetName val="BSD__2_1"/>
      <sheetName val="단가산출서_(2)1"/>
      <sheetName val="New_Valuation1"/>
      <sheetName val="인건비_1"/>
      <sheetName val="Lookup_tables1"/>
      <sheetName val="plan&amp;section_of_foundation1"/>
      <sheetName val="working_load_at_the_btm_ft_1"/>
      <sheetName val="stability_check1"/>
      <sheetName val="design_load1"/>
      <sheetName val="내역서_띤ͤ눼ͤ2"/>
      <sheetName val="1차_내역서1"/>
      <sheetName val="system_&amp;_LOOK_UP_FUNC1"/>
      <sheetName val="단가표_"/>
      <sheetName val="2_내역서"/>
      <sheetName val="CT_"/>
      <sheetName val="IMP__REACTOR_"/>
      <sheetName val="PROJECT_BRIEF(EX_NEW)"/>
      <sheetName val="토공(우물통,기타)_"/>
      <sheetName val="2_ㄱ)교량"/>
      <sheetName val="토공_토적표"/>
      <sheetName val="토공_갑지"/>
      <sheetName val="2_설계제원"/>
      <sheetName val="중기조종사_단위단가"/>
      <sheetName val="UOP_508_PG_2-9"/>
      <sheetName val="플랜트_설치"/>
      <sheetName val="8_1"/>
      <sheetName val="페이징_배관배선"/>
      <sheetName val="REINF_"/>
      <sheetName val="ASTM_C585"/>
      <sheetName val="3련_BOX"/>
      <sheetName val="water_prop_"/>
      <sheetName val="개시대사_(2)"/>
      <sheetName val="Schedule_E_-_Page_11_of浐ௗ펈"/>
      <sheetName val="제조원가계산서_(2)"/>
      <sheetName val="6PILE__(돌출)"/>
      <sheetName val="1_물가시세표"/>
      <sheetName val="5_노임단가"/>
      <sheetName val="4_중기단가산출"/>
      <sheetName val="6_단가목록"/>
      <sheetName val="8_배수공"/>
      <sheetName val="Schedule E - Page _x0000__x0000_窼_x0014_헾⽱_x0005__x0000_"/>
      <sheetName val="Schedule E - Page 葨_x0014_蒬_x0014_헾⽱_x0005__x0000_"/>
      <sheetName val="Schedule E - Page 罸3헾⾹_x0005__x0000__x0000_"/>
      <sheetName val="Schedule E - Pag_x0000__x0000_坐ᔨ䳌빸Ъ雤O"/>
      <sheetName val="Schedule E - Pag䓐&gt;蛠Ȝ똙ø_x0000__x0000_궸᎝"/>
      <sheetName val="Schedule E - Pag_x0000__x0000_嚀ᳵ䳌§缐ӗ跔Z"/>
    </sheetNames>
    <sheetDataSet>
      <sheetData sheetId="0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/>
      <sheetData sheetId="807"/>
      <sheetData sheetId="808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/>
      <sheetData sheetId="1149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안정검토(온1)"/>
      <sheetName val="안정검토(온2)"/>
      <sheetName val="안정검토(행1)"/>
      <sheetName val="안정검토(행2)"/>
      <sheetName val="안정검토(효)"/>
      <sheetName val="안정검토(간1)"/>
      <sheetName val="안정검토(간2)"/>
      <sheetName val="철근단면적"/>
      <sheetName val="3련 BOX"/>
      <sheetName val="MOTOR"/>
      <sheetName val="1SGATE97"/>
      <sheetName val="일위"/>
      <sheetName val="통합"/>
      <sheetName val="ABUT수량-A1"/>
      <sheetName val="단위가격"/>
      <sheetName val="표지 (2)"/>
      <sheetName val="단가보완"/>
      <sheetName val="날개벽수량표"/>
      <sheetName val="덕전리"/>
      <sheetName val="wall"/>
      <sheetName val="명세서"/>
      <sheetName val="입찰안"/>
      <sheetName val="조명일위"/>
      <sheetName val="조도계산서 (도서)"/>
      <sheetName val="장비집계"/>
      <sheetName val="설계조건"/>
      <sheetName val="토사(PE)"/>
      <sheetName val="정부노임단가"/>
      <sheetName val="터파기및재료"/>
      <sheetName val="옹벽"/>
      <sheetName val="자재단가비교표"/>
      <sheetName val="단가목록"/>
      <sheetName val="입력DATA"/>
      <sheetName val="바닥판"/>
      <sheetName val="교각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요자재집계표"/>
      <sheetName val="주현육교"/>
      <sheetName val="주현(영광)"/>
      <sheetName val="주현(해보)"/>
      <sheetName val="총괄철근"/>
      <sheetName val="총괄토공"/>
      <sheetName val="총괄(1)"/>
      <sheetName val="총괄(2)"/>
      <sheetName val="라멘철근방향별"/>
      <sheetName val="방향별토공"/>
      <sheetName val="구체방향별집계(1)"/>
      <sheetName val="구체방향별집계(2)"/>
      <sheetName val="접슬방향별집계"/>
      <sheetName val="라멘함평 철근"/>
      <sheetName val="함평토공"/>
      <sheetName val="라멘함평방향(1)"/>
      <sheetName val="라멘함평방향(2)"/>
      <sheetName val="접슬함평방향"/>
      <sheetName val="라멘장성 철근"/>
      <sheetName val="장성토공"/>
      <sheetName val="라멘장성방향(1)"/>
      <sheetName val="라멘장성방향(2)"/>
      <sheetName val="접슬장성방향 "/>
      <sheetName val="laroux"/>
      <sheetName val="8.PILE  (돌출)"/>
      <sheetName val="공조기휀"/>
      <sheetName val="교대시점"/>
      <sheetName val="용산1(해보)"/>
      <sheetName val="#REF"/>
      <sheetName val="기둥(원형)"/>
      <sheetName val="대가목록"/>
      <sheetName val="설계조건"/>
      <sheetName val="직노"/>
      <sheetName val="단위단가"/>
      <sheetName val="내역서(삼호)"/>
      <sheetName val="차도부연장현황"/>
      <sheetName val="수량산출"/>
      <sheetName val="EP0618"/>
      <sheetName val="비탈면보호공수량산출"/>
      <sheetName val="INPUTDATA"/>
      <sheetName val="재료값"/>
      <sheetName val="갑지"/>
      <sheetName val="단위수량"/>
      <sheetName val="수량집계"/>
      <sheetName val="총괄집계표"/>
      <sheetName val="1.설계조건"/>
      <sheetName val="6호기"/>
      <sheetName val="기계공사"/>
      <sheetName val="TYPE A-1"/>
      <sheetName val="주현수량"/>
      <sheetName val="시행후면적"/>
      <sheetName val="수지예산"/>
      <sheetName val="철근단면적"/>
      <sheetName val="통합"/>
      <sheetName val="(A)내역서"/>
      <sheetName val="일위목차"/>
      <sheetName val="노임,재료비"/>
      <sheetName val="시멘트 및 골재량산출"/>
      <sheetName val="터파기및재료"/>
      <sheetName val="cross beam"/>
      <sheetName val="맨홀수량산출"/>
      <sheetName val="다곡2교"/>
      <sheetName val="SG"/>
      <sheetName val="여흥"/>
      <sheetName val="Sheet1"/>
      <sheetName val="BID"/>
      <sheetName val="단가산출"/>
      <sheetName val="현장지지물물량"/>
      <sheetName val="DATE"/>
      <sheetName val="본체"/>
      <sheetName val="동력부하계산"/>
      <sheetName val="1-1"/>
      <sheetName val="날개벽수량표"/>
      <sheetName val="Sheet1 (2)"/>
      <sheetName val="골재산출"/>
      <sheetName val="7.PILE  (돌출)"/>
      <sheetName val="1.설계기준"/>
      <sheetName val="1.변압기용량"/>
      <sheetName val="000000"/>
      <sheetName val="바닥판"/>
      <sheetName val="2000전체분"/>
      <sheetName val="2000년1차"/>
      <sheetName val="단면가정"/>
      <sheetName val="도근좌표"/>
      <sheetName val="원가계산서"/>
      <sheetName val="8.석축단위(H=1.5M)"/>
      <sheetName val="자재단가비교표"/>
      <sheetName val="자재단가"/>
      <sheetName val="내역서"/>
      <sheetName val="공종별자재"/>
      <sheetName val="단가표"/>
      <sheetName val="가도공"/>
      <sheetName val="목록"/>
      <sheetName val="2공구산출내역"/>
      <sheetName val="교각계산"/>
      <sheetName val="suk(mac)"/>
      <sheetName val="용산3(영광)"/>
      <sheetName val="건축"/>
      <sheetName val="SLAB"/>
      <sheetName val="COPING"/>
      <sheetName val="내역"/>
      <sheetName val="b_balju_cho"/>
      <sheetName val="98수문일위"/>
      <sheetName val="횡배수관"/>
      <sheetName val="S0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관급자재집계"/>
      <sheetName val="사급자재집계표"/>
      <sheetName val="Sheet1"/>
      <sheetName val="Sheet2"/>
      <sheetName val="Sheet3"/>
      <sheetName val="안정검토(온1)"/>
      <sheetName val="3련 BOX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COL"/>
      <sheetName val="COL-T"/>
      <sheetName val="저판(버림100)"/>
      <sheetName val="기둥"/>
      <sheetName val="COPING"/>
      <sheetName val="토공 (1단)"/>
      <sheetName val="기둥부"/>
      <sheetName val="기둥(원형)"/>
      <sheetName val="PIER2"/>
      <sheetName val="안정검토(온1)"/>
      <sheetName val="H-pile(298x299)"/>
      <sheetName val="H-pile(250x250)"/>
      <sheetName val="설계설명서"/>
      <sheetName val="설계변경내용"/>
      <sheetName val="토목공사(수량증감대비표)"/>
      <sheetName val="1공구(수량증감대비표)"/>
      <sheetName val="단가조견표"/>
      <sheetName val="ABUT수량-A1"/>
      <sheetName val="변화치수"/>
      <sheetName val="터널조도"/>
      <sheetName val="Sheet1"/>
      <sheetName val="설계조건"/>
      <sheetName val="안정계산"/>
      <sheetName val="단면검토"/>
      <sheetName val="Macro(차단기)"/>
      <sheetName val="MOTOR"/>
      <sheetName val="3련 BOX"/>
      <sheetName val="단면가정"/>
      <sheetName val="FOOTING단면력"/>
      <sheetName val="BQ(실행)"/>
      <sheetName val="1-1"/>
      <sheetName val="piping"/>
      <sheetName val="적용단위길이"/>
      <sheetName val="터파기및재료"/>
      <sheetName val="내역서"/>
      <sheetName val="TYPE-A"/>
      <sheetName val="역T형"/>
      <sheetName val="MFAB"/>
      <sheetName val="MFRT"/>
      <sheetName val="MPKG"/>
      <sheetName val="MPRD"/>
      <sheetName val="U-TYPE(1)"/>
      <sheetName val="cost"/>
      <sheetName val="안정검토"/>
      <sheetName val="주형"/>
      <sheetName val="Sheet17"/>
      <sheetName val="1.설계조건"/>
      <sheetName val="SLAB"/>
      <sheetName val="자재단가"/>
      <sheetName val="입찰안"/>
      <sheetName val="특별교실"/>
      <sheetName val="ⴭⴭⴭⴭ"/>
      <sheetName val="PIER-#1"/>
      <sheetName val="현황산출서"/>
      <sheetName val="옹벽기초자료"/>
      <sheetName val="부하계산서"/>
      <sheetName val="VXXXXX"/>
      <sheetName val="TYPE-1"/>
      <sheetName val="차액보증"/>
      <sheetName val="일위대가"/>
      <sheetName val="부하(성남)"/>
      <sheetName val="배"/>
      <sheetName val="정부노임단가"/>
      <sheetName val="MACRO(MCC)"/>
      <sheetName val="CONCRETE"/>
      <sheetName val="Sheet2"/>
      <sheetName val="기초공"/>
      <sheetName val="조명시설"/>
      <sheetName val="내역"/>
      <sheetName val="입상내역"/>
      <sheetName val="단가산출"/>
      <sheetName val="요율"/>
      <sheetName val="CT "/>
      <sheetName val="DATA"/>
      <sheetName val="POOM_MOTO"/>
      <sheetName val="역T형교대(말뚝기초)"/>
      <sheetName val="토공A"/>
      <sheetName val="#REF"/>
      <sheetName val="구천"/>
      <sheetName val="98NS-N"/>
      <sheetName val="바닥판"/>
      <sheetName val="사업부구분코드"/>
      <sheetName val="노임단가"/>
      <sheetName val="소업1교"/>
      <sheetName val="일위대가(목록)"/>
      <sheetName val="재료비"/>
      <sheetName val="[PIER2.XLS]A______Q_NEW_PIER2_2"/>
      <sheetName val="참조"/>
      <sheetName val="흄관수량"/>
      <sheetName val="토지조서"/>
      <sheetName val="원형1호맨홀토공수량"/>
      <sheetName val="부하LOAD"/>
      <sheetName val="001"/>
      <sheetName val="3BL공동구 수량"/>
      <sheetName val="골재산출"/>
      <sheetName val="배수공 주요자재 집계표"/>
      <sheetName val="양식"/>
      <sheetName val="Total"/>
      <sheetName val="날개벽수량표"/>
      <sheetName val="내역1"/>
      <sheetName val="수량산출"/>
      <sheetName val="본사업"/>
      <sheetName val="JUCK"/>
      <sheetName val="보차도경계석"/>
      <sheetName val="참조(2)"/>
      <sheetName val="발신정보"/>
      <sheetName val="wall"/>
      <sheetName val="데이타"/>
      <sheetName val="횡배위치"/>
      <sheetName val="노무비"/>
      <sheetName val="Cost bd-&quot;A&quot;"/>
      <sheetName val="MBR9"/>
      <sheetName val="LOPCALC"/>
      <sheetName val="기초자료입력"/>
      <sheetName val="BLOCK(1)"/>
      <sheetName val="INPUT"/>
      <sheetName val="DATE"/>
      <sheetName val="Macro3"/>
      <sheetName val="슬래브"/>
      <sheetName val="L_RPTA05_목록"/>
      <sheetName val="골재집계"/>
      <sheetName val="[PIER2.XLS]A______Q_NEW_PIER2_3"/>
      <sheetName val="[PIER2.XLS]A______Q_NEW_PIER2_4"/>
      <sheetName val="[PIER2.XLS]A______Q_NEW_PIER2_5"/>
      <sheetName val="[PIER2.XLS]A______Q_NEW_PIER2_6"/>
      <sheetName val="[PIER2.XLS]A______Q_NEW_PIER2_7"/>
      <sheetName val="[PIER2.XLS]A______Q_NEW_PIER2_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압기"/>
      <sheetName val="부하집계"/>
      <sheetName val="부하LOAD"/>
      <sheetName val="발전기 부하"/>
      <sheetName val="발전기"/>
      <sheetName val="BATT"/>
      <sheetName val="동력제어반전기제원표"/>
      <sheetName val="간선 CABLE SIZE"/>
      <sheetName val="부하 CABLE SIZE"/>
      <sheetName val="차단기선정"/>
      <sheetName val="data"/>
      <sheetName val="Sheet10"/>
      <sheetName val="Sheet1"/>
      <sheetName val="MACRO(MCC)"/>
      <sheetName val="MOTOR"/>
      <sheetName val="내역서"/>
      <sheetName val="조도계산서 (도서)"/>
      <sheetName val="조명율표"/>
      <sheetName val="정부노임단가"/>
      <sheetName val="CAL_POH"/>
      <sheetName val="중기일위대가"/>
      <sheetName val="노무비"/>
      <sheetName val="목차"/>
      <sheetName val="U-TYPE(1)"/>
      <sheetName val="IMP(MAIN)"/>
      <sheetName val="IMP (REACTOR)"/>
      <sheetName val="D-RMIL"/>
      <sheetName val="설계조건"/>
      <sheetName val="cost"/>
      <sheetName val="수량산출"/>
      <sheetName val="ITEM"/>
      <sheetName val="WORK"/>
      <sheetName val="K1자재(3차등)"/>
      <sheetName val="BID"/>
      <sheetName val="쌍송교"/>
      <sheetName val="대가단최종"/>
      <sheetName val="기초견적가"/>
      <sheetName val="일위대가"/>
      <sheetName val="노임단가"/>
      <sheetName val="기초일위"/>
      <sheetName val="수목단가"/>
      <sheetName val="시설수량표"/>
      <sheetName val="시설일위"/>
      <sheetName val="식재수량표"/>
      <sheetName val="식재일위"/>
      <sheetName val="전력구구조물산근"/>
      <sheetName val="수량집계"/>
      <sheetName val="3련 BOX"/>
      <sheetName val="L-type"/>
      <sheetName val="SRC-B3U2"/>
      <sheetName val="허용전류-IEC"/>
      <sheetName val="허용전류-IEC DATA"/>
      <sheetName val="2001년 MCC 집계"/>
      <sheetName val="Macro(전선)"/>
      <sheetName val="간선계산"/>
      <sheetName val="DATA1"/>
      <sheetName val="인건비"/>
      <sheetName val="본사업"/>
      <sheetName val="TABLE"/>
      <sheetName val="기계경비(시간당)"/>
      <sheetName val="램머"/>
      <sheetName val="배수지(관급)"/>
      <sheetName val="원가(수)"/>
      <sheetName val="변압기 및 발전기 용량"/>
      <sheetName val="102역사"/>
      <sheetName val="다이꾸"/>
      <sheetName val="TRE TABLE"/>
      <sheetName val="일위대가목차"/>
      <sheetName val="일반공사"/>
      <sheetName val="인건-측정"/>
      <sheetName val="안정검토(온1)"/>
      <sheetName val="기성집계"/>
      <sheetName val="wall"/>
      <sheetName val="EP0618"/>
      <sheetName val="Macro(전기)"/>
      <sheetName val="총괄내역서"/>
      <sheetName val="ABUT수량-A1"/>
      <sheetName val="횡배위치"/>
      <sheetName val="참조"/>
      <sheetName val="건축내역"/>
      <sheetName val="기성금내역서"/>
      <sheetName val="2F 회의실견적(5_14 일대)"/>
      <sheetName val="품목납기"/>
      <sheetName val="기본일위"/>
      <sheetName val="도체종-상수표"/>
      <sheetName val="ⴭⴭⴭⴭ"/>
      <sheetName val="3BL공동구 수량"/>
      <sheetName val="참조 DATA"/>
      <sheetName val="---FAB#1업무일지---"/>
      <sheetName val="001"/>
      <sheetName val="1"/>
      <sheetName val="예산내역서"/>
      <sheetName val="설계예산서"/>
      <sheetName val="조명율데이타"/>
      <sheetName val="조도계산(가로등NEW)"/>
      <sheetName val="L_RPTA05_목록"/>
      <sheetName val="hvac(제어동)"/>
      <sheetName val="조경"/>
      <sheetName val="노임"/>
      <sheetName val="내역"/>
      <sheetName val="표지 (2)"/>
      <sheetName val="설계예시"/>
      <sheetName val="Y-WORK"/>
      <sheetName val="단가산출"/>
      <sheetName val="데이타"/>
      <sheetName val="전기일위목록"/>
      <sheetName val="요율"/>
      <sheetName val="빌딩 안내"/>
      <sheetName val="발전기_부하"/>
      <sheetName val="간선_CABLE_SIZE"/>
      <sheetName val="부하_CABLE_SIZE"/>
      <sheetName val="조도계산서_(도서)"/>
      <sheetName val="IMP_(REACTOR)"/>
      <sheetName val="TRE_TABLE"/>
      <sheetName val="손익분석"/>
      <sheetName val="노무산출서"/>
      <sheetName val="FOOTING단면력"/>
      <sheetName val="역T형교대(말뚝기초)"/>
      <sheetName val="안정검토"/>
      <sheetName val="단면설계"/>
    </sheetNames>
    <sheetDataSet>
      <sheetData sheetId="0" refreshError="1"/>
      <sheetData sheetId="1" refreshError="1"/>
      <sheetData sheetId="2" refreshError="1">
        <row r="4">
          <cell r="C4" t="str">
            <v>1. 분말활성탄접촉조, 약품주입, 혼화지, 응집 및 약품침전지 설비(MCC-100)</v>
          </cell>
        </row>
        <row r="5">
          <cell r="C5" t="str">
            <v xml:space="preserve"> 1) 분말활성탄접촉조 설비</v>
          </cell>
        </row>
        <row r="6">
          <cell r="B6" t="str">
            <v>M-101</v>
          </cell>
          <cell r="C6" t="str">
            <v>분말활성탄 접촉조 원수유입 조절밸브</v>
          </cell>
          <cell r="E6">
            <v>2.2000000000000002</v>
          </cell>
          <cell r="F6">
            <v>5.84</v>
          </cell>
          <cell r="G6">
            <v>3.84</v>
          </cell>
          <cell r="H6">
            <v>2</v>
          </cell>
          <cell r="J6">
            <v>4.4000000000000004</v>
          </cell>
          <cell r="K6">
            <v>7.68</v>
          </cell>
          <cell r="L6">
            <v>0.1</v>
          </cell>
          <cell r="M6">
            <v>0.44000000000000006</v>
          </cell>
          <cell r="P6" t="str">
            <v>F</v>
          </cell>
        </row>
        <row r="7">
          <cell r="B7" t="str">
            <v>M-103</v>
          </cell>
          <cell r="C7" t="str">
            <v>분말활성탄 접촉조 유입밸브실 배수펌프</v>
          </cell>
          <cell r="E7">
            <v>0.75</v>
          </cell>
          <cell r="F7">
            <v>2.5299999999999998</v>
          </cell>
          <cell r="G7">
            <v>1.67</v>
          </cell>
          <cell r="H7">
            <v>1</v>
          </cell>
          <cell r="J7">
            <v>0.75</v>
          </cell>
          <cell r="K7">
            <v>1.67</v>
          </cell>
          <cell r="L7">
            <v>0.1</v>
          </cell>
          <cell r="M7">
            <v>7.5000000000000011E-2</v>
          </cell>
          <cell r="P7" t="str">
            <v>N</v>
          </cell>
        </row>
        <row r="8">
          <cell r="B8" t="str">
            <v>M-104</v>
          </cell>
          <cell r="C8" t="str">
            <v>분말활성탄 접촉조 유출게이트</v>
          </cell>
          <cell r="E8">
            <v>2.2000000000000002</v>
          </cell>
          <cell r="F8">
            <v>5.84</v>
          </cell>
          <cell r="G8">
            <v>3.84</v>
          </cell>
          <cell r="H8">
            <v>2</v>
          </cell>
          <cell r="J8">
            <v>4.4000000000000004</v>
          </cell>
          <cell r="K8">
            <v>7.68</v>
          </cell>
          <cell r="L8">
            <v>0.1</v>
          </cell>
          <cell r="M8">
            <v>0.44000000000000006</v>
          </cell>
          <cell r="P8" t="str">
            <v>F</v>
          </cell>
        </row>
        <row r="9">
          <cell r="C9" t="str">
            <v xml:space="preserve"> 2) 약품 주입 설비</v>
          </cell>
        </row>
        <row r="10">
          <cell r="B10" t="str">
            <v>M-201</v>
          </cell>
          <cell r="C10" t="str">
            <v>ALUM 자동주입장치</v>
          </cell>
          <cell r="E10">
            <v>2</v>
          </cell>
          <cell r="F10">
            <v>5.14</v>
          </cell>
          <cell r="G10">
            <v>3.38</v>
          </cell>
          <cell r="H10">
            <v>1</v>
          </cell>
          <cell r="J10">
            <v>2</v>
          </cell>
          <cell r="K10">
            <v>3.38</v>
          </cell>
          <cell r="L10">
            <v>0.9</v>
          </cell>
          <cell r="M10">
            <v>1.8</v>
          </cell>
          <cell r="P10" t="str">
            <v>F</v>
          </cell>
        </row>
        <row r="11">
          <cell r="B11" t="str">
            <v>M-202</v>
          </cell>
          <cell r="C11" t="str">
            <v>PAC 자동주입장치</v>
          </cell>
          <cell r="E11">
            <v>2</v>
          </cell>
          <cell r="F11">
            <v>5.14</v>
          </cell>
          <cell r="G11">
            <v>3.38</v>
          </cell>
          <cell r="H11">
            <v>1</v>
          </cell>
          <cell r="J11">
            <v>2</v>
          </cell>
          <cell r="K11">
            <v>3.38</v>
          </cell>
          <cell r="L11">
            <v>0.9</v>
          </cell>
          <cell r="M11">
            <v>1.8</v>
          </cell>
          <cell r="P11" t="str">
            <v>F</v>
          </cell>
        </row>
        <row r="12">
          <cell r="B12" t="str">
            <v>M-203</v>
          </cell>
          <cell r="C12" t="str">
            <v>포리머 공급장치</v>
          </cell>
          <cell r="E12">
            <v>4.4000000000000004</v>
          </cell>
          <cell r="F12">
            <v>28.819999999999997</v>
          </cell>
          <cell r="G12">
            <v>18.97</v>
          </cell>
          <cell r="H12">
            <v>1</v>
          </cell>
          <cell r="J12">
            <v>4.4000000000000004</v>
          </cell>
          <cell r="K12">
            <v>18.97</v>
          </cell>
          <cell r="L12">
            <v>0.9</v>
          </cell>
          <cell r="M12">
            <v>3.9600000000000004</v>
          </cell>
          <cell r="P12" t="str">
            <v>F</v>
          </cell>
        </row>
        <row r="13">
          <cell r="B13" t="str">
            <v>M-204</v>
          </cell>
          <cell r="C13" t="str">
            <v>분말활성탄 제어반</v>
          </cell>
          <cell r="E13">
            <v>22.900000000000002</v>
          </cell>
          <cell r="F13">
            <v>61.2</v>
          </cell>
          <cell r="G13">
            <v>40.28</v>
          </cell>
          <cell r="H13">
            <v>1</v>
          </cell>
          <cell r="J13">
            <v>22.900000000000002</v>
          </cell>
          <cell r="K13">
            <v>40.28</v>
          </cell>
          <cell r="L13">
            <v>0.9</v>
          </cell>
          <cell r="M13">
            <v>20.610000000000003</v>
          </cell>
          <cell r="P13" t="str">
            <v>F</v>
          </cell>
        </row>
        <row r="14">
          <cell r="C14" t="str">
            <v>호파 교반기(2.2KWx2, 0.2KWx2)</v>
          </cell>
          <cell r="D14">
            <v>4.8000000000000007</v>
          </cell>
          <cell r="M14">
            <v>0</v>
          </cell>
        </row>
        <row r="15">
          <cell r="C15" t="str">
            <v>진동 장치</v>
          </cell>
          <cell r="D15">
            <v>0.2</v>
          </cell>
        </row>
        <row r="16">
          <cell r="C16" t="str">
            <v>분말활성탄 연속 계량투입기(0.4KWx2)</v>
          </cell>
          <cell r="D16">
            <v>0.8</v>
          </cell>
        </row>
        <row r="17">
          <cell r="C17" t="str">
            <v>흡입 용해기(5.5KWx2)</v>
          </cell>
          <cell r="D17">
            <v>11</v>
          </cell>
        </row>
        <row r="18">
          <cell r="C18" t="str">
            <v>활성탄 집진설비(3.7KW, 0.2KW)</v>
          </cell>
          <cell r="D18">
            <v>3.9000000000000004</v>
          </cell>
        </row>
        <row r="19">
          <cell r="C19" t="str">
            <v>피스톤형 공기압축기</v>
          </cell>
          <cell r="D19">
            <v>2.2000000000000002</v>
          </cell>
        </row>
        <row r="20">
          <cell r="B20" t="str">
            <v>M-205</v>
          </cell>
          <cell r="C20" t="str">
            <v>소석회 제어반</v>
          </cell>
          <cell r="E20">
            <v>8.8000000000000007</v>
          </cell>
          <cell r="F20">
            <v>24.529999999999998</v>
          </cell>
          <cell r="G20">
            <v>16.149999999999999</v>
          </cell>
          <cell r="H20">
            <v>1</v>
          </cell>
          <cell r="J20">
            <v>8.8000000000000007</v>
          </cell>
          <cell r="K20">
            <v>16.149999999999999</v>
          </cell>
          <cell r="L20">
            <v>0.9</v>
          </cell>
          <cell r="M20">
            <v>7.9200000000000008</v>
          </cell>
          <cell r="P20" t="str">
            <v>F</v>
          </cell>
        </row>
        <row r="21">
          <cell r="C21" t="str">
            <v>소석회 용해조</v>
          </cell>
          <cell r="D21">
            <v>3.7</v>
          </cell>
        </row>
        <row r="22">
          <cell r="C22" t="str">
            <v>전동 다이아후렘밸브(0.2KWx2)</v>
          </cell>
          <cell r="D22">
            <v>0.4</v>
          </cell>
        </row>
        <row r="23">
          <cell r="C23" t="str">
            <v>소석회 콘트롤 밸브(0.4KWx2)</v>
          </cell>
          <cell r="D23">
            <v>0.8</v>
          </cell>
        </row>
        <row r="24">
          <cell r="C24" t="str">
            <v>소석회 집진설비(3.7KW+0.2KW)</v>
          </cell>
          <cell r="D24">
            <v>3.9000000000000004</v>
          </cell>
        </row>
        <row r="25">
          <cell r="B25" t="str">
            <v>M-206</v>
          </cell>
          <cell r="C25" t="str">
            <v>약품 용해수 펌프</v>
          </cell>
          <cell r="E25">
            <v>1.5</v>
          </cell>
          <cell r="F25">
            <v>4.21</v>
          </cell>
          <cell r="G25">
            <v>2.77</v>
          </cell>
          <cell r="H25">
            <v>1</v>
          </cell>
          <cell r="I25">
            <v>1</v>
          </cell>
          <cell r="J25">
            <v>1.5</v>
          </cell>
          <cell r="K25">
            <v>2.77</v>
          </cell>
          <cell r="L25">
            <v>0.9</v>
          </cell>
          <cell r="M25">
            <v>1.35</v>
          </cell>
          <cell r="P25" t="str">
            <v>N</v>
          </cell>
        </row>
        <row r="26">
          <cell r="B26" t="str">
            <v>M-207</v>
          </cell>
          <cell r="C26" t="str">
            <v>POLY-BAG 이송용 호이스트</v>
          </cell>
          <cell r="E26">
            <v>2.2999999999999998</v>
          </cell>
          <cell r="F26">
            <v>7.1800000000000006</v>
          </cell>
          <cell r="G26">
            <v>4.7300000000000004</v>
          </cell>
          <cell r="H26">
            <v>1</v>
          </cell>
          <cell r="J26">
            <v>2.2999999999999998</v>
          </cell>
          <cell r="K26">
            <v>4.7300000000000004</v>
          </cell>
          <cell r="L26">
            <v>0.1</v>
          </cell>
          <cell r="M26">
            <v>0.22999999999999998</v>
          </cell>
          <cell r="P26" t="str">
            <v>F</v>
          </cell>
        </row>
        <row r="27">
          <cell r="B27" t="str">
            <v>M-208</v>
          </cell>
          <cell r="C27" t="str">
            <v>응집감시장치 제어반</v>
          </cell>
          <cell r="E27">
            <v>0.4</v>
          </cell>
          <cell r="F27">
            <v>1.9</v>
          </cell>
          <cell r="G27">
            <v>1.25</v>
          </cell>
          <cell r="H27">
            <v>1</v>
          </cell>
          <cell r="J27">
            <v>0.4</v>
          </cell>
          <cell r="K27">
            <v>1.25</v>
          </cell>
          <cell r="L27">
            <v>0.9</v>
          </cell>
          <cell r="M27">
            <v>0.36000000000000004</v>
          </cell>
          <cell r="P27" t="str">
            <v>F</v>
          </cell>
        </row>
        <row r="28">
          <cell r="C28" t="str">
            <v xml:space="preserve"> 3) 혼화지 설비</v>
          </cell>
        </row>
        <row r="29">
          <cell r="B29" t="str">
            <v>M-302</v>
          </cell>
          <cell r="C29" t="str">
            <v>혼화지 유입밸브</v>
          </cell>
          <cell r="E29">
            <v>2.2000000000000002</v>
          </cell>
          <cell r="F29">
            <v>5.84</v>
          </cell>
          <cell r="G29">
            <v>3.84</v>
          </cell>
          <cell r="H29">
            <v>2</v>
          </cell>
          <cell r="J29">
            <v>4.4000000000000004</v>
          </cell>
          <cell r="K29">
            <v>7.68</v>
          </cell>
          <cell r="L29">
            <v>0.1</v>
          </cell>
          <cell r="M29">
            <v>0.44000000000000006</v>
          </cell>
          <cell r="P29" t="str">
            <v>F</v>
          </cell>
        </row>
        <row r="30">
          <cell r="B30" t="str">
            <v>M-303</v>
          </cell>
          <cell r="C30" t="str">
            <v>2단 혼화기</v>
          </cell>
          <cell r="E30">
            <v>2.2000000000000002</v>
          </cell>
          <cell r="F30">
            <v>5.84</v>
          </cell>
          <cell r="G30">
            <v>3.84</v>
          </cell>
          <cell r="H30">
            <v>2</v>
          </cell>
          <cell r="J30">
            <v>4.4000000000000004</v>
          </cell>
          <cell r="K30">
            <v>7.68</v>
          </cell>
          <cell r="L30">
            <v>0.9</v>
          </cell>
          <cell r="M30">
            <v>3.9600000000000004</v>
          </cell>
          <cell r="P30" t="str">
            <v>F</v>
          </cell>
        </row>
        <row r="31">
          <cell r="B31" t="str">
            <v>M-304</v>
          </cell>
          <cell r="C31" t="str">
            <v>혼화지 유출정 유지관리 게이트</v>
          </cell>
          <cell r="E31">
            <v>2.2000000000000002</v>
          </cell>
          <cell r="F31">
            <v>5.84</v>
          </cell>
          <cell r="G31">
            <v>3.84</v>
          </cell>
          <cell r="H31">
            <v>1</v>
          </cell>
          <cell r="J31">
            <v>2.2000000000000002</v>
          </cell>
          <cell r="K31">
            <v>3.84</v>
          </cell>
          <cell r="L31">
            <v>0.1</v>
          </cell>
          <cell r="M31">
            <v>0.22000000000000003</v>
          </cell>
          <cell r="P31" t="str">
            <v>F</v>
          </cell>
        </row>
        <row r="32">
          <cell r="B32" t="str">
            <v>M-306</v>
          </cell>
          <cell r="C32" t="str">
            <v>혼화지 유입밸브실 배수펌프</v>
          </cell>
          <cell r="E32">
            <v>0.75</v>
          </cell>
          <cell r="F32">
            <v>2.5299999999999998</v>
          </cell>
          <cell r="G32">
            <v>1.67</v>
          </cell>
          <cell r="H32">
            <v>1</v>
          </cell>
          <cell r="J32">
            <v>0.75</v>
          </cell>
          <cell r="K32">
            <v>1.67</v>
          </cell>
          <cell r="L32">
            <v>0.1</v>
          </cell>
          <cell r="M32">
            <v>7.5000000000000011E-2</v>
          </cell>
          <cell r="P32" t="str">
            <v>N</v>
          </cell>
        </row>
        <row r="33">
          <cell r="C33" t="str">
            <v xml:space="preserve"> 4) 응집지 설비</v>
          </cell>
        </row>
        <row r="34">
          <cell r="B34" t="str">
            <v>M-401</v>
          </cell>
          <cell r="C34" t="str">
            <v>응집지 유입밸브</v>
          </cell>
          <cell r="E34">
            <v>2.2000000000000002</v>
          </cell>
          <cell r="F34">
            <v>5.84</v>
          </cell>
          <cell r="G34">
            <v>3.84</v>
          </cell>
          <cell r="H34">
            <v>2</v>
          </cell>
          <cell r="J34">
            <v>4.4000000000000004</v>
          </cell>
          <cell r="K34">
            <v>7.68</v>
          </cell>
          <cell r="L34">
            <v>0.1</v>
          </cell>
          <cell r="M34">
            <v>0.44000000000000006</v>
          </cell>
          <cell r="P34" t="str">
            <v>F</v>
          </cell>
        </row>
        <row r="35">
          <cell r="B35" t="str">
            <v>M-402</v>
          </cell>
          <cell r="C35" t="str">
            <v>응집지 유입게이트</v>
          </cell>
          <cell r="E35">
            <v>1.5</v>
          </cell>
          <cell r="F35">
            <v>4.21</v>
          </cell>
          <cell r="G35">
            <v>2.77</v>
          </cell>
          <cell r="H35">
            <v>12</v>
          </cell>
          <cell r="J35">
            <v>18</v>
          </cell>
          <cell r="K35">
            <v>33.24</v>
          </cell>
          <cell r="L35">
            <v>0.1</v>
          </cell>
          <cell r="M35">
            <v>1.8</v>
          </cell>
          <cell r="P35" t="str">
            <v>F</v>
          </cell>
        </row>
        <row r="36">
          <cell r="B36" t="str">
            <v>MOP-403</v>
          </cell>
          <cell r="C36" t="str">
            <v>응집기</v>
          </cell>
          <cell r="E36">
            <v>7.95</v>
          </cell>
          <cell r="F36">
            <v>25.259999999999998</v>
          </cell>
          <cell r="G36">
            <v>16.63</v>
          </cell>
          <cell r="H36">
            <v>4</v>
          </cell>
          <cell r="J36">
            <v>31.8</v>
          </cell>
          <cell r="K36">
            <v>66.52</v>
          </cell>
          <cell r="L36">
            <v>0.9</v>
          </cell>
          <cell r="M36">
            <v>28.62</v>
          </cell>
          <cell r="P36" t="str">
            <v>F</v>
          </cell>
        </row>
        <row r="37">
          <cell r="B37" t="str">
            <v>M-403.1</v>
          </cell>
          <cell r="C37" t="str">
            <v>응집기 1열(1.5KWx3)</v>
          </cell>
          <cell r="E37">
            <v>4.5</v>
          </cell>
          <cell r="F37">
            <v>12.629999999999999</v>
          </cell>
          <cell r="G37">
            <v>8.31</v>
          </cell>
          <cell r="H37">
            <v>3</v>
          </cell>
          <cell r="J37">
            <v>13.5</v>
          </cell>
          <cell r="K37">
            <v>24.93</v>
          </cell>
          <cell r="M37">
            <v>0</v>
          </cell>
          <cell r="P37" t="str">
            <v>F</v>
          </cell>
        </row>
        <row r="38">
          <cell r="B38" t="str">
            <v>M-403.2</v>
          </cell>
          <cell r="C38" t="str">
            <v>응집기 2열(0.75KWx3)</v>
          </cell>
          <cell r="E38">
            <v>2.25</v>
          </cell>
          <cell r="F38">
            <v>7.59</v>
          </cell>
          <cell r="G38">
            <v>5</v>
          </cell>
          <cell r="H38">
            <v>3</v>
          </cell>
          <cell r="J38">
            <v>6.75</v>
          </cell>
          <cell r="K38">
            <v>15</v>
          </cell>
          <cell r="M38">
            <v>0</v>
          </cell>
          <cell r="P38" t="str">
            <v>F</v>
          </cell>
        </row>
        <row r="39">
          <cell r="B39" t="str">
            <v>M-403.3</v>
          </cell>
          <cell r="C39" t="str">
            <v>응집기 3열(0.4KWx3)</v>
          </cell>
          <cell r="E39">
            <v>1.2000000000000002</v>
          </cell>
          <cell r="F39">
            <v>5.04</v>
          </cell>
          <cell r="G39">
            <v>3.32</v>
          </cell>
          <cell r="H39">
            <v>3</v>
          </cell>
          <cell r="J39">
            <v>3.6000000000000005</v>
          </cell>
          <cell r="K39">
            <v>9.9599999999999991</v>
          </cell>
          <cell r="M39">
            <v>0</v>
          </cell>
          <cell r="P39" t="str">
            <v>F</v>
          </cell>
        </row>
        <row r="40">
          <cell r="C40" t="str">
            <v xml:space="preserve"> 5) 약품 침전지 설비</v>
          </cell>
        </row>
        <row r="41">
          <cell r="B41" t="str">
            <v>MCP-501</v>
          </cell>
          <cell r="C41" t="str">
            <v>침전지 슬리저 수집기</v>
          </cell>
          <cell r="H41">
            <v>8</v>
          </cell>
          <cell r="P41" t="str">
            <v>F</v>
          </cell>
        </row>
        <row r="42">
          <cell r="B42" t="str">
            <v>M-502</v>
          </cell>
          <cell r="C42" t="str">
            <v>피스톤형 공기압축기</v>
          </cell>
          <cell r="E42">
            <v>3.7</v>
          </cell>
          <cell r="F42">
            <v>9.16</v>
          </cell>
          <cell r="G42">
            <v>6.03</v>
          </cell>
          <cell r="H42">
            <v>1</v>
          </cell>
          <cell r="I42">
            <v>1</v>
          </cell>
          <cell r="J42">
            <v>3.7</v>
          </cell>
          <cell r="K42">
            <v>6.03</v>
          </cell>
          <cell r="L42">
            <v>0.6</v>
          </cell>
          <cell r="M42">
            <v>2.2200000000000002</v>
          </cell>
          <cell r="P42" t="str">
            <v>F</v>
          </cell>
        </row>
        <row r="43">
          <cell r="C43" t="str">
            <v xml:space="preserve"> 6) 샘플링 펌프 설비</v>
          </cell>
        </row>
        <row r="44">
          <cell r="B44" t="str">
            <v>M-1501</v>
          </cell>
          <cell r="C44" t="str">
            <v>원수 유입 샘플링 펌프</v>
          </cell>
          <cell r="E44">
            <v>0.75</v>
          </cell>
          <cell r="F44">
            <v>2.5299999999999998</v>
          </cell>
          <cell r="G44">
            <v>1.67</v>
          </cell>
          <cell r="H44">
            <v>1</v>
          </cell>
          <cell r="I44">
            <v>1</v>
          </cell>
          <cell r="J44">
            <v>0.75</v>
          </cell>
          <cell r="K44">
            <v>1.67</v>
          </cell>
          <cell r="L44">
            <v>0.9</v>
          </cell>
          <cell r="M44">
            <v>0.67500000000000004</v>
          </cell>
          <cell r="P44" t="str">
            <v>N</v>
          </cell>
        </row>
        <row r="45">
          <cell r="B45" t="str">
            <v>M-1502</v>
          </cell>
          <cell r="C45" t="str">
            <v>침전지 샘플링 펌프</v>
          </cell>
          <cell r="E45">
            <v>0.75</v>
          </cell>
          <cell r="F45">
            <v>2.5299999999999998</v>
          </cell>
          <cell r="G45">
            <v>1.67</v>
          </cell>
          <cell r="H45">
            <v>1</v>
          </cell>
          <cell r="I45">
            <v>1</v>
          </cell>
          <cell r="J45">
            <v>0.75</v>
          </cell>
          <cell r="K45">
            <v>1.67</v>
          </cell>
          <cell r="L45">
            <v>0.9</v>
          </cell>
          <cell r="M45">
            <v>0.67500000000000004</v>
          </cell>
          <cell r="P45" t="str">
            <v>N</v>
          </cell>
        </row>
        <row r="46">
          <cell r="C46" t="str">
            <v>소 계</v>
          </cell>
          <cell r="J46">
            <v>125</v>
          </cell>
          <cell r="K46">
            <v>245.62</v>
          </cell>
          <cell r="M46">
            <v>78.109999999999985</v>
          </cell>
        </row>
        <row r="49">
          <cell r="C49" t="str">
            <v>2. 여과지 설비(MCC-200)</v>
          </cell>
        </row>
        <row r="50">
          <cell r="C50" t="str">
            <v xml:space="preserve"> 1) 약품침전지 설비</v>
          </cell>
        </row>
        <row r="51">
          <cell r="B51" t="str">
            <v>M-505</v>
          </cell>
          <cell r="C51" t="str">
            <v>약품침전지 유량계실 유지관리용밸브</v>
          </cell>
          <cell r="E51">
            <v>0.4</v>
          </cell>
          <cell r="F51">
            <v>1.68</v>
          </cell>
          <cell r="G51">
            <v>1.1100000000000001</v>
          </cell>
          <cell r="H51">
            <v>3</v>
          </cell>
          <cell r="J51">
            <v>1.2000000000000002</v>
          </cell>
          <cell r="K51">
            <v>3.33</v>
          </cell>
          <cell r="L51">
            <v>0.1</v>
          </cell>
          <cell r="M51">
            <v>0.12000000000000002</v>
          </cell>
          <cell r="P51" t="str">
            <v>F</v>
          </cell>
        </row>
        <row r="52">
          <cell r="B52" t="str">
            <v>M-506</v>
          </cell>
          <cell r="C52" t="str">
            <v>약품침전지 유량계실 배수펌프</v>
          </cell>
          <cell r="E52">
            <v>0.75</v>
          </cell>
          <cell r="F52">
            <v>2.5299999999999998</v>
          </cell>
          <cell r="G52">
            <v>1.67</v>
          </cell>
          <cell r="H52">
            <v>1</v>
          </cell>
          <cell r="J52">
            <v>0.75</v>
          </cell>
          <cell r="K52">
            <v>1.67</v>
          </cell>
          <cell r="L52">
            <v>0.1</v>
          </cell>
          <cell r="M52">
            <v>7.5000000000000011E-2</v>
          </cell>
          <cell r="P52" t="str">
            <v>N</v>
          </cell>
        </row>
        <row r="53">
          <cell r="C53" t="str">
            <v xml:space="preserve"> 2) 여과지 설비</v>
          </cell>
        </row>
        <row r="54">
          <cell r="B54" t="str">
            <v>M-602</v>
          </cell>
          <cell r="C54" t="str">
            <v>여과지 유입수로 유지관리용게이트</v>
          </cell>
          <cell r="E54">
            <v>1.5</v>
          </cell>
          <cell r="F54">
            <v>4.21</v>
          </cell>
          <cell r="G54">
            <v>2.77</v>
          </cell>
          <cell r="H54">
            <v>6</v>
          </cell>
          <cell r="J54">
            <v>9</v>
          </cell>
          <cell r="K54">
            <v>16.62</v>
          </cell>
          <cell r="L54">
            <v>0.1</v>
          </cell>
          <cell r="M54">
            <v>0.9</v>
          </cell>
          <cell r="P54" t="str">
            <v>F</v>
          </cell>
        </row>
        <row r="55">
          <cell r="B55" t="str">
            <v>M-604</v>
          </cell>
          <cell r="C55" t="str">
            <v>역세척수 공급펌프 유입밸브</v>
          </cell>
          <cell r="E55">
            <v>1.5</v>
          </cell>
          <cell r="F55">
            <v>4.21</v>
          </cell>
          <cell r="G55">
            <v>2.77</v>
          </cell>
          <cell r="H55">
            <v>3</v>
          </cell>
          <cell r="J55">
            <v>4.5</v>
          </cell>
          <cell r="K55">
            <v>8.31</v>
          </cell>
          <cell r="L55">
            <v>0.1</v>
          </cell>
          <cell r="M55">
            <v>0.45</v>
          </cell>
          <cell r="P55" t="str">
            <v>F</v>
          </cell>
        </row>
        <row r="56">
          <cell r="B56" t="str">
            <v>M-605</v>
          </cell>
          <cell r="C56" t="str">
            <v>역세척수 공급펌프 토출밸브</v>
          </cell>
          <cell r="E56">
            <v>1.5</v>
          </cell>
          <cell r="F56">
            <v>4.21</v>
          </cell>
          <cell r="G56">
            <v>2.77</v>
          </cell>
          <cell r="H56">
            <v>3</v>
          </cell>
          <cell r="J56">
            <v>4.5</v>
          </cell>
          <cell r="K56">
            <v>8.31</v>
          </cell>
          <cell r="L56">
            <v>0.1</v>
          </cell>
          <cell r="M56">
            <v>0.45</v>
          </cell>
          <cell r="P56" t="str">
            <v>F</v>
          </cell>
        </row>
        <row r="57">
          <cell r="B57" t="str">
            <v>M-607</v>
          </cell>
          <cell r="C57" t="str">
            <v>역세척수 유량 조절밸브</v>
          </cell>
          <cell r="E57">
            <v>2.2000000000000002</v>
          </cell>
          <cell r="F57">
            <v>5.84</v>
          </cell>
          <cell r="G57">
            <v>3.84</v>
          </cell>
          <cell r="H57">
            <v>1</v>
          </cell>
          <cell r="J57">
            <v>2.2000000000000002</v>
          </cell>
          <cell r="K57">
            <v>3.84</v>
          </cell>
          <cell r="L57">
            <v>0.1</v>
          </cell>
          <cell r="M57">
            <v>0.22000000000000003</v>
          </cell>
          <cell r="P57" t="str">
            <v>F</v>
          </cell>
        </row>
        <row r="58">
          <cell r="B58" t="str">
            <v>M-611</v>
          </cell>
          <cell r="C58" t="str">
            <v>용수 공급장치</v>
          </cell>
          <cell r="E58">
            <v>15</v>
          </cell>
          <cell r="F58">
            <v>34.21</v>
          </cell>
          <cell r="G58">
            <v>22.52</v>
          </cell>
          <cell r="H58">
            <v>1</v>
          </cell>
          <cell r="J58">
            <v>15</v>
          </cell>
          <cell r="K58">
            <v>22.52</v>
          </cell>
          <cell r="L58">
            <v>0.6</v>
          </cell>
          <cell r="M58">
            <v>9</v>
          </cell>
          <cell r="P58" t="str">
            <v>F</v>
          </cell>
        </row>
        <row r="59">
          <cell r="B59" t="str">
            <v>M-612</v>
          </cell>
          <cell r="C59" t="str">
            <v>전염소 용해수 펌프</v>
          </cell>
          <cell r="E59">
            <v>5.5</v>
          </cell>
          <cell r="F59">
            <v>13.68</v>
          </cell>
          <cell r="G59">
            <v>9</v>
          </cell>
          <cell r="H59">
            <v>1</v>
          </cell>
          <cell r="I59">
            <v>1</v>
          </cell>
          <cell r="J59">
            <v>5.5</v>
          </cell>
          <cell r="K59">
            <v>9</v>
          </cell>
          <cell r="L59">
            <v>0.9</v>
          </cell>
          <cell r="M59">
            <v>4.95</v>
          </cell>
          <cell r="P59" t="str">
            <v>N</v>
          </cell>
        </row>
        <row r="60">
          <cell r="B60" t="str">
            <v>M-613</v>
          </cell>
          <cell r="C60" t="str">
            <v>후염소 용해수 펌프</v>
          </cell>
          <cell r="E60">
            <v>5.5</v>
          </cell>
          <cell r="F60">
            <v>13.68</v>
          </cell>
          <cell r="G60">
            <v>9</v>
          </cell>
          <cell r="H60">
            <v>1</v>
          </cell>
          <cell r="J60">
            <v>5.5</v>
          </cell>
          <cell r="K60">
            <v>9</v>
          </cell>
          <cell r="L60">
            <v>0.9</v>
          </cell>
          <cell r="M60">
            <v>4.95</v>
          </cell>
          <cell r="P60" t="str">
            <v>N</v>
          </cell>
        </row>
        <row r="61">
          <cell r="B61" t="str">
            <v>M-616</v>
          </cell>
          <cell r="C61" t="str">
            <v>여과지 배수밸브</v>
          </cell>
          <cell r="E61">
            <v>0.4</v>
          </cell>
          <cell r="F61">
            <v>1.68</v>
          </cell>
          <cell r="G61">
            <v>1.1100000000000001</v>
          </cell>
          <cell r="H61">
            <v>6</v>
          </cell>
          <cell r="J61">
            <v>2.4000000000000004</v>
          </cell>
          <cell r="K61">
            <v>6.66</v>
          </cell>
          <cell r="L61">
            <v>0.1</v>
          </cell>
          <cell r="M61">
            <v>0.24000000000000005</v>
          </cell>
          <cell r="P61" t="str">
            <v>F</v>
          </cell>
        </row>
        <row r="62">
          <cell r="B62" t="str">
            <v>M-617</v>
          </cell>
          <cell r="C62" t="str">
            <v>여과지 배수펌프</v>
          </cell>
          <cell r="E62">
            <v>1.5</v>
          </cell>
          <cell r="F62">
            <v>4.21</v>
          </cell>
          <cell r="G62">
            <v>2.77</v>
          </cell>
          <cell r="H62">
            <v>1</v>
          </cell>
          <cell r="I62">
            <v>1</v>
          </cell>
          <cell r="J62">
            <v>1.5</v>
          </cell>
          <cell r="K62">
            <v>2.77</v>
          </cell>
          <cell r="L62">
            <v>0.1</v>
          </cell>
          <cell r="M62">
            <v>0.15000000000000002</v>
          </cell>
          <cell r="P62" t="str">
            <v>N</v>
          </cell>
        </row>
        <row r="63">
          <cell r="B63" t="str">
            <v>M-618</v>
          </cell>
          <cell r="C63" t="str">
            <v>여과지 정수유출정 유지관리용 밸브</v>
          </cell>
          <cell r="E63">
            <v>1.5</v>
          </cell>
          <cell r="F63">
            <v>4.21</v>
          </cell>
          <cell r="G63">
            <v>2.77</v>
          </cell>
          <cell r="H63">
            <v>1</v>
          </cell>
          <cell r="J63">
            <v>1.5</v>
          </cell>
          <cell r="K63">
            <v>2.77</v>
          </cell>
          <cell r="L63">
            <v>0.1</v>
          </cell>
          <cell r="M63">
            <v>0.15000000000000002</v>
          </cell>
          <cell r="P63" t="str">
            <v>F</v>
          </cell>
        </row>
        <row r="64">
          <cell r="B64" t="str">
            <v>M-619</v>
          </cell>
          <cell r="C64" t="str">
            <v>송풍기 유지관리용 모노레일 호이스트</v>
          </cell>
          <cell r="E64">
            <v>2.2999999999999998</v>
          </cell>
          <cell r="F64">
            <v>5.89</v>
          </cell>
          <cell r="G64">
            <v>3.88</v>
          </cell>
          <cell r="H64">
            <v>1</v>
          </cell>
          <cell r="J64">
            <v>2.2999999999999998</v>
          </cell>
          <cell r="K64">
            <v>3.88</v>
          </cell>
          <cell r="L64">
            <v>0.1</v>
          </cell>
          <cell r="M64">
            <v>0.22999999999999998</v>
          </cell>
          <cell r="P64" t="str">
            <v>F</v>
          </cell>
        </row>
        <row r="65">
          <cell r="B65" t="str">
            <v>M-620</v>
          </cell>
          <cell r="C65" t="str">
            <v>유지관리용 모노레일 호이스트(1)</v>
          </cell>
          <cell r="E65">
            <v>2.2999999999999998</v>
          </cell>
          <cell r="F65">
            <v>5.89</v>
          </cell>
          <cell r="G65">
            <v>3.88</v>
          </cell>
          <cell r="H65">
            <v>1</v>
          </cell>
          <cell r="J65">
            <v>2.2999999999999998</v>
          </cell>
          <cell r="K65">
            <v>3.88</v>
          </cell>
          <cell r="L65">
            <v>0.1</v>
          </cell>
          <cell r="M65">
            <v>0.22999999999999998</v>
          </cell>
          <cell r="P65" t="str">
            <v>F</v>
          </cell>
        </row>
        <row r="66">
          <cell r="B66" t="str">
            <v>M-621</v>
          </cell>
          <cell r="C66" t="str">
            <v>유지관리용 모노레일 호이스트(2)</v>
          </cell>
          <cell r="E66">
            <v>2.2999999999999998</v>
          </cell>
          <cell r="F66">
            <v>5.89</v>
          </cell>
          <cell r="G66">
            <v>3.88</v>
          </cell>
          <cell r="H66">
            <v>1</v>
          </cell>
          <cell r="J66">
            <v>2.2999999999999998</v>
          </cell>
          <cell r="K66">
            <v>3.88</v>
          </cell>
          <cell r="L66">
            <v>0.1</v>
          </cell>
          <cell r="M66">
            <v>0.22999999999999998</v>
          </cell>
          <cell r="P66" t="str">
            <v>F</v>
          </cell>
        </row>
        <row r="67">
          <cell r="B67" t="str">
            <v>M-622</v>
          </cell>
          <cell r="C67" t="str">
            <v>통합제수변실 유지관리용밸브</v>
          </cell>
          <cell r="E67">
            <v>2.2000000000000002</v>
          </cell>
          <cell r="F67">
            <v>5.84</v>
          </cell>
          <cell r="G67">
            <v>3.84</v>
          </cell>
          <cell r="H67">
            <v>3</v>
          </cell>
          <cell r="J67">
            <v>6.6000000000000005</v>
          </cell>
          <cell r="K67">
            <v>11.52</v>
          </cell>
          <cell r="L67">
            <v>0.1</v>
          </cell>
          <cell r="M67">
            <v>0.66000000000000014</v>
          </cell>
          <cell r="P67" t="str">
            <v>F</v>
          </cell>
        </row>
        <row r="68">
          <cell r="B68" t="str">
            <v>M-623</v>
          </cell>
          <cell r="C68" t="str">
            <v>통합제수변실 배수펌프</v>
          </cell>
          <cell r="E68">
            <v>0.75</v>
          </cell>
          <cell r="F68">
            <v>2.5299999999999998</v>
          </cell>
          <cell r="G68">
            <v>1.67</v>
          </cell>
          <cell r="H68">
            <v>1</v>
          </cell>
          <cell r="J68">
            <v>0.75</v>
          </cell>
          <cell r="K68">
            <v>1.67</v>
          </cell>
          <cell r="L68">
            <v>0.1</v>
          </cell>
          <cell r="M68">
            <v>7.5000000000000011E-2</v>
          </cell>
          <cell r="P68" t="str">
            <v>N</v>
          </cell>
        </row>
        <row r="69">
          <cell r="B69" t="str">
            <v>FCC</v>
          </cell>
          <cell r="C69" t="str">
            <v>여과지 제어반</v>
          </cell>
          <cell r="E69">
            <v>7.1000000000000005</v>
          </cell>
          <cell r="F69">
            <v>20.150000000000002</v>
          </cell>
          <cell r="G69">
            <v>13.26</v>
          </cell>
          <cell r="H69">
            <v>6</v>
          </cell>
          <cell r="J69">
            <v>42.6</v>
          </cell>
          <cell r="K69">
            <v>79.56</v>
          </cell>
          <cell r="L69">
            <v>0.6</v>
          </cell>
          <cell r="M69">
            <v>25.56</v>
          </cell>
          <cell r="P69" t="str">
            <v>F</v>
          </cell>
        </row>
        <row r="70">
          <cell r="C70" t="str">
            <v>여과지 유입 게이트(M-601)</v>
          </cell>
          <cell r="E70">
            <v>1.5</v>
          </cell>
          <cell r="F70">
            <v>4.21</v>
          </cell>
          <cell r="G70">
            <v>2.77</v>
          </cell>
          <cell r="H70">
            <v>1</v>
          </cell>
          <cell r="J70">
            <v>1.5</v>
          </cell>
          <cell r="K70">
            <v>2.77</v>
          </cell>
          <cell r="M70">
            <v>0</v>
          </cell>
        </row>
        <row r="71">
          <cell r="C71" t="str">
            <v>역세척 밸브(M-608)</v>
          </cell>
          <cell r="E71">
            <v>2.2000000000000002</v>
          </cell>
          <cell r="F71">
            <v>5.84</v>
          </cell>
          <cell r="G71">
            <v>3.84</v>
          </cell>
          <cell r="H71">
            <v>1</v>
          </cell>
          <cell r="J71">
            <v>2.2000000000000002</v>
          </cell>
          <cell r="K71">
            <v>3.84</v>
          </cell>
          <cell r="M71">
            <v>0</v>
          </cell>
        </row>
        <row r="72">
          <cell r="C72" t="str">
            <v>역세척 공기밸브(M-610)</v>
          </cell>
          <cell r="E72">
            <v>0.4</v>
          </cell>
          <cell r="F72">
            <v>1.68</v>
          </cell>
          <cell r="G72">
            <v>1.1100000000000001</v>
          </cell>
          <cell r="H72">
            <v>1</v>
          </cell>
          <cell r="J72">
            <v>0.4</v>
          </cell>
          <cell r="K72">
            <v>1.1100000000000001</v>
          </cell>
          <cell r="M72">
            <v>0</v>
          </cell>
        </row>
        <row r="73">
          <cell r="C73" t="str">
            <v>여과지 정수조절 유출밸브(M-614)</v>
          </cell>
          <cell r="E73">
            <v>1.5</v>
          </cell>
          <cell r="F73">
            <v>4.21</v>
          </cell>
          <cell r="G73">
            <v>2.77</v>
          </cell>
          <cell r="H73">
            <v>1</v>
          </cell>
          <cell r="J73">
            <v>1.5</v>
          </cell>
          <cell r="K73">
            <v>2.77</v>
          </cell>
          <cell r="M73">
            <v>0</v>
          </cell>
        </row>
        <row r="74">
          <cell r="C74" t="str">
            <v>역세척수 배수 게이트(M-615)</v>
          </cell>
          <cell r="E74">
            <v>1.5</v>
          </cell>
          <cell r="F74">
            <v>4.21</v>
          </cell>
          <cell r="G74">
            <v>2.77</v>
          </cell>
          <cell r="H74">
            <v>1</v>
          </cell>
          <cell r="J74">
            <v>1.5</v>
          </cell>
          <cell r="K74">
            <v>2.77</v>
          </cell>
          <cell r="M74">
            <v>0</v>
          </cell>
        </row>
        <row r="75">
          <cell r="C75" t="str">
            <v>소 계</v>
          </cell>
          <cell r="J75">
            <v>110.39999999999998</v>
          </cell>
          <cell r="K75">
            <v>199.18999999999997</v>
          </cell>
          <cell r="M75">
            <v>48.639999999999993</v>
          </cell>
        </row>
        <row r="76">
          <cell r="C76" t="str">
            <v>3. 염소 설비(MCC-300)</v>
          </cell>
        </row>
        <row r="77">
          <cell r="C77" t="str">
            <v xml:space="preserve"> 1) 염소 설비</v>
          </cell>
        </row>
        <row r="78">
          <cell r="B78" t="str">
            <v>M-707</v>
          </cell>
          <cell r="C78" t="str">
            <v>염소용기용 호이스트</v>
          </cell>
          <cell r="E78">
            <v>2.2999999999999998</v>
          </cell>
          <cell r="F78">
            <v>5.89</v>
          </cell>
          <cell r="G78">
            <v>3.88</v>
          </cell>
          <cell r="H78">
            <v>1</v>
          </cell>
          <cell r="J78">
            <v>2.2999999999999998</v>
          </cell>
          <cell r="K78">
            <v>3.88</v>
          </cell>
          <cell r="L78">
            <v>0.1</v>
          </cell>
          <cell r="M78">
            <v>0.22999999999999998</v>
          </cell>
          <cell r="P78" t="str">
            <v>F</v>
          </cell>
        </row>
        <row r="79">
          <cell r="B79" t="str">
            <v>M-708</v>
          </cell>
          <cell r="C79" t="str">
            <v>현장 제어반</v>
          </cell>
          <cell r="E79">
            <v>11.4</v>
          </cell>
          <cell r="F79">
            <v>29.259999999999998</v>
          </cell>
          <cell r="G79">
            <v>19.260000000000002</v>
          </cell>
          <cell r="H79">
            <v>1</v>
          </cell>
          <cell r="J79">
            <v>11.4</v>
          </cell>
          <cell r="K79">
            <v>19.260000000000002</v>
          </cell>
          <cell r="L79">
            <v>0.9</v>
          </cell>
          <cell r="M79">
            <v>10.26</v>
          </cell>
          <cell r="P79" t="str">
            <v>F</v>
          </cell>
        </row>
        <row r="80">
          <cell r="C80" t="str">
            <v>염소 투입기(M-701)(0.2KWx2)</v>
          </cell>
          <cell r="E80">
            <v>0.4</v>
          </cell>
          <cell r="F80">
            <v>1.9</v>
          </cell>
          <cell r="G80">
            <v>1.25</v>
          </cell>
          <cell r="H80">
            <v>1</v>
          </cell>
          <cell r="J80">
            <v>0.4</v>
          </cell>
          <cell r="K80">
            <v>1.25</v>
          </cell>
        </row>
        <row r="81">
          <cell r="C81" t="str">
            <v>중화 설비(M-705)(5.5KWx2)</v>
          </cell>
          <cell r="E81">
            <v>11</v>
          </cell>
          <cell r="F81">
            <v>27.36</v>
          </cell>
          <cell r="G81">
            <v>18.010000000000002</v>
          </cell>
          <cell r="H81">
            <v>1</v>
          </cell>
          <cell r="J81">
            <v>11</v>
          </cell>
          <cell r="K81">
            <v>18.010000000000002</v>
          </cell>
        </row>
        <row r="82">
          <cell r="C82" t="str">
            <v>소 계</v>
          </cell>
          <cell r="J82">
            <v>13.7</v>
          </cell>
          <cell r="K82">
            <v>23.14</v>
          </cell>
          <cell r="M82">
            <v>10.49</v>
          </cell>
        </row>
        <row r="83">
          <cell r="C83" t="str">
            <v>4. 정수지 설비(MCC-400)</v>
          </cell>
        </row>
        <row r="84">
          <cell r="C84" t="str">
            <v xml:space="preserve"> 1) 정수지 설비</v>
          </cell>
        </row>
        <row r="85">
          <cell r="B85" t="str">
            <v>M-801</v>
          </cell>
          <cell r="C85" t="str">
            <v>정수지 유입밸브</v>
          </cell>
          <cell r="E85">
            <v>2.2000000000000002</v>
          </cell>
          <cell r="F85">
            <v>5.84</v>
          </cell>
          <cell r="G85">
            <v>3.84</v>
          </cell>
          <cell r="H85">
            <v>2</v>
          </cell>
          <cell r="J85">
            <v>4.4000000000000004</v>
          </cell>
          <cell r="K85">
            <v>7.68</v>
          </cell>
          <cell r="L85">
            <v>0.1</v>
          </cell>
          <cell r="M85">
            <v>0.44000000000000006</v>
          </cell>
          <cell r="P85" t="str">
            <v>F</v>
          </cell>
        </row>
        <row r="86">
          <cell r="B86" t="str">
            <v>M-802</v>
          </cell>
          <cell r="C86" t="str">
            <v>정수지 유입밸브실 배수펌프</v>
          </cell>
          <cell r="E86">
            <v>0.75</v>
          </cell>
          <cell r="F86">
            <v>2.5299999999999998</v>
          </cell>
          <cell r="G86">
            <v>1.67</v>
          </cell>
          <cell r="H86">
            <v>1</v>
          </cell>
          <cell r="J86">
            <v>0.75</v>
          </cell>
          <cell r="K86">
            <v>1.67</v>
          </cell>
          <cell r="L86">
            <v>0.1</v>
          </cell>
          <cell r="M86">
            <v>7.5000000000000011E-2</v>
          </cell>
          <cell r="P86" t="str">
            <v>N</v>
          </cell>
        </row>
        <row r="87">
          <cell r="B87" t="str">
            <v>M-803</v>
          </cell>
          <cell r="C87" t="str">
            <v>펌프실 유출밸브</v>
          </cell>
          <cell r="E87">
            <v>2.2000000000000002</v>
          </cell>
          <cell r="F87">
            <v>5.84</v>
          </cell>
          <cell r="G87">
            <v>3.84</v>
          </cell>
          <cell r="H87">
            <v>1</v>
          </cell>
          <cell r="J87">
            <v>2.2000000000000002</v>
          </cell>
          <cell r="K87">
            <v>3.84</v>
          </cell>
          <cell r="L87">
            <v>0.1</v>
          </cell>
          <cell r="M87">
            <v>0.22000000000000003</v>
          </cell>
          <cell r="P87" t="str">
            <v>F</v>
          </cell>
        </row>
        <row r="88">
          <cell r="B88" t="str">
            <v>M-804</v>
          </cell>
          <cell r="C88" t="str">
            <v>펌프실 유출밸브실 배수펌프</v>
          </cell>
          <cell r="E88">
            <v>0.75</v>
          </cell>
          <cell r="F88">
            <v>2.5299999999999998</v>
          </cell>
          <cell r="G88">
            <v>1.67</v>
          </cell>
          <cell r="H88">
            <v>1</v>
          </cell>
          <cell r="J88">
            <v>0.75</v>
          </cell>
          <cell r="K88">
            <v>1.67</v>
          </cell>
          <cell r="L88">
            <v>0.1</v>
          </cell>
          <cell r="M88">
            <v>7.5000000000000011E-2</v>
          </cell>
          <cell r="P88" t="str">
            <v>N</v>
          </cell>
        </row>
        <row r="89">
          <cell r="B89" t="str">
            <v>M-805</v>
          </cell>
          <cell r="C89" t="str">
            <v>정수지 유출밸브</v>
          </cell>
          <cell r="E89">
            <v>2.2000000000000002</v>
          </cell>
          <cell r="F89">
            <v>5.84</v>
          </cell>
          <cell r="G89">
            <v>3.84</v>
          </cell>
          <cell r="H89">
            <v>2</v>
          </cell>
          <cell r="J89">
            <v>4.4000000000000004</v>
          </cell>
          <cell r="K89">
            <v>7.68</v>
          </cell>
          <cell r="L89">
            <v>0.1</v>
          </cell>
          <cell r="M89">
            <v>0.44000000000000006</v>
          </cell>
          <cell r="P89" t="str">
            <v>F</v>
          </cell>
        </row>
        <row r="90">
          <cell r="B90" t="str">
            <v>M-807</v>
          </cell>
          <cell r="C90" t="str">
            <v>정수지 유출밸브실 배수펌프</v>
          </cell>
          <cell r="E90">
            <v>0.75</v>
          </cell>
          <cell r="F90">
            <v>2.5299999999999998</v>
          </cell>
          <cell r="G90">
            <v>1.67</v>
          </cell>
          <cell r="H90">
            <v>1</v>
          </cell>
          <cell r="J90">
            <v>0.75</v>
          </cell>
          <cell r="K90">
            <v>1.67</v>
          </cell>
          <cell r="L90">
            <v>0.1</v>
          </cell>
          <cell r="M90">
            <v>7.5000000000000011E-2</v>
          </cell>
          <cell r="P90" t="str">
            <v>N</v>
          </cell>
        </row>
        <row r="91">
          <cell r="C91" t="str">
            <v xml:space="preserve"> 2) 샘플링 펌프 설비</v>
          </cell>
        </row>
        <row r="92">
          <cell r="B92" t="str">
            <v>M-1503</v>
          </cell>
          <cell r="C92" t="str">
            <v>사여과지 샘플링 펌프</v>
          </cell>
          <cell r="E92">
            <v>0.75</v>
          </cell>
          <cell r="F92">
            <v>2.5299999999999998</v>
          </cell>
          <cell r="G92">
            <v>1.67</v>
          </cell>
          <cell r="H92">
            <v>1</v>
          </cell>
          <cell r="I92">
            <v>1</v>
          </cell>
          <cell r="J92">
            <v>0.75</v>
          </cell>
          <cell r="K92">
            <v>1.67</v>
          </cell>
          <cell r="L92">
            <v>0.9</v>
          </cell>
          <cell r="M92">
            <v>0.67500000000000004</v>
          </cell>
          <cell r="P92" t="str">
            <v>N</v>
          </cell>
        </row>
        <row r="93">
          <cell r="B93" t="str">
            <v>M-1504</v>
          </cell>
          <cell r="C93" t="str">
            <v>정수지 샘플링 펌프</v>
          </cell>
          <cell r="E93">
            <v>0.75</v>
          </cell>
          <cell r="F93">
            <v>2.5299999999999998</v>
          </cell>
          <cell r="G93">
            <v>1.67</v>
          </cell>
          <cell r="H93">
            <v>1</v>
          </cell>
          <cell r="I93">
            <v>1</v>
          </cell>
          <cell r="J93">
            <v>0.75</v>
          </cell>
          <cell r="K93">
            <v>1.67</v>
          </cell>
          <cell r="L93">
            <v>0.9</v>
          </cell>
          <cell r="M93">
            <v>0.67500000000000004</v>
          </cell>
          <cell r="P93" t="str">
            <v>N</v>
          </cell>
        </row>
        <row r="94">
          <cell r="C94" t="str">
            <v>소 계</v>
          </cell>
          <cell r="J94">
            <v>14.750000000000002</v>
          </cell>
          <cell r="K94">
            <v>27.550000000000004</v>
          </cell>
          <cell r="M94">
            <v>2.6749999999999998</v>
          </cell>
        </row>
        <row r="95">
          <cell r="C95" t="str">
            <v>5. 배출수지 및 배슬러지지 설비(MCC-500)</v>
          </cell>
        </row>
        <row r="96">
          <cell r="C96" t="str">
            <v xml:space="preserve"> 1) 배출수 설비</v>
          </cell>
        </row>
        <row r="97">
          <cell r="B97" t="str">
            <v>M-901</v>
          </cell>
          <cell r="C97" t="str">
            <v>배출수지 유입게이트</v>
          </cell>
          <cell r="E97">
            <v>2.2000000000000002</v>
          </cell>
          <cell r="F97">
            <v>5.84</v>
          </cell>
          <cell r="G97">
            <v>3.84</v>
          </cell>
          <cell r="H97">
            <v>2</v>
          </cell>
          <cell r="J97">
            <v>4.4000000000000004</v>
          </cell>
          <cell r="K97">
            <v>7.68</v>
          </cell>
          <cell r="L97">
            <v>0.1</v>
          </cell>
          <cell r="M97">
            <v>0.44000000000000006</v>
          </cell>
          <cell r="P97" t="str">
            <v>F</v>
          </cell>
        </row>
        <row r="98">
          <cell r="B98" t="str">
            <v>M-902</v>
          </cell>
          <cell r="C98" t="str">
            <v>배출수지 슬러지 수집기</v>
          </cell>
          <cell r="E98">
            <v>1.5</v>
          </cell>
          <cell r="F98">
            <v>4.21</v>
          </cell>
          <cell r="G98">
            <v>2.77</v>
          </cell>
          <cell r="H98">
            <v>2</v>
          </cell>
          <cell r="J98">
            <v>3</v>
          </cell>
          <cell r="K98">
            <v>5.54</v>
          </cell>
          <cell r="L98">
            <v>0.6</v>
          </cell>
          <cell r="M98">
            <v>1.7999999999999998</v>
          </cell>
          <cell r="P98" t="str">
            <v>F</v>
          </cell>
        </row>
        <row r="99">
          <cell r="B99" t="str">
            <v>M-903</v>
          </cell>
          <cell r="C99" t="str">
            <v>배출수지 슬러지 인발밸브</v>
          </cell>
          <cell r="E99">
            <v>0.75</v>
          </cell>
          <cell r="F99">
            <v>2.5299999999999998</v>
          </cell>
          <cell r="G99">
            <v>1.67</v>
          </cell>
          <cell r="H99">
            <v>2</v>
          </cell>
          <cell r="J99">
            <v>1.5</v>
          </cell>
          <cell r="K99">
            <v>3.34</v>
          </cell>
          <cell r="L99">
            <v>0.1</v>
          </cell>
          <cell r="M99">
            <v>0.15000000000000002</v>
          </cell>
          <cell r="P99" t="str">
            <v>F</v>
          </cell>
        </row>
        <row r="100">
          <cell r="B100" t="str">
            <v>M-904</v>
          </cell>
          <cell r="C100" t="str">
            <v>배출수지 슬러지 펌프</v>
          </cell>
          <cell r="E100">
            <v>3.7</v>
          </cell>
          <cell r="F100">
            <v>9.16</v>
          </cell>
          <cell r="G100">
            <v>6.03</v>
          </cell>
          <cell r="H100">
            <v>1</v>
          </cell>
          <cell r="I100">
            <v>1</v>
          </cell>
          <cell r="J100">
            <v>3.7</v>
          </cell>
          <cell r="K100">
            <v>6.03</v>
          </cell>
          <cell r="L100">
            <v>0.6</v>
          </cell>
          <cell r="M100">
            <v>2.2200000000000002</v>
          </cell>
          <cell r="P100" t="str">
            <v>N</v>
          </cell>
        </row>
        <row r="101">
          <cell r="B101" t="str">
            <v>M-905</v>
          </cell>
          <cell r="C101" t="str">
            <v>배출수지 유출게이트</v>
          </cell>
          <cell r="E101">
            <v>1.5</v>
          </cell>
          <cell r="F101">
            <v>4.21</v>
          </cell>
          <cell r="G101">
            <v>2.77</v>
          </cell>
          <cell r="H101">
            <v>2</v>
          </cell>
          <cell r="J101">
            <v>3</v>
          </cell>
          <cell r="K101">
            <v>5.54</v>
          </cell>
          <cell r="L101">
            <v>0.1</v>
          </cell>
          <cell r="M101">
            <v>0.30000000000000004</v>
          </cell>
          <cell r="P101" t="str">
            <v>F</v>
          </cell>
        </row>
        <row r="102">
          <cell r="B102" t="str">
            <v>M-907</v>
          </cell>
          <cell r="C102" t="str">
            <v>배출수지 및 배슬러지지 펌프실 배수펌프</v>
          </cell>
          <cell r="E102">
            <v>1.5</v>
          </cell>
          <cell r="F102">
            <v>4.21</v>
          </cell>
          <cell r="G102">
            <v>2.77</v>
          </cell>
          <cell r="H102">
            <v>1</v>
          </cell>
          <cell r="I102">
            <v>1</v>
          </cell>
          <cell r="J102">
            <v>1.5</v>
          </cell>
          <cell r="K102">
            <v>2.77</v>
          </cell>
          <cell r="L102">
            <v>0.1</v>
          </cell>
          <cell r="M102">
            <v>0.15000000000000002</v>
          </cell>
          <cell r="P102" t="str">
            <v>N</v>
          </cell>
        </row>
        <row r="103">
          <cell r="C103" t="str">
            <v xml:space="preserve"> 2) 배슬러지지 설비</v>
          </cell>
        </row>
        <row r="104">
          <cell r="B104" t="str">
            <v>M-1001</v>
          </cell>
          <cell r="C104" t="str">
            <v>배슬러지지 유입게이트</v>
          </cell>
          <cell r="E104">
            <v>1.5</v>
          </cell>
          <cell r="F104">
            <v>4.21</v>
          </cell>
          <cell r="G104">
            <v>2.77</v>
          </cell>
          <cell r="H104">
            <v>2</v>
          </cell>
          <cell r="J104">
            <v>3</v>
          </cell>
          <cell r="K104">
            <v>5.54</v>
          </cell>
          <cell r="L104">
            <v>0.1</v>
          </cell>
          <cell r="M104">
            <v>0.30000000000000004</v>
          </cell>
          <cell r="P104" t="str">
            <v>F</v>
          </cell>
        </row>
        <row r="105">
          <cell r="B105" t="str">
            <v>M-1002</v>
          </cell>
          <cell r="C105" t="str">
            <v>배슬러지지 슬러지 수집기</v>
          </cell>
          <cell r="E105">
            <v>1.5</v>
          </cell>
          <cell r="F105">
            <v>4.21</v>
          </cell>
          <cell r="G105">
            <v>2.77</v>
          </cell>
          <cell r="H105">
            <v>2</v>
          </cell>
          <cell r="J105">
            <v>3</v>
          </cell>
          <cell r="K105">
            <v>5.54</v>
          </cell>
          <cell r="L105">
            <v>0.6</v>
          </cell>
          <cell r="M105">
            <v>1.7999999999999998</v>
          </cell>
          <cell r="P105" t="str">
            <v>F</v>
          </cell>
        </row>
        <row r="106">
          <cell r="B106" t="str">
            <v>M-1003</v>
          </cell>
          <cell r="C106" t="str">
            <v>배슬러지지 슬러지 인발밸브</v>
          </cell>
          <cell r="E106">
            <v>0.75</v>
          </cell>
          <cell r="F106">
            <v>2.5299999999999998</v>
          </cell>
          <cell r="G106">
            <v>1.67</v>
          </cell>
          <cell r="H106">
            <v>2</v>
          </cell>
          <cell r="J106">
            <v>1.5</v>
          </cell>
          <cell r="K106">
            <v>3.34</v>
          </cell>
          <cell r="L106">
            <v>0.1</v>
          </cell>
          <cell r="M106">
            <v>0.15000000000000002</v>
          </cell>
          <cell r="P106" t="str">
            <v>F</v>
          </cell>
        </row>
        <row r="107">
          <cell r="B107" t="str">
            <v>M-1004</v>
          </cell>
          <cell r="C107" t="str">
            <v>배슬러지지 슬러지 펌프</v>
          </cell>
          <cell r="E107">
            <v>2.2000000000000002</v>
          </cell>
          <cell r="F107">
            <v>5.84</v>
          </cell>
          <cell r="G107">
            <v>3.84</v>
          </cell>
          <cell r="H107">
            <v>1</v>
          </cell>
          <cell r="I107">
            <v>1</v>
          </cell>
          <cell r="J107">
            <v>2.2000000000000002</v>
          </cell>
          <cell r="K107">
            <v>3.84</v>
          </cell>
          <cell r="L107">
            <v>0.6</v>
          </cell>
          <cell r="M107">
            <v>1.32</v>
          </cell>
          <cell r="P107" t="str">
            <v>N</v>
          </cell>
        </row>
        <row r="108">
          <cell r="B108" t="str">
            <v>M-1005</v>
          </cell>
          <cell r="C108" t="str">
            <v>배슬러지지 유출게이트</v>
          </cell>
          <cell r="E108">
            <v>1.5</v>
          </cell>
          <cell r="F108">
            <v>4.21</v>
          </cell>
          <cell r="G108">
            <v>2.77</v>
          </cell>
          <cell r="H108">
            <v>2</v>
          </cell>
          <cell r="J108">
            <v>3</v>
          </cell>
          <cell r="K108">
            <v>5.54</v>
          </cell>
          <cell r="L108">
            <v>0.1</v>
          </cell>
          <cell r="M108">
            <v>0.30000000000000004</v>
          </cell>
          <cell r="P108" t="str">
            <v>F</v>
          </cell>
        </row>
        <row r="109">
          <cell r="B109" t="str">
            <v>M-1006</v>
          </cell>
          <cell r="C109" t="str">
            <v>배슬러지지 상등수 이송펌프</v>
          </cell>
          <cell r="E109">
            <v>2.2000000000000002</v>
          </cell>
          <cell r="F109">
            <v>5.84</v>
          </cell>
          <cell r="G109">
            <v>3.84</v>
          </cell>
          <cell r="H109">
            <v>1</v>
          </cell>
          <cell r="I109">
            <v>1</v>
          </cell>
          <cell r="J109">
            <v>2.2000000000000002</v>
          </cell>
          <cell r="K109">
            <v>3.84</v>
          </cell>
          <cell r="L109">
            <v>0.6</v>
          </cell>
          <cell r="M109">
            <v>1.32</v>
          </cell>
          <cell r="P109" t="str">
            <v>N</v>
          </cell>
        </row>
        <row r="110">
          <cell r="C110" t="str">
            <v xml:space="preserve"> 3) 회수펌프실 설비</v>
          </cell>
        </row>
        <row r="111">
          <cell r="B111" t="str">
            <v>M-1101</v>
          </cell>
          <cell r="C111" t="str">
            <v>회수 펌프</v>
          </cell>
          <cell r="E111">
            <v>7.5</v>
          </cell>
          <cell r="F111">
            <v>17.89</v>
          </cell>
          <cell r="G111">
            <v>11.77</v>
          </cell>
          <cell r="H111">
            <v>2</v>
          </cell>
          <cell r="I111">
            <v>1</v>
          </cell>
          <cell r="J111">
            <v>15</v>
          </cell>
          <cell r="K111">
            <v>23.54</v>
          </cell>
          <cell r="L111">
            <v>0.6</v>
          </cell>
          <cell r="M111">
            <v>9</v>
          </cell>
          <cell r="P111" t="str">
            <v>S</v>
          </cell>
        </row>
        <row r="112">
          <cell r="B112" t="str">
            <v>M-1102</v>
          </cell>
          <cell r="C112" t="str">
            <v>회수펌프실 드레인 펌프</v>
          </cell>
          <cell r="E112">
            <v>1.5</v>
          </cell>
          <cell r="F112">
            <v>4.21</v>
          </cell>
          <cell r="G112">
            <v>2.77</v>
          </cell>
          <cell r="H112">
            <v>1</v>
          </cell>
          <cell r="J112">
            <v>1.5</v>
          </cell>
          <cell r="K112">
            <v>2.77</v>
          </cell>
          <cell r="L112">
            <v>0.1</v>
          </cell>
          <cell r="M112">
            <v>0.15000000000000002</v>
          </cell>
          <cell r="P112" t="str">
            <v>N</v>
          </cell>
        </row>
        <row r="113">
          <cell r="B113" t="str">
            <v>M-1103</v>
          </cell>
          <cell r="C113" t="str">
            <v>회수펌프 토출밸브</v>
          </cell>
          <cell r="E113">
            <v>0.4</v>
          </cell>
          <cell r="F113">
            <v>1.68</v>
          </cell>
          <cell r="G113">
            <v>1.1100000000000001</v>
          </cell>
          <cell r="H113">
            <v>1</v>
          </cell>
          <cell r="J113">
            <v>0.4</v>
          </cell>
          <cell r="K113">
            <v>1.1100000000000001</v>
          </cell>
          <cell r="L113">
            <v>0.1</v>
          </cell>
          <cell r="M113">
            <v>4.0000000000000008E-2</v>
          </cell>
          <cell r="P113" t="str">
            <v>F</v>
          </cell>
        </row>
        <row r="114">
          <cell r="B114" t="str">
            <v>M-1104</v>
          </cell>
          <cell r="C114" t="str">
            <v>회수펌프실 배수펌프</v>
          </cell>
          <cell r="E114">
            <v>0.75</v>
          </cell>
          <cell r="F114">
            <v>2.5299999999999998</v>
          </cell>
          <cell r="G114">
            <v>1.67</v>
          </cell>
          <cell r="H114">
            <v>1</v>
          </cell>
          <cell r="J114">
            <v>0.75</v>
          </cell>
          <cell r="K114">
            <v>1.67</v>
          </cell>
          <cell r="L114">
            <v>0.1</v>
          </cell>
          <cell r="M114">
            <v>7.5000000000000011E-2</v>
          </cell>
          <cell r="P114" t="str">
            <v>N</v>
          </cell>
        </row>
        <row r="115">
          <cell r="C115" t="str">
            <v>소 계</v>
          </cell>
          <cell r="J115">
            <v>49.65</v>
          </cell>
          <cell r="K115">
            <v>87.629999999999981</v>
          </cell>
          <cell r="M115">
            <v>19.514999999999997</v>
          </cell>
        </row>
        <row r="118">
          <cell r="C118" t="str">
            <v>6. 농축조, 2차 처리, 슬러지 탈수 설비(MCC-600)</v>
          </cell>
        </row>
        <row r="119">
          <cell r="C119" t="str">
            <v xml:space="preserve"> 1) 정수지 설비</v>
          </cell>
        </row>
        <row r="120">
          <cell r="B120" t="str">
            <v>M-809</v>
          </cell>
          <cell r="C120" t="str">
            <v>정수지 유출조절밸브</v>
          </cell>
          <cell r="E120">
            <v>5.5</v>
          </cell>
          <cell r="F120">
            <v>13.68</v>
          </cell>
          <cell r="G120">
            <v>9</v>
          </cell>
          <cell r="H120">
            <v>1</v>
          </cell>
          <cell r="J120">
            <v>5.5</v>
          </cell>
          <cell r="K120">
            <v>9</v>
          </cell>
          <cell r="L120">
            <v>0.1</v>
          </cell>
          <cell r="M120">
            <v>0.55000000000000004</v>
          </cell>
          <cell r="P120" t="str">
            <v>F</v>
          </cell>
        </row>
        <row r="121">
          <cell r="B121" t="str">
            <v>M-810</v>
          </cell>
          <cell r="C121" t="str">
            <v>정수지 유출밸브실 유지관리용 밸브</v>
          </cell>
          <cell r="E121">
            <v>0.75</v>
          </cell>
          <cell r="F121">
            <v>2.5299999999999998</v>
          </cell>
          <cell r="G121">
            <v>1.67</v>
          </cell>
          <cell r="H121">
            <v>1</v>
          </cell>
          <cell r="J121">
            <v>0.75</v>
          </cell>
          <cell r="K121">
            <v>1.67</v>
          </cell>
          <cell r="L121">
            <v>0.1</v>
          </cell>
          <cell r="M121">
            <v>7.5000000000000011E-2</v>
          </cell>
          <cell r="P121" t="str">
            <v>F</v>
          </cell>
        </row>
        <row r="122">
          <cell r="B122" t="str">
            <v>M-811</v>
          </cell>
          <cell r="C122" t="str">
            <v>유출조절밸브실 배수펌프</v>
          </cell>
          <cell r="E122">
            <v>0.75</v>
          </cell>
          <cell r="F122">
            <v>2.5299999999999998</v>
          </cell>
          <cell r="G122">
            <v>1.67</v>
          </cell>
          <cell r="H122">
            <v>1</v>
          </cell>
          <cell r="J122">
            <v>0.75</v>
          </cell>
          <cell r="K122">
            <v>1.67</v>
          </cell>
          <cell r="L122">
            <v>0.1</v>
          </cell>
          <cell r="M122">
            <v>7.5000000000000011E-2</v>
          </cell>
          <cell r="P122" t="str">
            <v>N</v>
          </cell>
        </row>
        <row r="123">
          <cell r="C123" t="str">
            <v xml:space="preserve"> 2) 농축조 설비</v>
          </cell>
        </row>
        <row r="124">
          <cell r="B124" t="str">
            <v>M-1202</v>
          </cell>
          <cell r="C124" t="str">
            <v>농축조 슬러지 수집기</v>
          </cell>
          <cell r="E124">
            <v>0.75</v>
          </cell>
          <cell r="F124">
            <v>2.5299999999999998</v>
          </cell>
          <cell r="G124">
            <v>1.67</v>
          </cell>
          <cell r="H124">
            <v>2</v>
          </cell>
          <cell r="J124">
            <v>1.5</v>
          </cell>
          <cell r="K124">
            <v>3.34</v>
          </cell>
          <cell r="L124">
            <v>0.6</v>
          </cell>
          <cell r="M124">
            <v>0.89999999999999991</v>
          </cell>
          <cell r="P124" t="str">
            <v>N</v>
          </cell>
        </row>
        <row r="125">
          <cell r="B125" t="str">
            <v>M-1203</v>
          </cell>
          <cell r="C125" t="str">
            <v>농축슬러지 인발밸브</v>
          </cell>
          <cell r="E125">
            <v>0.75</v>
          </cell>
          <cell r="F125">
            <v>2.5299999999999998</v>
          </cell>
          <cell r="G125">
            <v>1.67</v>
          </cell>
          <cell r="H125">
            <v>2</v>
          </cell>
          <cell r="J125">
            <v>1.5</v>
          </cell>
          <cell r="K125">
            <v>3.34</v>
          </cell>
          <cell r="L125">
            <v>0.1</v>
          </cell>
          <cell r="M125">
            <v>0.15000000000000002</v>
          </cell>
          <cell r="P125" t="str">
            <v>F</v>
          </cell>
        </row>
        <row r="126">
          <cell r="B126" t="str">
            <v>M-1204</v>
          </cell>
          <cell r="C126" t="str">
            <v>농축 슬러지 펌프</v>
          </cell>
          <cell r="E126">
            <v>2.2000000000000002</v>
          </cell>
          <cell r="F126">
            <v>5.84</v>
          </cell>
          <cell r="G126">
            <v>3.84</v>
          </cell>
          <cell r="H126">
            <v>1</v>
          </cell>
          <cell r="I126">
            <v>1</v>
          </cell>
          <cell r="J126">
            <v>2.2000000000000002</v>
          </cell>
          <cell r="K126">
            <v>3.84</v>
          </cell>
          <cell r="L126">
            <v>0.6</v>
          </cell>
          <cell r="M126">
            <v>1.32</v>
          </cell>
          <cell r="P126" t="str">
            <v>N</v>
          </cell>
        </row>
        <row r="127">
          <cell r="B127" t="str">
            <v>M-1205</v>
          </cell>
          <cell r="C127" t="str">
            <v>농축조 펌프실 배수펌프</v>
          </cell>
          <cell r="E127">
            <v>1.5</v>
          </cell>
          <cell r="F127">
            <v>4.21</v>
          </cell>
          <cell r="G127">
            <v>2.77</v>
          </cell>
          <cell r="H127">
            <v>1</v>
          </cell>
          <cell r="I127">
            <v>1</v>
          </cell>
          <cell r="J127">
            <v>1.5</v>
          </cell>
          <cell r="K127">
            <v>2.77</v>
          </cell>
          <cell r="L127">
            <v>0.1</v>
          </cell>
          <cell r="M127">
            <v>0.15000000000000002</v>
          </cell>
          <cell r="P127" t="str">
            <v>N</v>
          </cell>
        </row>
        <row r="128">
          <cell r="B128" t="str">
            <v>M-1206</v>
          </cell>
          <cell r="C128" t="str">
            <v>상징수 유입밸브</v>
          </cell>
          <cell r="E128">
            <v>0.4</v>
          </cell>
          <cell r="F128">
            <v>1.68</v>
          </cell>
          <cell r="G128">
            <v>1.1100000000000001</v>
          </cell>
          <cell r="H128">
            <v>1</v>
          </cell>
          <cell r="J128">
            <v>0.4</v>
          </cell>
          <cell r="K128">
            <v>1.1100000000000001</v>
          </cell>
          <cell r="L128">
            <v>0.1</v>
          </cell>
          <cell r="M128">
            <v>4.0000000000000008E-2</v>
          </cell>
          <cell r="P128" t="str">
            <v>F</v>
          </cell>
        </row>
        <row r="129">
          <cell r="B129" t="str">
            <v>M-1207</v>
          </cell>
          <cell r="C129" t="str">
            <v>상징수 방류밸브</v>
          </cell>
          <cell r="E129">
            <v>0.4</v>
          </cell>
          <cell r="F129">
            <v>1.68</v>
          </cell>
          <cell r="G129">
            <v>1.1100000000000001</v>
          </cell>
          <cell r="H129">
            <v>1</v>
          </cell>
          <cell r="J129">
            <v>0.4</v>
          </cell>
          <cell r="K129">
            <v>1.1100000000000001</v>
          </cell>
          <cell r="L129">
            <v>0.1</v>
          </cell>
          <cell r="M129">
            <v>4.0000000000000008E-2</v>
          </cell>
          <cell r="P129" t="str">
            <v>F</v>
          </cell>
        </row>
        <row r="130">
          <cell r="C130" t="str">
            <v xml:space="preserve"> 3) 2차 처리 설비</v>
          </cell>
        </row>
        <row r="131">
          <cell r="B131" t="str">
            <v>M-1301</v>
          </cell>
          <cell r="C131" t="str">
            <v>사여과기</v>
          </cell>
          <cell r="E131">
            <v>0.8</v>
          </cell>
          <cell r="F131">
            <v>2.62</v>
          </cell>
          <cell r="G131">
            <v>1.72</v>
          </cell>
          <cell r="H131">
            <v>1</v>
          </cell>
          <cell r="J131">
            <v>0.8</v>
          </cell>
          <cell r="K131">
            <v>1.72</v>
          </cell>
          <cell r="L131">
            <v>0.1</v>
          </cell>
          <cell r="M131">
            <v>8.0000000000000016E-2</v>
          </cell>
          <cell r="P131" t="str">
            <v>F</v>
          </cell>
        </row>
        <row r="132">
          <cell r="B132" t="str">
            <v>M-1302</v>
          </cell>
          <cell r="C132" t="str">
            <v>사여과기 급수펌프</v>
          </cell>
          <cell r="E132">
            <v>3.7</v>
          </cell>
          <cell r="F132">
            <v>9.16</v>
          </cell>
          <cell r="G132">
            <v>6.03</v>
          </cell>
          <cell r="H132">
            <v>1</v>
          </cell>
          <cell r="I132">
            <v>1</v>
          </cell>
          <cell r="J132">
            <v>3.7</v>
          </cell>
          <cell r="K132">
            <v>6.03</v>
          </cell>
          <cell r="L132">
            <v>0.6</v>
          </cell>
          <cell r="M132">
            <v>2.2200000000000002</v>
          </cell>
          <cell r="P132" t="str">
            <v>N</v>
          </cell>
        </row>
        <row r="133">
          <cell r="B133" t="str">
            <v>M-1303</v>
          </cell>
          <cell r="C133" t="str">
            <v>공기 압축기</v>
          </cell>
          <cell r="E133">
            <v>2.2000000000000002</v>
          </cell>
          <cell r="F133">
            <v>5.84</v>
          </cell>
          <cell r="G133">
            <v>3.84</v>
          </cell>
          <cell r="H133">
            <v>1</v>
          </cell>
          <cell r="I133">
            <v>1</v>
          </cell>
          <cell r="J133">
            <v>2.2000000000000002</v>
          </cell>
          <cell r="K133">
            <v>3.84</v>
          </cell>
          <cell r="L133">
            <v>0.6</v>
          </cell>
          <cell r="M133">
            <v>1.32</v>
          </cell>
          <cell r="P133" t="str">
            <v>F</v>
          </cell>
        </row>
        <row r="134">
          <cell r="C134" t="str">
            <v xml:space="preserve"> 4) 슬러지 탈수 설비</v>
          </cell>
        </row>
        <row r="135">
          <cell r="B135" t="str">
            <v>M-1401</v>
          </cell>
          <cell r="C135" t="str">
            <v>슬러지 저류조 교반기</v>
          </cell>
          <cell r="E135">
            <v>3.7</v>
          </cell>
          <cell r="F135">
            <v>9.16</v>
          </cell>
          <cell r="G135">
            <v>6.03</v>
          </cell>
          <cell r="H135">
            <v>2</v>
          </cell>
          <cell r="J135">
            <v>7.4</v>
          </cell>
          <cell r="K135">
            <v>12.06</v>
          </cell>
          <cell r="L135">
            <v>0.6</v>
          </cell>
          <cell r="M135">
            <v>4.4400000000000004</v>
          </cell>
          <cell r="P135" t="str">
            <v>N</v>
          </cell>
        </row>
        <row r="136">
          <cell r="B136" t="str">
            <v>MOP-1403</v>
          </cell>
          <cell r="C136" t="str">
            <v>포리머 제어반</v>
          </cell>
          <cell r="E136">
            <v>8</v>
          </cell>
          <cell r="F136">
            <v>25.459999999999997</v>
          </cell>
          <cell r="G136">
            <v>16.760000000000002</v>
          </cell>
          <cell r="H136">
            <v>1</v>
          </cell>
          <cell r="J136">
            <v>8</v>
          </cell>
          <cell r="K136">
            <v>16.760000000000002</v>
          </cell>
          <cell r="L136">
            <v>0.9</v>
          </cell>
          <cell r="M136">
            <v>7.2</v>
          </cell>
          <cell r="P136" t="str">
            <v>F</v>
          </cell>
        </row>
        <row r="137">
          <cell r="C137" t="str">
            <v>포리머 용해장치(M-1403)</v>
          </cell>
          <cell r="D137">
            <v>7.6</v>
          </cell>
        </row>
        <row r="138">
          <cell r="C138" t="str">
            <v>포리머 공급조절밸브(M-1404)</v>
          </cell>
          <cell r="D138">
            <v>0.4</v>
          </cell>
        </row>
        <row r="139">
          <cell r="B139" t="str">
            <v>M-1406</v>
          </cell>
          <cell r="C139" t="str">
            <v>포리머용 모노레일 호이스트</v>
          </cell>
          <cell r="E139">
            <v>1.3</v>
          </cell>
          <cell r="F139">
            <v>3.8200000000000003</v>
          </cell>
          <cell r="G139">
            <v>2.5099999999999998</v>
          </cell>
          <cell r="H139">
            <v>1</v>
          </cell>
          <cell r="J139">
            <v>1.3</v>
          </cell>
          <cell r="K139">
            <v>2.5099999999999998</v>
          </cell>
          <cell r="L139">
            <v>0.1</v>
          </cell>
          <cell r="M139">
            <v>0.13</v>
          </cell>
          <cell r="P139" t="str">
            <v>F</v>
          </cell>
        </row>
        <row r="140">
          <cell r="B140" t="str">
            <v>M-1408</v>
          </cell>
          <cell r="C140" t="str">
            <v>탈수기 보수용 호이스트</v>
          </cell>
          <cell r="E140">
            <v>4</v>
          </cell>
          <cell r="F140">
            <v>11.1</v>
          </cell>
          <cell r="G140">
            <v>7.31</v>
          </cell>
          <cell r="H140">
            <v>1</v>
          </cell>
          <cell r="J140">
            <v>4</v>
          </cell>
          <cell r="K140">
            <v>7.31</v>
          </cell>
          <cell r="L140">
            <v>0.1</v>
          </cell>
          <cell r="M140">
            <v>0.4</v>
          </cell>
          <cell r="P140" t="str">
            <v>F</v>
          </cell>
        </row>
        <row r="141">
          <cell r="B141" t="str">
            <v>M-1412</v>
          </cell>
          <cell r="C141" t="str">
            <v>케이크 호파</v>
          </cell>
          <cell r="E141">
            <v>3.7</v>
          </cell>
          <cell r="F141">
            <v>9.16</v>
          </cell>
          <cell r="G141">
            <v>6.03</v>
          </cell>
          <cell r="H141">
            <v>2</v>
          </cell>
          <cell r="J141">
            <v>7.4</v>
          </cell>
          <cell r="K141">
            <v>12.06</v>
          </cell>
          <cell r="L141">
            <v>0.1</v>
          </cell>
          <cell r="M141">
            <v>0.7400000000000001</v>
          </cell>
          <cell r="P141" t="str">
            <v>F</v>
          </cell>
        </row>
        <row r="142">
          <cell r="B142" t="str">
            <v>M-1413</v>
          </cell>
          <cell r="C142" t="str">
            <v>여포세척조 유입밸브</v>
          </cell>
          <cell r="E142">
            <v>0.75</v>
          </cell>
          <cell r="F142">
            <v>2.5299999999999998</v>
          </cell>
          <cell r="G142">
            <v>1.67</v>
          </cell>
          <cell r="H142">
            <v>1</v>
          </cell>
          <cell r="J142">
            <v>0.75</v>
          </cell>
          <cell r="K142">
            <v>1.67</v>
          </cell>
          <cell r="L142">
            <v>0.1</v>
          </cell>
          <cell r="M142">
            <v>7.5000000000000011E-2</v>
          </cell>
          <cell r="P142" t="str">
            <v>F</v>
          </cell>
        </row>
        <row r="143">
          <cell r="B143" t="str">
            <v>MOP-1415</v>
          </cell>
          <cell r="C143" t="str">
            <v>탈수설비 종합 현장제어반</v>
          </cell>
          <cell r="E143">
            <v>29.85</v>
          </cell>
          <cell r="F143">
            <v>82.8</v>
          </cell>
          <cell r="G143">
            <v>54.5</v>
          </cell>
          <cell r="H143">
            <v>1</v>
          </cell>
          <cell r="J143">
            <v>29.85</v>
          </cell>
          <cell r="K143">
            <v>54.5</v>
          </cell>
          <cell r="L143">
            <v>0.6</v>
          </cell>
          <cell r="M143">
            <v>17.91</v>
          </cell>
          <cell r="P143" t="str">
            <v>F</v>
          </cell>
        </row>
        <row r="144">
          <cell r="C144" t="str">
            <v>슬러지 공급펌프(M-1402)</v>
          </cell>
          <cell r="D144">
            <v>2.2000000000000002</v>
          </cell>
          <cell r="E144">
            <v>4.4000000000000004</v>
          </cell>
          <cell r="F144">
            <v>11.68</v>
          </cell>
          <cell r="G144">
            <v>7.69</v>
          </cell>
          <cell r="H144">
            <v>2</v>
          </cell>
          <cell r="I144">
            <v>1</v>
          </cell>
          <cell r="J144">
            <v>4.4000000000000004</v>
          </cell>
          <cell r="K144">
            <v>7.69</v>
          </cell>
          <cell r="M144">
            <v>0</v>
          </cell>
        </row>
        <row r="145">
          <cell r="C145" t="str">
            <v>약품 공급펌프(M-1405)</v>
          </cell>
          <cell r="D145">
            <v>0.4</v>
          </cell>
          <cell r="E145">
            <v>0.8</v>
          </cell>
          <cell r="F145">
            <v>3.36</v>
          </cell>
          <cell r="G145">
            <v>2.21</v>
          </cell>
          <cell r="H145">
            <v>2</v>
          </cell>
          <cell r="I145">
            <v>1</v>
          </cell>
          <cell r="J145">
            <v>0.8</v>
          </cell>
          <cell r="K145">
            <v>2.21</v>
          </cell>
          <cell r="M145">
            <v>0</v>
          </cell>
        </row>
        <row r="146">
          <cell r="C146" t="str">
            <v>탈수기(M-1407)</v>
          </cell>
          <cell r="D146">
            <v>4.5</v>
          </cell>
          <cell r="E146">
            <v>9</v>
          </cell>
          <cell r="F146">
            <v>28.519999999999996</v>
          </cell>
          <cell r="G146">
            <v>18.77</v>
          </cell>
          <cell r="H146">
            <v>2</v>
          </cell>
          <cell r="J146">
            <v>9</v>
          </cell>
          <cell r="K146">
            <v>18.77</v>
          </cell>
          <cell r="M146">
            <v>0</v>
          </cell>
        </row>
        <row r="147">
          <cell r="C147" t="str">
            <v>탈수동 공기 압축기(M-1409)</v>
          </cell>
          <cell r="D147">
            <v>1.65</v>
          </cell>
          <cell r="E147">
            <v>1.65</v>
          </cell>
          <cell r="F147">
            <v>5.56</v>
          </cell>
          <cell r="G147">
            <v>3.66</v>
          </cell>
          <cell r="H147">
            <v>1</v>
          </cell>
          <cell r="I147">
            <v>1</v>
          </cell>
          <cell r="J147">
            <v>1.65</v>
          </cell>
          <cell r="K147">
            <v>3.66</v>
          </cell>
          <cell r="M147">
            <v>0</v>
          </cell>
        </row>
        <row r="148">
          <cell r="C148" t="str">
            <v>케이크 콘베어(1)(M-1410)</v>
          </cell>
          <cell r="D148">
            <v>1.5</v>
          </cell>
          <cell r="E148">
            <v>1.5</v>
          </cell>
          <cell r="F148">
            <v>4.21</v>
          </cell>
          <cell r="G148">
            <v>2.77</v>
          </cell>
          <cell r="H148">
            <v>1</v>
          </cell>
          <cell r="J148">
            <v>1.5</v>
          </cell>
          <cell r="K148">
            <v>2.77</v>
          </cell>
          <cell r="M148">
            <v>0</v>
          </cell>
        </row>
        <row r="149">
          <cell r="C149" t="str">
            <v>케이크 콘베어(2)(M-1411)</v>
          </cell>
          <cell r="D149">
            <v>1.5</v>
          </cell>
          <cell r="E149">
            <v>1.5</v>
          </cell>
          <cell r="F149">
            <v>4.21</v>
          </cell>
          <cell r="G149">
            <v>2.77</v>
          </cell>
          <cell r="H149">
            <v>1</v>
          </cell>
          <cell r="J149">
            <v>1.5</v>
          </cell>
          <cell r="K149">
            <v>2.77</v>
          </cell>
          <cell r="M149">
            <v>0</v>
          </cell>
        </row>
        <row r="150">
          <cell r="C150" t="str">
            <v>여포 세척수 펌프(M-1414)</v>
          </cell>
          <cell r="D150">
            <v>11</v>
          </cell>
          <cell r="E150">
            <v>11</v>
          </cell>
          <cell r="F150">
            <v>25.26</v>
          </cell>
          <cell r="G150">
            <v>16.63</v>
          </cell>
          <cell r="H150">
            <v>1</v>
          </cell>
          <cell r="I150">
            <v>1</v>
          </cell>
          <cell r="J150">
            <v>11</v>
          </cell>
          <cell r="K150">
            <v>16.63</v>
          </cell>
          <cell r="M150">
            <v>0</v>
          </cell>
        </row>
        <row r="151">
          <cell r="C151" t="str">
            <v xml:space="preserve"> 5) 샘플링 펌프 설비</v>
          </cell>
        </row>
        <row r="152">
          <cell r="B152" t="str">
            <v>M-1505</v>
          </cell>
          <cell r="C152" t="str">
            <v>방류수 샘플링 펌프</v>
          </cell>
          <cell r="E152">
            <v>0.75</v>
          </cell>
          <cell r="F152">
            <v>2.5299999999999998</v>
          </cell>
          <cell r="G152">
            <v>1.67</v>
          </cell>
          <cell r="H152">
            <v>1</v>
          </cell>
          <cell r="I152">
            <v>1</v>
          </cell>
          <cell r="J152">
            <v>0.75</v>
          </cell>
          <cell r="K152">
            <v>1.67</v>
          </cell>
          <cell r="L152">
            <v>0.9</v>
          </cell>
          <cell r="M152">
            <v>0.67500000000000004</v>
          </cell>
          <cell r="P152" t="str">
            <v>N</v>
          </cell>
        </row>
        <row r="153">
          <cell r="C153" t="str">
            <v>소 계</v>
          </cell>
          <cell r="J153">
            <v>80.650000000000006</v>
          </cell>
          <cell r="K153">
            <v>147.97999999999999</v>
          </cell>
          <cell r="M153">
            <v>38.489999999999995</v>
          </cell>
        </row>
        <row r="155">
          <cell r="C155" t="str">
            <v>7. 여과지 설비(역세척수 공급펌프, 역세척용 송풍기)</v>
          </cell>
        </row>
        <row r="156">
          <cell r="B156" t="str">
            <v>M-603</v>
          </cell>
          <cell r="C156" t="str">
            <v>역세척수 공급 펌프</v>
          </cell>
          <cell r="E156">
            <v>55</v>
          </cell>
          <cell r="F156">
            <v>121</v>
          </cell>
          <cell r="G156">
            <v>79.64</v>
          </cell>
          <cell r="H156">
            <v>2</v>
          </cell>
          <cell r="I156">
            <v>1</v>
          </cell>
          <cell r="J156">
            <v>110</v>
          </cell>
          <cell r="K156">
            <v>159.28</v>
          </cell>
          <cell r="L156">
            <v>0.6</v>
          </cell>
          <cell r="M156">
            <v>66</v>
          </cell>
          <cell r="P156" t="str">
            <v>S</v>
          </cell>
        </row>
        <row r="157">
          <cell r="B157" t="str">
            <v>M-609</v>
          </cell>
          <cell r="C157" t="str">
            <v>역세척용 송풍기</v>
          </cell>
          <cell r="E157">
            <v>75</v>
          </cell>
          <cell r="F157">
            <v>163</v>
          </cell>
          <cell r="G157">
            <v>107.28</v>
          </cell>
          <cell r="H157">
            <v>1</v>
          </cell>
          <cell r="I157">
            <v>1</v>
          </cell>
          <cell r="J157">
            <v>75</v>
          </cell>
          <cell r="K157">
            <v>107.28</v>
          </cell>
          <cell r="L157">
            <v>0.6</v>
          </cell>
          <cell r="M157">
            <v>45</v>
          </cell>
          <cell r="P157" t="str">
            <v>F</v>
          </cell>
        </row>
        <row r="158">
          <cell r="C158" t="str">
            <v>소 계</v>
          </cell>
          <cell r="J158">
            <v>185</v>
          </cell>
          <cell r="K158">
            <v>266.56</v>
          </cell>
          <cell r="M158">
            <v>111</v>
          </cell>
        </row>
        <row r="159">
          <cell r="C159" t="str">
            <v>합 계</v>
          </cell>
          <cell r="J159">
            <v>579.15</v>
          </cell>
          <cell r="K159">
            <v>997.66999999999985</v>
          </cell>
          <cell r="M159">
            <v>308.91999999999996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ING"/>
      <sheetName val="박기사-집수정"/>
      <sheetName val="전력구구조물산근"/>
      <sheetName val="수안보-MBR1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UNIT-QT"/>
      <sheetName val="부하LOAD"/>
      <sheetName val="부하계산서"/>
      <sheetName val="부하(성남)"/>
      <sheetName val="\\SIKIM1\봉선단가비교\PJT-2000\R-6호선도"/>
    </sheetNames>
    <definedNames>
      <definedName name="Macro11"/>
      <definedName name="Macro3"/>
      <definedName name="Macro4"/>
    </definedNames>
    <sheetDataSet>
      <sheetData sheetId="0" refreshError="1">
        <row r="4">
          <cell r="A4" t="str">
            <v>A</v>
          </cell>
          <cell r="B4">
            <v>3000</v>
          </cell>
          <cell r="C4">
            <v>1500</v>
          </cell>
          <cell r="D4">
            <v>1800</v>
          </cell>
          <cell r="E4">
            <v>634.54</v>
          </cell>
          <cell r="F4">
            <v>141</v>
          </cell>
          <cell r="G4">
            <v>20.8</v>
          </cell>
        </row>
        <row r="5">
          <cell r="A5" t="str">
            <v>B</v>
          </cell>
          <cell r="B5">
            <v>3000</v>
          </cell>
          <cell r="C5">
            <v>2400</v>
          </cell>
          <cell r="D5">
            <v>1800</v>
          </cell>
          <cell r="E5">
            <v>705.14</v>
          </cell>
          <cell r="F5">
            <v>274.27999999999997</v>
          </cell>
          <cell r="G5">
            <v>102.24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RAGE"/>
      <sheetName val="Y-WORK"/>
      <sheetName val="YES"/>
      <sheetName val="일위목록"/>
      <sheetName val="설계예산서"/>
      <sheetName val="수량집계"/>
      <sheetName val="가로등내역서"/>
      <sheetName val="총괄"/>
      <sheetName val="토목"/>
      <sheetName val="준검 내역서"/>
      <sheetName val="수량산출서"/>
      <sheetName val="DATA"/>
      <sheetName val="일위대가"/>
      <sheetName val="2000.11월설계내역"/>
      <sheetName val="#REF"/>
      <sheetName val="터파기및재료"/>
      <sheetName val="단가"/>
      <sheetName val="총괄표"/>
      <sheetName val="말뚝지지력산정"/>
      <sheetName val="집계표"/>
      <sheetName val="수량산출"/>
      <sheetName val="전선 및 전선관"/>
      <sheetName val="조명율표"/>
      <sheetName val="20관리비율"/>
      <sheetName val="1.수인터널"/>
      <sheetName val="교각1"/>
      <sheetName val="Sheet1"/>
      <sheetName val="입찰안"/>
      <sheetName val="실행철강하도"/>
      <sheetName val="정부노임단가"/>
      <sheetName val="3BL공동구 수량"/>
      <sheetName val="내역서2안"/>
      <sheetName val="내역서"/>
      <sheetName val="단가산출"/>
      <sheetName val="소야공정계획표"/>
      <sheetName val="봉양~조차장간고하개명(신설)"/>
      <sheetName val="6호기"/>
      <sheetName val="내역"/>
      <sheetName val="bid"/>
      <sheetName val="보증수수료산출"/>
      <sheetName val="ETC"/>
      <sheetName val="XXXXXX"/>
      <sheetName val="표지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산출근거"/>
      <sheetName val="주상도"/>
      <sheetName val="INPUT"/>
      <sheetName val="기계경비"/>
      <sheetName val="단가조사"/>
      <sheetName val="표지 (2)"/>
      <sheetName val="공사비예산서(토목분)"/>
      <sheetName val="각형맨홀"/>
      <sheetName val="수목단가"/>
      <sheetName val="시설수량표"/>
      <sheetName val="식재수량표"/>
      <sheetName val="자재단가"/>
      <sheetName val="하조서"/>
      <sheetName val="수목데이타 "/>
      <sheetName val="변압기 및 발전기 용량"/>
      <sheetName val="가로등"/>
      <sheetName val="점수계산1-2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기안"/>
      <sheetName val="갑지"/>
      <sheetName val="견적서"/>
      <sheetName val="호계"/>
      <sheetName val="제암"/>
      <sheetName val="월마트"/>
      <sheetName val="월드컵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Macro1"/>
      <sheetName val="JUCK"/>
      <sheetName val="단가 및 재료비"/>
      <sheetName val="2000년1차"/>
      <sheetName val="ASP포장"/>
      <sheetName val="부대내역"/>
      <sheetName val="내역서(전기)"/>
      <sheetName val="설계내역서"/>
      <sheetName val="ITEM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예산변경사항"/>
      <sheetName val="단가비교표"/>
      <sheetName val="Module11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대비"/>
      <sheetName val="일반공사"/>
      <sheetName val="을"/>
      <sheetName val="FILE1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단가산출서(기계)"/>
      <sheetName val="일위대가(목록)"/>
      <sheetName val="재료비"/>
      <sheetName val="MOTOR"/>
      <sheetName val="신우"/>
      <sheetName val="평교-내역"/>
      <sheetName val="BOX전기내역"/>
      <sheetName val="기계경비(시간당)"/>
      <sheetName val="램머"/>
      <sheetName val="연습"/>
      <sheetName val="1.설계조건"/>
      <sheetName val="상수도토공집계표"/>
      <sheetName val="단면 (2)"/>
      <sheetName val="일위대가표"/>
      <sheetName val="에너지동"/>
      <sheetName val="코드표"/>
      <sheetName val="Sheet1 (2)"/>
      <sheetName val="LP-S"/>
      <sheetName val="일위집계표"/>
      <sheetName val="대치판정"/>
      <sheetName val="원가계산서"/>
      <sheetName val="토량1-1"/>
      <sheetName val="2000전체분"/>
      <sheetName val="간접비"/>
      <sheetName val="공내역"/>
      <sheetName val="일위대가표(유단가)"/>
      <sheetName val="가감수량"/>
      <sheetName val="맨홀수량산출"/>
      <sheetName val="Total"/>
      <sheetName val="원가계산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ÀÏÀ§´ë°¡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³»¿ª¼­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입찰결과(DATA)"/>
      <sheetName val="AS포장복구 "/>
      <sheetName val="데이타"/>
      <sheetName val="CABLE SIZE-3"/>
      <sheetName val="EQUIP-H"/>
      <sheetName val="경비_원본"/>
      <sheetName val="기계경비시간당손료목록"/>
      <sheetName val="동력부하(도산)"/>
      <sheetName val="요율"/>
      <sheetName val="자재대"/>
      <sheetName val="참고"/>
      <sheetName val="공사개요"/>
      <sheetName val="소요자재"/>
      <sheetName val="노무산출서"/>
      <sheetName val="간접1"/>
      <sheetName val="기계내역"/>
      <sheetName val="공구원가계산"/>
      <sheetName val="일반수량"/>
      <sheetName val="VA_code"/>
      <sheetName val="토공"/>
      <sheetName val="돌망태단위수량"/>
      <sheetName val="말뚝물량"/>
      <sheetName val="공종별원가계산"/>
      <sheetName val="말고개터널조명전압강하"/>
      <sheetName val="노임"/>
      <sheetName val="물가자료"/>
      <sheetName val="품의서"/>
      <sheetName val="부하계산서"/>
      <sheetName val="물가시세"/>
      <sheetName val="SG"/>
      <sheetName val="전신환매도율"/>
      <sheetName val="EACT10"/>
      <sheetName val="산출내역서집계표"/>
      <sheetName val="원가계산서 (총괄)"/>
      <sheetName val="원가계산서 (건축)"/>
      <sheetName val="(총괄집계)"/>
      <sheetName val="건축공사"/>
      <sheetName val="방음벽기초(H=4m)"/>
      <sheetName val="우수맨홀공제단위수량"/>
      <sheetName val="본선차로수량집계표"/>
      <sheetName val="스톱로그내역"/>
      <sheetName val="수주현황2월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토공유동표"/>
      <sheetName val="교각계산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조건표"/>
      <sheetName val="JJ"/>
      <sheetName val="설계"/>
      <sheetName val="설 계"/>
      <sheetName val="견적조건"/>
      <sheetName val="견적조건(을지)"/>
      <sheetName val="식생블럭단위수량"/>
      <sheetName val="BQ"/>
      <sheetName val="전기일위대가"/>
      <sheetName val="단면(RW1)"/>
      <sheetName val="WORK"/>
      <sheetName val="시설물일위"/>
      <sheetName val="비교표"/>
      <sheetName val="소비자가"/>
      <sheetName val="ilch"/>
      <sheetName val="예정(3)"/>
      <sheetName val="동원(3)"/>
      <sheetName val="을지"/>
      <sheetName val="간선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기초단가"/>
      <sheetName val="대구실행"/>
      <sheetName val="Baby일위대가"/>
      <sheetName val="0.집계"/>
      <sheetName val="N賃率-職"/>
      <sheetName val="가로등부표"/>
      <sheetName val="조도계산서 (도서)"/>
      <sheetName val="LOPCALC"/>
      <sheetName val="재료"/>
      <sheetName val="매립"/>
      <sheetName val="MAIN_TABLE"/>
      <sheetName val="일위대가목차"/>
      <sheetName val="제경비율"/>
      <sheetName val="아산추가1220"/>
      <sheetName val="3-1.CB"/>
      <sheetName val="XL4Poppy"/>
      <sheetName val="98지급계획"/>
      <sheetName val="당초"/>
      <sheetName val="본공사"/>
      <sheetName val="DANGA"/>
      <sheetName val="A-4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1.설계기준"/>
      <sheetName val="터널조도"/>
      <sheetName val="현황CODE"/>
      <sheetName val="손익현황"/>
      <sheetName val="3차설계"/>
      <sheetName val="기둥(원형)"/>
      <sheetName val="ABUT수량-A1"/>
      <sheetName val="주형"/>
      <sheetName val="밸브설치"/>
      <sheetName val="3.바닥판설계"/>
      <sheetName val="안정계산"/>
      <sheetName val="단면검토"/>
      <sheetName val="원가"/>
      <sheetName val="외주"/>
      <sheetName val="구조물철거타공정이월"/>
      <sheetName val="Macro(차단기)"/>
      <sheetName val="자재목록"/>
      <sheetName val="연결관산출조서"/>
      <sheetName val="점검총괄"/>
      <sheetName val="통장출금액"/>
      <sheetName val=" 상부공통집계(총괄)"/>
      <sheetName val="부속동"/>
      <sheetName val="예산갑지"/>
      <sheetName val="단가일람"/>
      <sheetName val="조경일람"/>
      <sheetName val="일위대가목록"/>
      <sheetName val="하수급견적대비"/>
      <sheetName val="참조-(1)"/>
      <sheetName val="9-1차이내역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1차증가원가계산"/>
      <sheetName val="백호우계수"/>
      <sheetName val="접속도로1"/>
      <sheetName val="노무비단가"/>
      <sheetName val="입찰보고"/>
      <sheetName val="인건비"/>
      <sheetName val="guard(mac)"/>
      <sheetName val="품셈TABLE"/>
      <sheetName val="품셈표"/>
      <sheetName val="부대대비"/>
      <sheetName val="냉연집계"/>
      <sheetName val="BSD (2)"/>
      <sheetName val="산출내역서"/>
      <sheetName val="저"/>
      <sheetName val="SLAB&quot;1&quot;"/>
      <sheetName val="경상비"/>
      <sheetName val="견적대비"/>
      <sheetName val="사각맨홀"/>
      <sheetName val="총괄내역서"/>
      <sheetName val="재정비직인"/>
      <sheetName val="재정비내역"/>
      <sheetName val="지적고시내역"/>
      <sheetName val="옹벽수량집계"/>
      <sheetName val="1SPAN"/>
      <sheetName val="견적의뢰서"/>
      <sheetName val="총괄집계표"/>
      <sheetName val="DATA1"/>
      <sheetName val="BASIC (2)"/>
      <sheetName val="문학간접"/>
      <sheetName val="집수A"/>
      <sheetName val="5.정산서"/>
      <sheetName val="가설건물"/>
      <sheetName val="입출재고현황 (2)"/>
      <sheetName val="(A)내역서"/>
      <sheetName val="접속도로"/>
      <sheetName val="단가조사서"/>
      <sheetName val="관로"/>
      <sheetName val="2006기계경비산출표"/>
      <sheetName val="제수변수량"/>
      <sheetName val="공기변수량"/>
      <sheetName val="가시설단위수량"/>
      <sheetName val="SORCE1"/>
      <sheetName val="기계경비일람"/>
      <sheetName val="FAX"/>
      <sheetName val="2000_11월설계내역"/>
      <sheetName val="전선_및_전선관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준검_내역서"/>
      <sheetName val="1_수인터널"/>
      <sheetName val="수목데이타_"/>
      <sheetName val="변압기_및_발전기_용량"/>
      <sheetName val="단가_및_재료비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3BL공동구_수량"/>
      <sheetName val="표지_(2)"/>
      <sheetName val="공통(20-91)"/>
      <sheetName val="전차선로 물량표"/>
      <sheetName val="공사비"/>
      <sheetName val="가드레일산근"/>
      <sheetName val="수량집계표"/>
      <sheetName val="수량"/>
      <sheetName val="단가비교"/>
      <sheetName val="적용2002"/>
      <sheetName val="중기"/>
      <sheetName val="45,46"/>
      <sheetName val="교대(A1)"/>
      <sheetName val="교대(A1-A2)"/>
      <sheetName val="노무비"/>
      <sheetName val="I一般比"/>
      <sheetName val="경비2내역"/>
      <sheetName val="현장관리비내역서"/>
      <sheetName val="단가대비표"/>
      <sheetName val="일위대가표 (2)"/>
      <sheetName val="포장복구집계"/>
      <sheetName val="REACTION(USD지진시)"/>
      <sheetName val="안정검토"/>
      <sheetName val="REACTION(USE평시)"/>
      <sheetName val="단면가정"/>
      <sheetName val="부재력정리"/>
      <sheetName val="BLOCK(1)"/>
      <sheetName val="총계"/>
      <sheetName val="8. 안정검토"/>
      <sheetName val="주차구획선수량"/>
      <sheetName val="9GNG운반"/>
      <sheetName val="Macro2"/>
      <sheetName val="기초코드"/>
      <sheetName val="basic"/>
      <sheetName val="직공비"/>
      <sheetName val="주관사업"/>
      <sheetName val="수문일1"/>
      <sheetName val="1차설계변경내역"/>
      <sheetName val="발주설계서(당초)"/>
      <sheetName val="포장공"/>
      <sheetName val="일반수량총괄"/>
      <sheetName val="PO-BOQ"/>
      <sheetName val="단위목록"/>
      <sheetName val="기계경비목록"/>
      <sheetName val="MACRO(MCC)"/>
      <sheetName val="인건비 "/>
      <sheetName val="적용(기계)"/>
      <sheetName val="자재단가표"/>
      <sheetName val="고창터널(고창방향)"/>
      <sheetName val="의왕내역"/>
      <sheetName val="변경비교-을"/>
      <sheetName val="22단가(철거)"/>
      <sheetName val="49단가"/>
      <sheetName val="49단가(철거)"/>
      <sheetName val="22단가"/>
      <sheetName val="LD일"/>
      <sheetName val="FA설치명세"/>
      <sheetName val="FD"/>
      <sheetName val="증감대비"/>
      <sheetName val="공종단가"/>
      <sheetName val="약품설비"/>
      <sheetName val="교통량조사"/>
      <sheetName val="차도조도계산"/>
      <sheetName val="48일위"/>
      <sheetName val="48수량"/>
      <sheetName val="22수량"/>
      <sheetName val="49일위"/>
      <sheetName val="22일위"/>
      <sheetName val="49수량"/>
      <sheetName val="수로교총재료집계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과천MAIN"/>
      <sheetName val="노무비 근거"/>
      <sheetName val="효성CB 1P기초"/>
      <sheetName val="EQ-R1"/>
      <sheetName val="Chart1"/>
      <sheetName val="단위내역목록"/>
      <sheetName val="단위내역서"/>
      <sheetName val="원가(1)"/>
      <sheetName val="원가(2)"/>
      <sheetName val="공량산출서"/>
      <sheetName val="품목"/>
      <sheetName val="검사원"/>
      <sheetName val="중총괄"/>
      <sheetName val="소총괄"/>
      <sheetName val="사용내역"/>
      <sheetName val="안전세부"/>
      <sheetName val="총급여"/>
      <sheetName val="급여"/>
      <sheetName val="안전사진"/>
      <sheetName val="인건-측정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목차"/>
      <sheetName val="구역화물"/>
      <sheetName val="unit 4"/>
      <sheetName val="Summary Sheets"/>
      <sheetName val="일위목록-기"/>
      <sheetName val="6동"/>
      <sheetName val="부대공Ⅱ"/>
      <sheetName val="AILC004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설계가"/>
      <sheetName val="식재가격"/>
      <sheetName val="식재총괄"/>
      <sheetName val="수목표준대가"/>
      <sheetName val="건축내역서"/>
      <sheetName val="설비내역서"/>
      <sheetName val="전기내역서"/>
      <sheetName val="2공구산출내역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15"/>
      <sheetName val="부하LOAD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철거산출근거"/>
      <sheetName val="제진기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ⴭⴭⴭⴭ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건공실"/>
      <sheetName val="가격조사서"/>
      <sheetName val="b_balju_cho"/>
      <sheetName val="아파트기별"/>
      <sheetName val="공리일"/>
      <sheetName val="물량표"/>
      <sheetName val="현장관리비 "/>
      <sheetName val="2000,9월 일위"/>
      <sheetName val="금액결정"/>
      <sheetName val="Mc1"/>
      <sheetName val="CTEMCOST"/>
      <sheetName val="001"/>
      <sheetName val="일위대가(가설)"/>
      <sheetName val="실행내역서"/>
      <sheetName val="BID-도로"/>
      <sheetName val="내력서"/>
      <sheetName val="대창(함평)-창열"/>
      <sheetName val="대창(장성)"/>
      <sheetName val="Data&amp;Result"/>
      <sheetName val="담장산출"/>
      <sheetName val="일위대가(출입)"/>
      <sheetName val="일위대가(계측기설치)"/>
      <sheetName val="1안"/>
      <sheetName val="총괄서"/>
      <sheetName val="버스운행안내"/>
      <sheetName val="예방접종계획"/>
      <sheetName val="근태계획서"/>
      <sheetName val="기자재대비표"/>
      <sheetName val="현관"/>
      <sheetName val="메서,변+증"/>
      <sheetName val="2F 회의실견적(5_14 일대)"/>
      <sheetName val="몰탈재료산출"/>
      <sheetName val="관급"/>
      <sheetName val="단가목록"/>
      <sheetName val="내역서01"/>
      <sheetName val="총집계표"/>
      <sheetName val="Option"/>
      <sheetName val="KMT물량"/>
      <sheetName val="AS복구"/>
      <sheetName val="중기터파기"/>
      <sheetName val="변수값"/>
      <sheetName val="중기상차"/>
      <sheetName val="실행갑지"/>
      <sheetName val="견적990322"/>
      <sheetName val="재료집계"/>
      <sheetName val="설계기준 및 하중계산"/>
      <sheetName val="입력값"/>
      <sheetName val="탑(을지)"/>
      <sheetName val="DATA 입력란"/>
      <sheetName val="1. 설계조건 2.단면가정 3. 하중계산"/>
      <sheetName val="경산(을)"/>
      <sheetName val="소방사항"/>
      <sheetName val="TRE TABLE"/>
      <sheetName val="제수"/>
      <sheetName val="공기"/>
      <sheetName val="제품별"/>
    </sheetNames>
    <definedNames>
      <definedName name="Macro13"/>
      <definedName name="Macro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/>
      <sheetData sheetId="567"/>
      <sheetData sheetId="568"/>
      <sheetData sheetId="569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/>
      <sheetData sheetId="581"/>
      <sheetData sheetId="582"/>
      <sheetData sheetId="583"/>
      <sheetData sheetId="584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 refreshError="1"/>
      <sheetData sheetId="595"/>
      <sheetData sheetId="596"/>
      <sheetData sheetId="597"/>
      <sheetData sheetId="598"/>
      <sheetData sheetId="599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/>
      <sheetData sheetId="621"/>
      <sheetData sheetId="622"/>
      <sheetData sheetId="623"/>
      <sheetData sheetId="624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/>
      <sheetData sheetId="668"/>
      <sheetData sheetId="669"/>
      <sheetData sheetId="670"/>
      <sheetData sheetId="671"/>
      <sheetData sheetId="672"/>
      <sheetData sheetId="673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tsÿ_x0000__x0000__x0000__x0000_ÿ_x0000_ÿÿ_x0000__x0000_ÿ_x0000_ÿ_x0000__x0000_ÿÿ_x0000__x0000__x0000__x0000__x0000__x0000_"/>
      <sheetName val="piping"/>
      <sheetName val="equipment"/>
      <sheetName val="electrical"/>
      <sheetName val="instrumentation"/>
      <sheetName val="XXXtsÿ"/>
      <sheetName val="XXXtsÿÿÿÿÿÿÿÿ_x0000__x0000__x0000__x0000__x0000__x0000__x0000_ÀÀ"/>
      <sheetName val="XXXts_________________________2"/>
      <sheetName val="XXXtsÿÿÿÿÿÿÿÿ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ING"/>
      <sheetName val="DATE"/>
      <sheetName val="PAC"/>
      <sheetName val="Sheet1"/>
      <sheetName val="Sheet2"/>
      <sheetName val="Sheet3"/>
      <sheetName val="인건-측정"/>
      <sheetName val="L_RPTA05_목록"/>
      <sheetName val="바닥판"/>
      <sheetName val="ABUT수량-A1"/>
      <sheetName val="단면치수"/>
      <sheetName val="설비"/>
      <sheetName val="노임"/>
      <sheetName val="6PILE  (돌출)"/>
      <sheetName val="종배수관"/>
      <sheetName val="노임단가"/>
      <sheetName val="자재단가"/>
      <sheetName val="APO-1"/>
      <sheetName val="원계약서"/>
      <sheetName val="수안보-MBR1"/>
      <sheetName val="암거단위-1련"/>
      <sheetName val="가시설(TYPE-A)"/>
      <sheetName val="1-1평균터파기고(1)"/>
      <sheetName val="#REF"/>
      <sheetName val="Sheet17"/>
      <sheetName val="예정(3)"/>
      <sheetName val="동원(3)"/>
      <sheetName val="설계"/>
      <sheetName val="3BL공동구 수량"/>
      <sheetName val="MBR9"/>
      <sheetName val="기계내역"/>
      <sheetName val="NOMUBI"/>
      <sheetName val="sw1"/>
      <sheetName val="실행철강하도"/>
      <sheetName val="교대(A1)"/>
      <sheetName val="8.PILE  (돌출)"/>
      <sheetName val="통합"/>
      <sheetName val="내역"/>
      <sheetName val="내역(영일)"/>
      <sheetName val="3련 BOX"/>
      <sheetName val="MOTOR"/>
      <sheetName val="터널조도"/>
      <sheetName val="1-1"/>
      <sheetName val="표면정지 집계"/>
      <sheetName val="PET MAT집계"/>
      <sheetName val="8-3기계경비"/>
      <sheetName val="ⴭⴭⴭⴭ"/>
      <sheetName val="노무비"/>
      <sheetName val="지급자재"/>
      <sheetName val="준검 내역서"/>
      <sheetName val="일반공사"/>
      <sheetName val="BID"/>
      <sheetName val="기둥"/>
      <sheetName val="저판(버림100)"/>
      <sheetName val="실행비교"/>
      <sheetName val="날개벽수량표"/>
      <sheetName val="설계서(설치)"/>
      <sheetName val="000000"/>
      <sheetName val="자료"/>
      <sheetName val="반중력식옹벽3.5"/>
      <sheetName val="정부노임단가"/>
      <sheetName val="우각부보강"/>
      <sheetName val="J형측구단위수량"/>
      <sheetName val="내역서"/>
      <sheetName val="배수공"/>
      <sheetName val="암거"/>
      <sheetName val="포장공"/>
      <sheetName val="CALCULATION"/>
      <sheetName val="조작대(1연)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원가계산서(철거공사)"/>
      <sheetName val="원가계산서(지정폐기물)"/>
      <sheetName val="폐기물원가"/>
      <sheetName val="Sheet1"/>
      <sheetName val="Sheet2"/>
      <sheetName val="Sheet3"/>
      <sheetName val="Sheet4"/>
      <sheetName val="Sheet5"/>
      <sheetName val="Sheet6"/>
      <sheetName val="Sheet8"/>
      <sheetName val="Sheet9"/>
      <sheetName val="Sheet10"/>
      <sheetName val="Sheet11"/>
      <sheetName val="Sheet12"/>
      <sheetName val="관급자재집계표"/>
      <sheetName val="집계표 "/>
      <sheetName val="관급자재 집계표 "/>
      <sheetName val="내역서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터널조도"/>
      <sheetName val="전압강하-상행"/>
      <sheetName val="전압강하-하행"/>
      <sheetName val="&quot;u&quot; TYPE 구간 조명"/>
      <sheetName val="&quot;U&quot;TYPE 전압강하"/>
      <sheetName val="TR용량"/>
      <sheetName val="TR용량 (2)"/>
      <sheetName val="GEN"/>
      <sheetName val="UPS"/>
      <sheetName val="간선굵기 설명"/>
      <sheetName val="간선굵기"/>
      <sheetName val="접지"/>
      <sheetName val="IMPEADENCE"/>
      <sheetName val="직류전원"/>
      <sheetName val="Sheet5"/>
      <sheetName val="불평형 계산식"/>
      <sheetName val="계산1"/>
      <sheetName val="계산2"/>
      <sheetName val="laroux"/>
      <sheetName val="DATE"/>
      <sheetName val="piping"/>
      <sheetName val="COPING"/>
      <sheetName val="LX-CAL"/>
      <sheetName val="옹벽"/>
      <sheetName val="Sheet1"/>
    </sheetNames>
    <sheetDataSet>
      <sheetData sheetId="0" refreshError="1"/>
      <sheetData sheetId="1" refreshError="1">
        <row r="19">
          <cell r="AR19">
            <v>70</v>
          </cell>
          <cell r="AS19">
            <v>4600</v>
          </cell>
        </row>
        <row r="20">
          <cell r="AR20">
            <v>100</v>
          </cell>
          <cell r="AS20">
            <v>9000</v>
          </cell>
        </row>
        <row r="21">
          <cell r="AR21">
            <v>150</v>
          </cell>
          <cell r="AS21">
            <v>14000</v>
          </cell>
        </row>
        <row r="22">
          <cell r="AR22">
            <v>200</v>
          </cell>
          <cell r="AS22">
            <v>20000</v>
          </cell>
        </row>
        <row r="23">
          <cell r="AR23">
            <v>250</v>
          </cell>
          <cell r="AS23">
            <v>25000</v>
          </cell>
        </row>
        <row r="24">
          <cell r="AR24">
            <v>400</v>
          </cell>
          <cell r="AS24">
            <v>46000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INPUT DATA (2)"/>
      <sheetName val="단면 (2)"/>
      <sheetName val="BOX본체수량 (2)"/>
      <sheetName val="BOX토공 (2)"/>
      <sheetName val="Sheet13"/>
      <sheetName val="Sheet14"/>
      <sheetName val="Sheet15"/>
      <sheetName val="Sheet16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COPING"/>
      <sheetName val="반중력식옹벽"/>
      <sheetName val="BOX-E"/>
      <sheetName val="기초공"/>
      <sheetName val="기둥(원형)"/>
      <sheetName val="노임이"/>
      <sheetName val="간선계산"/>
      <sheetName val="양수장(기계)"/>
      <sheetName val="D-3109"/>
      <sheetName val="산출근거"/>
      <sheetName val="도장수량(하1)"/>
      <sheetName val="주형"/>
      <sheetName val="집수정"/>
      <sheetName val="투찰"/>
      <sheetName val="2.단면가정 "/>
      <sheetName val="A-4"/>
      <sheetName val="공문"/>
      <sheetName val="교각계산"/>
      <sheetName val="공사비예산서(토목분)"/>
      <sheetName val="data_dci"/>
      <sheetName val="data_mci"/>
      <sheetName val="behind"/>
      <sheetName val="Main"/>
      <sheetName val="#REF"/>
      <sheetName val="1.설계조건"/>
      <sheetName val="BID"/>
      <sheetName val="품셈"/>
      <sheetName val="인건비"/>
      <sheetName val="입찰안"/>
      <sheetName val="기성2"/>
      <sheetName val="장문교(대전)"/>
      <sheetName val="ABUT수량-A1"/>
      <sheetName val="원내역"/>
      <sheetName val="날1"/>
      <sheetName val="내역서적용수량"/>
      <sheetName val="Sheet1"/>
      <sheetName val="1호맨홀토공"/>
      <sheetName val="도색집계"/>
      <sheetName val="유림골조"/>
      <sheetName val="INPUT"/>
      <sheetName val="수로교총재료집계"/>
      <sheetName val="포장복구집계"/>
      <sheetName val="다곡2교"/>
      <sheetName val="북방3터널"/>
      <sheetName val="관로"/>
      <sheetName val="BQ List"/>
      <sheetName val="PipWT"/>
      <sheetName val="경비"/>
      <sheetName val="요율"/>
      <sheetName val="자재대"/>
      <sheetName val="공사내역"/>
      <sheetName val="000000"/>
      <sheetName val="ETC"/>
      <sheetName val="실행철강하도"/>
      <sheetName val="단가 및 재료비"/>
      <sheetName val="관로토공집계표"/>
      <sheetName val="데이타"/>
      <sheetName val="DATA"/>
      <sheetName val="CABLE SIZE-3"/>
      <sheetName val="배수내역 (2)"/>
      <sheetName val="AC포장수량"/>
      <sheetName val="내역서"/>
      <sheetName val="점수계산1-2"/>
      <sheetName val="ASP포장"/>
      <sheetName val="SLIDES"/>
      <sheetName val="예가표"/>
      <sheetName val="옹벽"/>
      <sheetName val="금액내역서"/>
      <sheetName val="수로BOX(시점부)"/>
      <sheetName val="교각1"/>
      <sheetName val="DATA 입력란"/>
      <sheetName val="진주방향"/>
      <sheetName val="단가목록"/>
      <sheetName val="JUCKEYK"/>
      <sheetName val="소업1교"/>
      <sheetName val="총괄"/>
      <sheetName val="내역"/>
      <sheetName val="옹벽1"/>
      <sheetName val="설계개요"/>
      <sheetName val="전차선로 물량표"/>
      <sheetName val="Sheet3"/>
      <sheetName val="6PILE  (돌출)"/>
      <sheetName val="자재단가비교표"/>
      <sheetName val="전계가"/>
      <sheetName val="중기비"/>
      <sheetName val="건식PD설치현황표"/>
      <sheetName val="현장관리비내역서"/>
      <sheetName val="자재단가"/>
      <sheetName val="도장수량"/>
      <sheetName val="INPUT_DATA_(2)"/>
      <sheetName val="단면_(2)"/>
      <sheetName val="BOX본체수량_(2)"/>
      <sheetName val="BOX토공_(2)"/>
      <sheetName val="설계조건"/>
      <sheetName val="5CHBDC"/>
      <sheetName val="96보완계획7.12"/>
      <sheetName val=" 상부공통집계(총괄)"/>
      <sheetName val="전신환매도율"/>
      <sheetName val="준검 내역서"/>
      <sheetName val="상수도토공집계표"/>
      <sheetName val="3.공통공사대비"/>
      <sheetName val="Sheet1 (2)"/>
      <sheetName val="일위대가"/>
      <sheetName val="기둥"/>
      <sheetName val="저판(버림100)"/>
      <sheetName val="공통가설"/>
      <sheetName val="부서현황"/>
      <sheetName val="2000.11월설계내역"/>
      <sheetName val="제-노임"/>
      <sheetName val="제직재"/>
      <sheetName val="양수장내역"/>
      <sheetName val="산출서양식01"/>
      <sheetName val="별표집계"/>
      <sheetName val="단가조사"/>
      <sheetName val="집계"/>
      <sheetName val="기본일위"/>
      <sheetName val="패널"/>
      <sheetName val="직노"/>
      <sheetName val="내역서2안"/>
      <sheetName val="실행내역"/>
      <sheetName val="B부대공"/>
      <sheetName val="표지"/>
      <sheetName val="물질수지(2011)"/>
      <sheetName val="노임단가"/>
      <sheetName val="전기일위대가"/>
      <sheetName val="가정단면"/>
      <sheetName val="1-1"/>
      <sheetName val="카메라"/>
      <sheetName val="4)유동표"/>
      <sheetName val="부대내역"/>
      <sheetName val="주beam"/>
      <sheetName val="전체도급"/>
      <sheetName val="SLAB&quot;1&quot;"/>
      <sheetName val="98지급계획"/>
      <sheetName val="일위대가목차"/>
      <sheetName val="대비"/>
      <sheetName val="단면가정"/>
      <sheetName val="2.단면가정"/>
      <sheetName val="40총괄"/>
      <sheetName val="40집계"/>
      <sheetName val="ACUNIT"/>
      <sheetName val="R.C RAHMEN 해석"/>
      <sheetName val="본체 설 계"/>
      <sheetName val="Sheet4"/>
      <sheetName val="갑지(추정)"/>
      <sheetName val="Y-WORK"/>
      <sheetName val="표준계약서"/>
      <sheetName val="EQUIP-H"/>
      <sheetName val="변경집계표"/>
      <sheetName val="AS복구"/>
      <sheetName val="중기터파기"/>
      <sheetName val="변수값"/>
      <sheetName val="중기상차"/>
      <sheetName val="포장공"/>
      <sheetName val="수목단가"/>
      <sheetName val="시설수량표"/>
      <sheetName val="시설일위"/>
      <sheetName val="식재수량표"/>
      <sheetName val="식재일위"/>
      <sheetName val="일위목록"/>
      <sheetName val="SLAB근거-1"/>
      <sheetName val="주방환기"/>
      <sheetName val="106C0300"/>
      <sheetName val="적용단위길이"/>
      <sheetName val="내역서(총)"/>
      <sheetName val="I.설계조건"/>
      <sheetName val="2F 회의실견적(5_14 일대)"/>
      <sheetName val="ITEM"/>
      <sheetName val="CONCRETE"/>
      <sheetName val="하수급견적대비"/>
      <sheetName val="2_단면가정_"/>
      <sheetName val="1_설계조건"/>
      <sheetName val="CABLE_SIZE-3"/>
      <sheetName val="BQ_List"/>
      <sheetName val="배수내역_(2)"/>
      <sheetName val="단가_및_재료비"/>
      <sheetName val="일위대가(계측기설치)"/>
      <sheetName val="단위수량"/>
      <sheetName val="관음목장(제출용)자105인97.5"/>
      <sheetName val="식재가격"/>
      <sheetName val="식재총괄"/>
      <sheetName val="단가산출"/>
      <sheetName val="차액보증"/>
      <sheetName val="토사(PE)"/>
      <sheetName val="제수"/>
      <sheetName val="공사비증감"/>
      <sheetName val="정부노임단가"/>
      <sheetName val="자료"/>
      <sheetName val="2BOX본체"/>
      <sheetName val="집계표"/>
      <sheetName val="말뚝지지력산정"/>
      <sheetName val="wall"/>
      <sheetName val="화산경계"/>
      <sheetName val="원가계산서"/>
      <sheetName val="재료집계(분수관)"/>
      <sheetName val="8.PILE  (돌출)"/>
      <sheetName val="조명시설"/>
      <sheetName val="총괄집계 "/>
      <sheetName val="기흥하도용"/>
      <sheetName val="타공종이기"/>
      <sheetName val="플랜트 설치"/>
      <sheetName val="국공유지및사유지"/>
      <sheetName val="INPUT-DATA"/>
      <sheetName val="철근량"/>
      <sheetName val="데리네이타현황"/>
      <sheetName val="예정(3)"/>
      <sheetName val="동원(3)"/>
      <sheetName val="횡배수관"/>
      <sheetName val="일  위  대  가  목  록"/>
      <sheetName val="말뚝설계"/>
      <sheetName val="AAA"/>
      <sheetName val="장비가동"/>
      <sheetName val="CODE"/>
      <sheetName val="갑지1"/>
      <sheetName val="기초INPUT"/>
      <sheetName val="낙석방지망현황"/>
      <sheetName val="본체"/>
      <sheetName val="현장관리비 산출내역"/>
      <sheetName val="2000전체분"/>
      <sheetName val="2000년1차"/>
      <sheetName val="공사비내역"/>
      <sheetName val="최적단면"/>
      <sheetName val="재료"/>
      <sheetName val="6.교좌면보강"/>
      <sheetName val="구조물포장"/>
      <sheetName val="도급"/>
      <sheetName val="인사자료총집계"/>
      <sheetName val="토공"/>
      <sheetName val="보현동3교종점측"/>
      <sheetName val="guard(mac)"/>
      <sheetName val="지급자재"/>
      <sheetName val="세부내역(직접인건비)"/>
      <sheetName val="INPUT_DATA_(2)1"/>
      <sheetName val="단면_(2)1"/>
      <sheetName val="BOX본체수량_(2)1"/>
      <sheetName val="BOX토공_(2)1"/>
      <sheetName val="2_단면가정_1"/>
      <sheetName val="BQ_List1"/>
      <sheetName val="단가_및_재료비1"/>
      <sheetName val="공사비집계"/>
      <sheetName val="오수관"/>
      <sheetName val="오수관토공"/>
      <sheetName val="1.설계기준"/>
      <sheetName val="마산방향"/>
      <sheetName val="98수문일위"/>
      <sheetName val="수토공단위당"/>
      <sheetName val="순서도"/>
      <sheetName val="구리토평1전기"/>
      <sheetName val="DANGA"/>
      <sheetName val="기계내역"/>
      <sheetName val="갑지"/>
      <sheetName val="경비2내역"/>
      <sheetName val="날개벽수량표"/>
      <sheetName val="CCTV내역서"/>
      <sheetName val="적격분석"/>
      <sheetName val="Pier 3"/>
      <sheetName val="가로등기초"/>
      <sheetName val="HANDHOLE(2)"/>
      <sheetName val="설계예산2"/>
      <sheetName val="품셈TABLE"/>
      <sheetName val="수문일1"/>
      <sheetName val="공사비총괄"/>
      <sheetName val="수량산출"/>
      <sheetName val="공정양식(원본)"/>
      <sheetName val="기본DATA"/>
      <sheetName val="CTEMCOST"/>
      <sheetName val="말뚝기초(안정검토)-외측"/>
      <sheetName val="Sheet2"/>
      <sheetName val="일위대가표"/>
      <sheetName val="개요"/>
      <sheetName val="내역서(기성청구)"/>
      <sheetName val="취수탑"/>
      <sheetName val="배수갑문"/>
      <sheetName val="반중력식옹벽3.5"/>
      <sheetName val="원가"/>
      <sheetName val="총괄표"/>
      <sheetName val="도장"/>
      <sheetName val="이기(집계)"/>
      <sheetName val="7단가"/>
      <sheetName val="ⴭⴭⴭⴭⴭ"/>
      <sheetName val="자금청구"/>
      <sheetName val="DATE"/>
      <sheetName val="노임"/>
      <sheetName val="중기"/>
      <sheetName val="제수변수량"/>
      <sheetName val="공기변수량"/>
      <sheetName val="U-TYPE(1)"/>
      <sheetName val="SLAB"/>
      <sheetName val="날개벽(시점좌측)"/>
      <sheetName val="조명율표"/>
      <sheetName val="전체"/>
      <sheetName val="일위대가(가설)"/>
      <sheetName val="주빔의 설계"/>
      <sheetName val="입력DATA"/>
      <sheetName val="바닥판"/>
      <sheetName val="약품공급2"/>
      <sheetName val="공기"/>
      <sheetName val="투찰내역"/>
      <sheetName val="신공항A-9(원가수정)"/>
      <sheetName val="맨홀토공(3)"/>
      <sheetName val="슬래브"/>
      <sheetName val="이토변실(A3-LINE)"/>
      <sheetName val="산출근거1"/>
      <sheetName val="지장물조서"/>
      <sheetName val="옹벽철근"/>
      <sheetName val="sw1"/>
      <sheetName val="NOMUBI"/>
      <sheetName val="석"/>
      <sheetName val="CON포장수량"/>
      <sheetName val="1호인버트수량"/>
      <sheetName val="전체내역"/>
      <sheetName val="노무비"/>
      <sheetName val="BOX단위철근"/>
      <sheetName val="고창방향"/>
      <sheetName val="더돋기량"/>
      <sheetName val="합계금액"/>
      <sheetName val="안정검토"/>
      <sheetName val="노원열병합  건축공사기성내역서"/>
      <sheetName val="건축내역"/>
      <sheetName val="우수공"/>
      <sheetName val="안산기계장치"/>
      <sheetName val="Sheet6"/>
      <sheetName val="3BL공동구 수량"/>
      <sheetName val="뚝토공"/>
      <sheetName val="좌측"/>
      <sheetName val="CVT산정"/>
      <sheetName val="SG"/>
      <sheetName val="방음벽기초"/>
      <sheetName val="목동1절주.bh01"/>
      <sheetName val="본사S"/>
      <sheetName val="설산1.나"/>
      <sheetName val="포장수량집계"/>
      <sheetName val="총괄내역서"/>
      <sheetName val="골재산출"/>
      <sheetName val="단면기준"/>
      <sheetName val="ENE-CAL 1"/>
      <sheetName val="전체제잡비"/>
      <sheetName val="협의단가"/>
      <sheetName val="고분전시관"/>
      <sheetName val="낙찰표"/>
      <sheetName val="상행선"/>
      <sheetName val="96까지"/>
      <sheetName val="97년"/>
      <sheetName val="98이후"/>
      <sheetName val="설 계"/>
      <sheetName val="산출2-기기동력"/>
      <sheetName val="터파기및재료"/>
      <sheetName val="Ⅴ-2.공종별내역"/>
      <sheetName val="토목"/>
      <sheetName val="찍기"/>
      <sheetName val="Regenerator  Concrete Structure"/>
      <sheetName val="전기"/>
      <sheetName val="FB25JN"/>
      <sheetName val="전선"/>
      <sheetName val="XL4Poppy"/>
      <sheetName val="내역서(삼호)"/>
      <sheetName val="ERECIN"/>
      <sheetName val="tggwan(mac)"/>
      <sheetName val="토공정보"/>
      <sheetName val="수안보-MBR1"/>
      <sheetName val="배수통관(좌)"/>
      <sheetName val="가시설(TYPE-A)"/>
      <sheetName val="1-1평균터파기고(1)"/>
      <sheetName val="TOT"/>
      <sheetName val="제수변수량H2.15"/>
      <sheetName val="_공기변수량"/>
      <sheetName val="자재 집계표"/>
      <sheetName val="토공계산서(부체도로)"/>
      <sheetName val="VXXXXXXX"/>
      <sheetName val="경비실"/>
      <sheetName val="판"/>
      <sheetName val="BQMPALOC"/>
      <sheetName val="토적표"/>
      <sheetName val="우수"/>
      <sheetName val="5.정산서"/>
      <sheetName val="고유코드_설계"/>
      <sheetName val="COVER"/>
      <sheetName val="토공사"/>
      <sheetName val="IN"/>
      <sheetName val="백호우계수"/>
      <sheetName val="코드표"/>
      <sheetName val="맨홀토공수량"/>
      <sheetName val="수량"/>
      <sheetName val="가격조사서"/>
      <sheetName val="BOX형 교대"/>
      <sheetName val="P4-C"/>
      <sheetName val="combi(wall)"/>
      <sheetName val="INPUT(덕도방향-시점)"/>
      <sheetName val="AS포장복구 "/>
      <sheetName val="¿Á¿Üµî½Å¼³"/>
      <sheetName val="설직재-1"/>
      <sheetName val="TEL"/>
      <sheetName val="입력자료(노무비)"/>
      <sheetName val="설계명세서(선로)"/>
      <sheetName val="Sheet5"/>
      <sheetName val="PSV"/>
      <sheetName val="시설물"/>
      <sheetName val="대림경상68억"/>
      <sheetName val="설계기준"/>
      <sheetName val="EACT10"/>
      <sheetName val="BOX(1.5X1.5)"/>
      <sheetName val="D-623D"/>
      <sheetName val="CAL"/>
      <sheetName val="청주-교대(A1)"/>
      <sheetName val="적용환율"/>
      <sheetName val="MAT"/>
      <sheetName val="공주방향"/>
      <sheetName val="c_balju"/>
      <sheetName val="단가표"/>
      <sheetName val="252K444"/>
      <sheetName val="변경현황"/>
      <sheetName val="markup"/>
      <sheetName val="JOIN(2span)"/>
      <sheetName val="철근량산정및사용성검토"/>
      <sheetName val="기계경비일람"/>
      <sheetName val="직접경비"/>
      <sheetName val="산출내역서집계표"/>
      <sheetName val="조경"/>
      <sheetName val="깨기수량"/>
      <sheetName val="내역표지"/>
      <sheetName val="날개벽"/>
      <sheetName val="철거총괄집계"/>
      <sheetName val="철근총괄집계"/>
      <sheetName val="일반전기"/>
      <sheetName val="02자재"/>
      <sheetName val="공사개요"/>
      <sheetName val="삼성전기"/>
      <sheetName val="type-F"/>
      <sheetName val="CPM챠트"/>
      <sheetName val="본장"/>
      <sheetName val="발파유용(3)"/>
      <sheetName val="수로단위수량"/>
      <sheetName val="경영상태"/>
      <sheetName val="1단계"/>
      <sheetName val="I一般比"/>
      <sheetName val="가격"/>
      <sheetName val="기별-공가용"/>
      <sheetName val="설계"/>
      <sheetName val="일위대가목록"/>
      <sheetName val="단가대비표"/>
      <sheetName val="설계예산서(전체)"/>
      <sheetName val="배수관 제원표(DON'T PLOT)"/>
      <sheetName val="수로관단위수량"/>
      <sheetName val="배수관설치현황"/>
      <sheetName val="배수관단위수량"/>
      <sheetName val="토공 total"/>
      <sheetName val="MOTOR"/>
      <sheetName val="부대대비"/>
      <sheetName val="냉연집계"/>
      <sheetName val="N賃率-職"/>
      <sheetName val="단면별연장"/>
      <sheetName val="TYPE-1"/>
      <sheetName val="통합"/>
      <sheetName val="C.배수관공"/>
      <sheetName val="실행"/>
      <sheetName val="차선도색현황"/>
      <sheetName val="노견단위수량"/>
      <sheetName val="Sheet17"/>
      <sheetName val="화해(함평)"/>
      <sheetName val="화해(장성)"/>
      <sheetName val="상부집계표"/>
      <sheetName val="공사별총괄표(도급)"/>
      <sheetName val="CONUNIT"/>
      <sheetName val="재집"/>
      <sheetName val="직재"/>
      <sheetName val="960318-1"/>
      <sheetName val="전체_1설계"/>
      <sheetName val="남양시작동자105노65기1.3화1.2"/>
      <sheetName val="woo(mac)"/>
      <sheetName val="단면검토"/>
      <sheetName val="건축"/>
      <sheetName val="L형옹벽단위수량(35)"/>
      <sheetName val="비계,CON'C"/>
      <sheetName val="우배수"/>
      <sheetName val="유효폭의 계산"/>
      <sheetName val="제잡비"/>
      <sheetName val="기초코드"/>
      <sheetName val="4.장비손료"/>
      <sheetName val="언양휴게소배수관 흄관설치"/>
      <sheetName val="노안2지구총(시행계획)"/>
      <sheetName val="자재조서"/>
      <sheetName val="경상비"/>
      <sheetName val="전문하도급"/>
      <sheetName val="교량전기"/>
      <sheetName val="평가데이터"/>
      <sheetName val="단가"/>
      <sheetName val="98비정기소모"/>
      <sheetName val="역T형(H=6.0) (2)"/>
      <sheetName val="교통표지판기초자료"/>
      <sheetName val="단가비교표"/>
      <sheetName val="70%"/>
      <sheetName val="산출및내역"/>
      <sheetName val="200"/>
      <sheetName val="가로등내역서"/>
      <sheetName val="경성자금"/>
      <sheetName val="토 목"/>
      <sheetName val="97년 추정"/>
      <sheetName val="정렬"/>
      <sheetName val="P5"/>
      <sheetName val="P6"/>
      <sheetName val="P7"/>
      <sheetName val="P8"/>
      <sheetName val="P14"/>
      <sheetName val="골조시행"/>
      <sheetName val="참고-설계변경검토(2012년예정분)-내부관리"/>
      <sheetName val="참고-예비비현황"/>
      <sheetName val="IMPEADENCE MAP 취수장"/>
      <sheetName val="청천내"/>
      <sheetName val="교대(A1)"/>
      <sheetName val="3.하중산정4.지지력"/>
      <sheetName val="별표"/>
      <sheetName val="설계명세서"/>
      <sheetName val="준검_내역서"/>
      <sheetName val="지장물건조서"/>
      <sheetName val="상부공"/>
      <sheetName val="2.공사비내역서(당초,변경)"/>
      <sheetName val="단가산출2"/>
      <sheetName val="5.단면설계"/>
      <sheetName val="내역및총괄"/>
      <sheetName val="총수량집계표"/>
      <sheetName val="전신"/>
      <sheetName val="유동표"/>
      <sheetName val="건축공사"/>
      <sheetName val="수량3"/>
      <sheetName val="교대(A1-A2)"/>
      <sheetName val="인구밀도산정"/>
      <sheetName val="근고 블록 유형별 수량"/>
      <sheetName val="동물이동경사현황"/>
      <sheetName val="계산내역"/>
      <sheetName val="증감대비"/>
      <sheetName val="비탈면보호공수량산출"/>
      <sheetName val="1.토공"/>
      <sheetName val="6공구(당초)"/>
      <sheetName val="토량1-1"/>
      <sheetName val="부대비율"/>
      <sheetName val="용산1(해보)"/>
      <sheetName val="3.하중계산"/>
      <sheetName val="수량산출서"/>
      <sheetName val="제경비"/>
      <sheetName val="실적공사비"/>
      <sheetName val="입력(K0)"/>
      <sheetName val="장비기준"/>
      <sheetName val="재료비"/>
      <sheetName val="환율"/>
      <sheetName val="상-교대(A1-A2)"/>
      <sheetName val="을"/>
      <sheetName val="VENDOR LIST"/>
      <sheetName val="예산M12A"/>
      <sheetName val="입출재고현황 (2)"/>
      <sheetName val="반중력식옹벽3_5"/>
      <sheetName val="실행예산"/>
      <sheetName val="1TL종점(1)"/>
      <sheetName val="B"/>
      <sheetName val="물가자료"/>
      <sheetName val="suk(mac)"/>
      <sheetName val="MYUN(MAC)"/>
      <sheetName val="식재"/>
      <sheetName val="식재출력용"/>
      <sheetName val="유지관리"/>
      <sheetName val="부대공"/>
      <sheetName val="3.현장배치"/>
      <sheetName val="현장배치"/>
      <sheetName val="횡날개수집"/>
      <sheetName val="공작물조직표(용배수)"/>
      <sheetName val="역T형교대-2수량"/>
      <sheetName val="6호기"/>
      <sheetName val="제출내역 (2)"/>
      <sheetName val="홍보비디오"/>
      <sheetName val="1,2,3,4,5단위수량"/>
      <sheetName val="법면단"/>
      <sheetName val="석축단"/>
      <sheetName val="법면수집"/>
      <sheetName val="석축설면"/>
      <sheetName val="수목데이타 "/>
      <sheetName val="수목표준대가"/>
      <sheetName val="2공구산출내역"/>
      <sheetName val="주현(해보)"/>
      <sheetName val="주현(영광)"/>
      <sheetName val="직공비"/>
      <sheetName val="단위중량"/>
      <sheetName val="암거공"/>
      <sheetName val="입상내역"/>
      <sheetName val="출자한도"/>
      <sheetName val="공사수행방안"/>
      <sheetName val="해전배수"/>
      <sheetName val="8. 안정검토"/>
      <sheetName val="개거호형별수량"/>
      <sheetName val="수축이음"/>
      <sheetName val="신축이음"/>
      <sheetName val="토공집계표"/>
      <sheetName val="착공계"/>
      <sheetName val="재료단가"/>
      <sheetName val="2"/>
      <sheetName val="잡비계산"/>
      <sheetName val="법면설면"/>
      <sheetName val="MORTAR생산및타설(1;3)"/>
      <sheetName val="설계요율"/>
      <sheetName val="부하(성남)"/>
      <sheetName val="5지구단위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공종별내역서"/>
    </sheetNames>
    <sheetDataSet>
      <sheetData sheetId="0" refreshError="1"/>
      <sheetData sheetId="1" refreshError="1"/>
      <sheetData sheetId="2" refreshError="1">
        <row r="55">
          <cell r="K55">
            <v>10.872999999999999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옹벽"/>
      <sheetName val="철근단면적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통합"/>
      <sheetName val="내역서"/>
      <sheetName val="가공비"/>
      <sheetName val="MACRO(전선관)"/>
      <sheetName val="H-PILE수량집계"/>
      <sheetName val="DATE"/>
      <sheetName val="노임"/>
      <sheetName val="기둥(원형)"/>
      <sheetName val="COPING"/>
      <sheetName val="말뚝지지력산정"/>
      <sheetName val="상세내역,전력산출서"/>
      <sheetName val="설계"/>
      <sheetName val="WORK"/>
      <sheetName val="Sheet1 (2)"/>
      <sheetName val="설비"/>
      <sheetName val="IMPEADENCE MAP 취수장"/>
      <sheetName val="터파기및재료"/>
      <sheetName val="ABUT수량-A1"/>
      <sheetName val="수량산출"/>
      <sheetName val="데이타"/>
      <sheetName val="식재인부"/>
      <sheetName val="총계"/>
      <sheetName val="터널조도"/>
      <sheetName val="을"/>
      <sheetName val="단가"/>
      <sheetName val="갑지1"/>
      <sheetName val="연부97-1"/>
      <sheetName val="설계조건"/>
      <sheetName val="표지"/>
      <sheetName val="확정실적"/>
      <sheetName val="인건-측정"/>
      <sheetName val="단면 (2)"/>
      <sheetName val="실행철강하도"/>
      <sheetName val="차액보증"/>
      <sheetName val="수량이동"/>
      <sheetName val="工완성공사율"/>
      <sheetName val="H PILE수량"/>
      <sheetName val="PAC"/>
      <sheetName val="수질정화시설"/>
      <sheetName val="시설물일위"/>
      <sheetName val="가설공사"/>
      <sheetName val="단가결정"/>
      <sheetName val="내역아"/>
      <sheetName val="울타리"/>
      <sheetName val="변품8-37"/>
      <sheetName val="내역"/>
      <sheetName val="H-pile(298x299)"/>
      <sheetName val="H-pile(250x25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품8-37"/>
      <sheetName val="1련,2련"/>
      <sheetName val="터널조도"/>
      <sheetName val="내역서"/>
      <sheetName val="DATE"/>
      <sheetName val="ABUT수량-A1"/>
      <sheetName val="가공비"/>
      <sheetName val="옹벽"/>
      <sheetName val="6PILE  (돌출)"/>
      <sheetName val="#REF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명서"/>
      <sheetName val="설계조건"/>
      <sheetName val="안정계산"/>
      <sheetName val="말뚝설계"/>
      <sheetName val="단면검토"/>
      <sheetName val="교좌받침부"/>
      <sheetName val="날개벽(TYPE1)"/>
      <sheetName val="날개벽(TYPE2)"/>
      <sheetName val="날개벽(TYPE3)"/>
      <sheetName val="접속슬래브"/>
      <sheetName val="DATA"/>
      <sheetName val="구조계산서"/>
      <sheetName val="반력산정"/>
      <sheetName val="1표지"/>
      <sheetName val="2계산서서론부"/>
      <sheetName val="3CHBDC"/>
      <sheetName val="4반력산정"/>
      <sheetName val="교대(A1)"/>
      <sheetName val="터널조도"/>
      <sheetName val="Stem Footing"/>
      <sheetName val="단면(RW1)"/>
      <sheetName val="1.설계조건"/>
      <sheetName val="MOTOR"/>
      <sheetName val="djdg_A"/>
      <sheetName val="교각1"/>
      <sheetName val="범례"/>
      <sheetName val="손익분기점 데이터"/>
      <sheetName val="1.포항"/>
      <sheetName val="3BL공동구 수량"/>
      <sheetName val="변품8-37"/>
      <sheetName val="장비집계"/>
      <sheetName val="type-F"/>
      <sheetName val="내역서"/>
      <sheetName val="사용성검토"/>
      <sheetName val="Pier 3"/>
      <sheetName val="정부노임단가"/>
      <sheetName val="현황산출서"/>
      <sheetName val="주형"/>
      <sheetName val="입력DATA"/>
      <sheetName val="바닥판"/>
      <sheetName val="3. 바닥판 (2)"/>
      <sheetName val="단면가정"/>
      <sheetName val="DATE"/>
      <sheetName val="ABUT수량-A1"/>
      <sheetName val="3련 BOX"/>
      <sheetName val="일위대가목차"/>
      <sheetName val="단위중량"/>
      <sheetName val="조도계산서 (도서)"/>
      <sheetName val="Sheet1 (2)"/>
      <sheetName val="Sheet3"/>
      <sheetName val="#REF"/>
      <sheetName val="ITEM"/>
      <sheetName val="내역"/>
      <sheetName val="수안보-MBR1"/>
      <sheetName val="일위"/>
      <sheetName val="당초"/>
      <sheetName val="MFAB"/>
      <sheetName val="MFRT"/>
      <sheetName val="MPKG"/>
      <sheetName val="MPRD"/>
      <sheetName val="전력구구조물산근"/>
      <sheetName val="1.설계기준"/>
      <sheetName val="일반공사"/>
      <sheetName val="경비"/>
      <sheetName val="Sheet2"/>
      <sheetName val="노임"/>
      <sheetName val="준검 내역서"/>
      <sheetName val="8. 안정검토"/>
      <sheetName val="설산1.나"/>
      <sheetName val="본사S"/>
      <sheetName val="기둥(원형)"/>
      <sheetName val="차액보증"/>
      <sheetName val="단가비교표"/>
      <sheetName val="도급"/>
      <sheetName val="DPRKMHDT"/>
      <sheetName val="공문"/>
      <sheetName val="기별(종합)"/>
      <sheetName val="설직재-1"/>
      <sheetName val="제-노임"/>
      <sheetName val="제직재"/>
      <sheetName val="과천MAIN"/>
      <sheetName val="물가시세"/>
      <sheetName val="02 SLAB"/>
      <sheetName val="05 BOX"/>
      <sheetName val="통합"/>
      <sheetName val="재료비"/>
      <sheetName val="동원(3)"/>
      <sheetName val="예정(3)"/>
      <sheetName val="본체"/>
      <sheetName val="6PILE  (돌출)"/>
      <sheetName val="배수공"/>
      <sheetName val="대비"/>
      <sheetName val="FCM"/>
      <sheetName val="타공종이기"/>
      <sheetName val="Stem_Footing"/>
      <sheetName val="Stem_Footing1"/>
      <sheetName val="단가"/>
      <sheetName val="NOMUBI"/>
      <sheetName val="sw1"/>
      <sheetName val="단가산출집계"/>
      <sheetName val="중기일위대가"/>
      <sheetName val="A1-DATA"/>
      <sheetName val="단면"/>
      <sheetName val="조명시설"/>
      <sheetName val="보도경계블럭"/>
    </sheetNames>
    <sheetDataSet>
      <sheetData sheetId="0" refreshError="1"/>
      <sheetData sheetId="1" refreshError="1">
        <row r="41">
          <cell r="I41">
            <v>35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X"/>
      <sheetName val="총괄표 (조정)"/>
      <sheetName val="원가계산서요율조정)"/>
      <sheetName val="집계표 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총괄표"/>
      <sheetName val="원가계산서요율100%)"/>
      <sheetName val="옹벽"/>
      <sheetName val="통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공량산출서"/>
      <sheetName val="옹벽"/>
      <sheetName val="공조기"/>
      <sheetName val="기둥(원형)"/>
      <sheetName val="ABUT수량-A1"/>
      <sheetName val="가도공"/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명세서"/>
      <sheetName val="통합"/>
      <sheetName val="내역"/>
      <sheetName val="tggwan(mac)"/>
      <sheetName val="터파기및재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DATA"/>
      <sheetName val="OUTPUT1"/>
      <sheetName val="LOAD case"/>
      <sheetName val="Sheet3"/>
      <sheetName val="H-pile(298x299)"/>
      <sheetName val="H-pile(250x250)"/>
      <sheetName val="단가"/>
      <sheetName val="공량산출서"/>
      <sheetName val="설계예산서"/>
      <sheetName val="가공비"/>
      <sheetName val="기둥(원형)"/>
      <sheetName val="401"/>
      <sheetName val="내역"/>
      <sheetName val="옹벽"/>
      <sheetName val="8.석축단위(H=1.5M)"/>
      <sheetName val="현장지지물물량"/>
      <sheetName val="을"/>
      <sheetName val="신규일위대가"/>
      <sheetName val="ABUT수량-A1"/>
      <sheetName val="DATE"/>
      <sheetName val="2000전체분"/>
      <sheetName val="2000년1차"/>
      <sheetName val="실행철강하도"/>
      <sheetName val="통합"/>
      <sheetName val="#REF"/>
      <sheetName val="가설공사비"/>
      <sheetName val="명세서"/>
      <sheetName val="1.설계기준"/>
      <sheetName val="Macro(차단기)"/>
      <sheetName val="IBASE"/>
      <sheetName val="노임,재료비"/>
      <sheetName val="공조기"/>
      <sheetName val="터파기및재료"/>
      <sheetName val="wall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말뚝지지력산정"/>
      <sheetName val="INPUTDATA"/>
      <sheetName val="단가"/>
      <sheetName val="수출모델별원단위"/>
      <sheetName val="옹벽"/>
      <sheetName val="SG"/>
      <sheetName val="tggwan(mac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요자재집계표"/>
      <sheetName val="용산1육교"/>
      <sheetName val="용산1(영광)"/>
      <sheetName val="용산1(해보)"/>
      <sheetName val="총괄철근"/>
      <sheetName val="총괄토공"/>
      <sheetName val="총괄(1)"/>
      <sheetName val="총괄(2)"/>
      <sheetName val="라멘철근방향별"/>
      <sheetName val="방향별토공"/>
      <sheetName val="구체방향별집계(1)"/>
      <sheetName val="구체방향별집계(2)"/>
      <sheetName val="접슬방향별집계"/>
      <sheetName val="라멘함평 철근"/>
      <sheetName val="함평토공"/>
      <sheetName val="라멘함평방향(1)"/>
      <sheetName val="라멘함평방향(2)"/>
      <sheetName val="접슬함평방향"/>
      <sheetName val="라멘장성 철근"/>
      <sheetName val="장성토공"/>
      <sheetName val="라멘장성방향(1)"/>
      <sheetName val="라멘장성방향(2)"/>
      <sheetName val="접슬장성방향 "/>
      <sheetName val="보강토수량"/>
      <sheetName val="옹벽수량"/>
      <sheetName val="옹벽철근"/>
      <sheetName val="타공종이기"/>
      <sheetName val="용산3(영광)"/>
      <sheetName val="(A)내역서"/>
      <sheetName val="INPUTDATA"/>
      <sheetName val="일위대가목차"/>
      <sheetName val="단가비교표"/>
      <sheetName val="EP0618"/>
      <sheetName val="2공구산출내역"/>
      <sheetName val="교대시점"/>
      <sheetName val="주현(해보)"/>
      <sheetName val="주현(영광)"/>
      <sheetName val="가설공사비"/>
      <sheetName val="Macro1"/>
      <sheetName val="Macro2"/>
      <sheetName val="DT"/>
      <sheetName val="롤러"/>
      <sheetName val="BH"/>
      <sheetName val="조경유지관리"/>
      <sheetName val="조경식재굴취"/>
      <sheetName val="식재단가"/>
      <sheetName val="인력터파기품"/>
      <sheetName val="2005년임금"/>
      <sheetName val="컨테이너"/>
      <sheetName val="펌프차타설"/>
      <sheetName val="물가자료"/>
      <sheetName val="1.설계조건"/>
      <sheetName val="설계예시"/>
      <sheetName val="용산1수량"/>
      <sheetName val="토사(PE)"/>
      <sheetName val="단가산출"/>
      <sheetName val="8.PILE  (돌출)"/>
      <sheetName val="SLAB"/>
      <sheetName val="식재일위대가"/>
      <sheetName val="1.설계기준"/>
      <sheetName val="ABUT수량-A1"/>
      <sheetName val="Sheet3"/>
      <sheetName val="참조자료"/>
      <sheetName val="표지 (2)"/>
      <sheetName val="일반수량"/>
      <sheetName val="품셈TABLE"/>
      <sheetName val="HVAC"/>
      <sheetName val="노임"/>
      <sheetName val="준검 내역서"/>
      <sheetName val="토적단위"/>
      <sheetName val="대창(장성)"/>
      <sheetName val="데리네이타현황"/>
      <sheetName val="70%"/>
      <sheetName val="바닥판"/>
      <sheetName val="TYPE1"/>
      <sheetName val="철근량"/>
      <sheetName val="웅진교-S2"/>
      <sheetName val="포장공자재집계표"/>
      <sheetName val="DATE"/>
      <sheetName val="98수문일위"/>
      <sheetName val="횡배수관"/>
      <sheetName val="기자재비"/>
      <sheetName val="공통가설공사"/>
      <sheetName val="A_7"/>
      <sheetName val="22신설수량"/>
      <sheetName val="중기사용료산출근거"/>
      <sheetName val="단가 및 재료비"/>
      <sheetName val="suk(mac)"/>
      <sheetName val="자재"/>
      <sheetName val="토공연장"/>
      <sheetName val="수량집계"/>
      <sheetName val="총괄집계표"/>
      <sheetName val="내역서"/>
      <sheetName val="2000전체분"/>
      <sheetName val="2000년1차"/>
      <sheetName val="횡 연장"/>
      <sheetName val="배수관집계"/>
      <sheetName val="기둥(원형)"/>
      <sheetName val="구리토평1전기"/>
      <sheetName val="충주"/>
      <sheetName val="노임단가"/>
      <sheetName val="고창터널(고창방향)"/>
      <sheetName val="내역전기"/>
      <sheetName val="단위단가"/>
      <sheetName val="일위"/>
      <sheetName val="약품공급2"/>
      <sheetName val="물가대비표"/>
      <sheetName val="공종별자재"/>
      <sheetName val="BID"/>
      <sheetName val="총괄"/>
      <sheetName val="일위대가"/>
      <sheetName val="8.석축단위(H=1.5M)"/>
      <sheetName val="S0"/>
      <sheetName val="시설수량표"/>
      <sheetName val="인부노임"/>
      <sheetName val="수량산출"/>
      <sheetName val="Sheet1"/>
      <sheetName val="단중표"/>
      <sheetName val="단가산출서"/>
      <sheetName val="원가계산서"/>
      <sheetName val="Sheet1 (2)"/>
      <sheetName val="#REF"/>
      <sheetName val="일위목록"/>
      <sheetName val="본장"/>
      <sheetName val="접속슬라브"/>
      <sheetName val="U-TYPE(1)"/>
      <sheetName val="단가목록"/>
      <sheetName val="횡배수관설치현황"/>
      <sheetName val="갑지"/>
      <sheetName val="w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VAC"/>
      <sheetName val="INPUTDATA"/>
      <sheetName val="일위대가"/>
      <sheetName val="1단계"/>
      <sheetName val="건축"/>
      <sheetName val="품셈표"/>
      <sheetName val="piping"/>
      <sheetName val="costing_ESDV"/>
      <sheetName val="costing_MOV"/>
      <sheetName val="costing_Press"/>
      <sheetName val="토적계산서"/>
      <sheetName val="가시설단위수량"/>
      <sheetName val="SORCE1"/>
      <sheetName val="S0"/>
      <sheetName val="날개벽수량표"/>
      <sheetName val="내역(한신APT)"/>
      <sheetName val="부재력정리"/>
      <sheetName val="DNT OSBL"/>
      <sheetName val="costing_CV"/>
      <sheetName val="공내역서"/>
      <sheetName val="절단표"/>
      <sheetName val="공정계획(내부계획25%,내부w.f)"/>
      <sheetName val="jobhist"/>
      <sheetName val="sum"/>
      <sheetName val="Sheet1"/>
      <sheetName val="POWER"/>
      <sheetName val="노임단가"/>
      <sheetName val="설계명세서"/>
      <sheetName val="COA-17"/>
      <sheetName val="steel data sheet"/>
      <sheetName val="IB"/>
      <sheetName val="Liste 1"/>
      <sheetName val="Menü"/>
      <sheetName val="Parameter1"/>
      <sheetName val="Parameter2"/>
      <sheetName val="단가"/>
      <sheetName val="A(Rev.3)"/>
      <sheetName val="토목(대안)"/>
      <sheetName val="골조시행"/>
      <sheetName val="INSTR"/>
      <sheetName val="ﾄﾞﾊﾞｲFUEL GAS追見"/>
      <sheetName val="뜃맟뭁돽띿맟?-BLDG"/>
      <sheetName val="C4MECH1"/>
      <sheetName val="WIND"/>
      <sheetName val="DNT_OSBL"/>
      <sheetName val="공정계획(내부계획25%,내부w_f)"/>
      <sheetName val="철거현황"/>
      <sheetName val="1.설계조건"/>
      <sheetName val="실행내역서 "/>
      <sheetName val="동해title"/>
      <sheetName val="내역서"/>
      <sheetName val="指数"/>
      <sheetName val="총괄집계 (현대-거평분)"/>
      <sheetName val="공급기지(토목)"/>
      <sheetName val="sort"/>
      <sheetName val="현장"/>
      <sheetName val="할증 "/>
      <sheetName val="General Data"/>
      <sheetName val="Piping(Methanol)"/>
      <sheetName val="CB"/>
      <sheetName val="TIE-IN"/>
      <sheetName val="내역표지"/>
      <sheetName val="Steam-Sys"/>
      <sheetName val="장비종합부표"/>
      <sheetName val="집계표_식재"/>
      <sheetName val="부표"/>
      <sheetName val="ABUT수량-A1"/>
      <sheetName val="단위수량"/>
      <sheetName val="GammaEquivalents"/>
      <sheetName val="thickness"/>
      <sheetName val="내진해석"/>
      <sheetName val="Cover"/>
      <sheetName val="자료"/>
      <sheetName val="노무비단가"/>
      <sheetName val="FAB별"/>
      <sheetName val="인제내역"/>
      <sheetName val="Total"/>
      <sheetName val="SUMMARY"/>
      <sheetName val="정산표2"/>
      <sheetName val="Sheet6"/>
      <sheetName val="costing_FE"/>
      <sheetName val="costing_Misc"/>
      <sheetName val="배명(단가)"/>
      <sheetName val="내역"/>
      <sheetName val="데이타"/>
      <sheetName val="식재인부"/>
      <sheetName val="수량산출"/>
      <sheetName val="부표총괄"/>
      <sheetName val="토공정보"/>
      <sheetName val="수압집계"/>
      <sheetName val="기초.강관용접(100A) "/>
      <sheetName val="자재내역"/>
      <sheetName val="자동제어"/>
      <sheetName val="개산공사비"/>
      <sheetName val="2000전체분"/>
      <sheetName val="2000년1차"/>
      <sheetName val="DATE"/>
      <sheetName val="6.이토처리시간"/>
      <sheetName val="단 부"/>
      <sheetName val="1.설계기준"/>
      <sheetName val="현장지지물물량"/>
      <sheetName val="7)화재 탐지 설비"/>
      <sheetName val="spiral"/>
      <sheetName val="X17-TOTAL"/>
      <sheetName val="말뚝지지력산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설건물"/>
      <sheetName val="시추조사비"/>
      <sheetName val="측량조사수량산출근거"/>
      <sheetName val="측량수량집계"/>
      <sheetName val="가도공"/>
      <sheetName val="precast"/>
      <sheetName val="감독차량비"/>
      <sheetName val="시험비(선정)"/>
      <sheetName val="시험비(관리)"/>
      <sheetName val="교통관리비"/>
      <sheetName val="가도표지판"/>
      <sheetName val="토공"/>
      <sheetName val="용산1(해보)"/>
      <sheetName val="(A)내역서"/>
      <sheetName val="주현(해보)"/>
      <sheetName val="주현(영광)"/>
      <sheetName val="EP0618"/>
      <sheetName val="suk(mac)"/>
      <sheetName val="노임단가"/>
      <sheetName val="관급자재"/>
      <sheetName val="사급자재"/>
      <sheetName val="중기가격표"/>
      <sheetName val="중기사용료"/>
      <sheetName val="중기일위대가"/>
      <sheetName val="제경비비율"/>
      <sheetName val="터파기및재료"/>
      <sheetName val="DATA"/>
      <sheetName val="1.설계조건"/>
      <sheetName val="COPING"/>
      <sheetName val="현장관리비"/>
      <sheetName val="철근단면적"/>
      <sheetName val="통합"/>
      <sheetName val="HVAC"/>
      <sheetName val="8.PILE  (돌출)"/>
      <sheetName val="SG"/>
      <sheetName val="1호토공"/>
      <sheetName val="도로구조공사비"/>
      <sheetName val="도로토공공사비"/>
      <sheetName val="여수토공사비"/>
      <sheetName val="CHITIET"/>
      <sheetName val="70%"/>
      <sheetName val="기둥(원형)"/>
      <sheetName val="ABUT수량-A1"/>
      <sheetName val="기성내역"/>
      <sheetName val="INPUT"/>
      <sheetName val="총괄집계표"/>
      <sheetName val="EQT-ESTN"/>
      <sheetName val="시행후면적"/>
      <sheetName val="수지예산"/>
      <sheetName val="단가표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량현황"/>
      <sheetName val="교량별"/>
      <sheetName val="통합"/>
      <sheetName val="철근단면적"/>
      <sheetName val="안정검토"/>
      <sheetName val="단면설계"/>
      <sheetName val="대창(장성)"/>
      <sheetName val="단가비교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ggwan(mac)"/>
      <sheetName val="가도공"/>
      <sheetName val="용산1(해보)"/>
      <sheetName val="전체철근집계"/>
      <sheetName val="INPUTDATA"/>
      <sheetName val="1.설계조건"/>
      <sheetName val="guard(mac)"/>
      <sheetName val="주현(해보)"/>
      <sheetName val="주현(영광)"/>
      <sheetName val="통합"/>
      <sheetName val="EP0618"/>
      <sheetName val="#REF"/>
      <sheetName val="수량산출서"/>
      <sheetName val="공조기휀"/>
      <sheetName val="(A)내역서"/>
      <sheetName val="BID"/>
      <sheetName val="총괄집계표"/>
      <sheetName val="2공구산출내역"/>
      <sheetName val="공사자료입력"/>
      <sheetName val="신규일위대가"/>
      <sheetName val="토공"/>
      <sheetName val="공통가설"/>
      <sheetName val="손익분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수시트"/>
      <sheetName val="수목집계"/>
      <sheetName val="녹지잔디면적"/>
      <sheetName val="산출내역서"/>
      <sheetName val="원가계산서"/>
      <sheetName val="교대시점"/>
      <sheetName val="가도공"/>
      <sheetName val="단가"/>
      <sheetName val="ABUT수량-A1"/>
      <sheetName val="설계변경 (2)"/>
      <sheetName val="산출근거"/>
      <sheetName val="데이타"/>
      <sheetName val="식재인부"/>
      <sheetName val="용산1(해보)"/>
      <sheetName val="시설물일위"/>
      <sheetName val="노임"/>
      <sheetName val="우수공"/>
      <sheetName val="비탈면보호공수량산출"/>
      <sheetName val="단가 및 재료비"/>
      <sheetName val="중기사용료산출근거"/>
      <sheetName val="96노임기준"/>
      <sheetName val="(A)내역서"/>
      <sheetName val="INPUTDATA"/>
      <sheetName val="전기일위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수시트"/>
      <sheetName val="원가계산서"/>
      <sheetName val="교대시점"/>
      <sheetName val="가도공"/>
      <sheetName val="노무"/>
      <sheetName val="Macro(전기)"/>
      <sheetName val="tggwan(mac)"/>
      <sheetName val="1.설계조건"/>
      <sheetName val="DATA"/>
      <sheetName val="박기사-면벽"/>
      <sheetName val="현금"/>
      <sheetName val="D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C(중앙열)"/>
      <sheetName val="YC(외측열)"/>
      <sheetName val="상 부"/>
      <sheetName val="계수시트"/>
      <sheetName val="원가계산서"/>
      <sheetName val="날개벽"/>
      <sheetName val="구조물철거타공정이월"/>
      <sheetName val="금액내역서"/>
      <sheetName val="소도3교"/>
      <sheetName val="교각계산"/>
      <sheetName val="약품공급2"/>
      <sheetName val="woo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관경고용테이프수집"/>
      <sheetName val="관경고용산근"/>
      <sheetName val="설계조건"/>
      <sheetName val="기기리스트"/>
      <sheetName val="노무비"/>
      <sheetName val="중부"/>
      <sheetName val="북부"/>
      <sheetName val="남부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원형맨홀수량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자재총괄"/>
      <sheetName val="시멘트레미콘구입량"/>
      <sheetName val="골재구입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지장물보호(수집)"/>
      <sheetName val="지장물산근"/>
      <sheetName val="지장물보호공단위수량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1.토공집계"/>
      <sheetName val="2.관대집계표"/>
      <sheetName val="접합"/>
      <sheetName val="3.구조물공"/>
      <sheetName val="7.폐기물집계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왕십리방향"/>
      <sheetName val="슬래브"/>
      <sheetName val="5.배수관로"/>
      <sheetName val="주요자재"/>
      <sheetName val="폐기물처리"/>
      <sheetName val="집수정(600-700)"/>
      <sheetName val="음봉방향"/>
      <sheetName val="연결관산출조서"/>
      <sheetName val="DATA"/>
      <sheetName val="일위대가"/>
      <sheetName val="수목표준대가"/>
      <sheetName val="INPUT"/>
      <sheetName val="노임단가"/>
      <sheetName val="말뚝지지력산정"/>
      <sheetName val="터파기및재료"/>
      <sheetName val="BID"/>
      <sheetName val="1.설계조건"/>
      <sheetName val="bm(CIcable)"/>
      <sheetName val="5.소재"/>
      <sheetName val="노무단가"/>
      <sheetName val="예산명세서"/>
      <sheetName val="설계명세서"/>
      <sheetName val="자료입력"/>
      <sheetName val="고양관재"/>
      <sheetName val="데이타"/>
      <sheetName val="S0"/>
      <sheetName val="4)유동표"/>
      <sheetName val="차선도색현황"/>
      <sheetName val="우수공"/>
      <sheetName val="수량산출"/>
      <sheetName val="ABUT수량-A1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일위대가목차"/>
      <sheetName val="구의33고"/>
      <sheetName val="전기"/>
      <sheetName val="기계상세"/>
      <sheetName val="용량(1-2)"/>
      <sheetName val="지수"/>
      <sheetName val="단가"/>
      <sheetName val="경계석"/>
      <sheetName val="대치판정"/>
      <sheetName val="CAL"/>
      <sheetName val="가도공"/>
      <sheetName val="입찰"/>
      <sheetName val="현경"/>
      <sheetName val="일위대가(계측기설치)"/>
      <sheetName val="6.7.8.우물통"/>
      <sheetName val="3.바닥판  "/>
      <sheetName val="광양 3기 유입수"/>
      <sheetName val="기본단가표"/>
      <sheetName val="진주방향"/>
      <sheetName val="마산방향"/>
      <sheetName val="마산방향철근집계"/>
      <sheetName val="교대"/>
      <sheetName val="SG"/>
      <sheetName val="단위수량산출"/>
      <sheetName val="guard(mac)"/>
      <sheetName val="A LINE"/>
      <sheetName val="원가계산서"/>
      <sheetName val="CABLE SIZE-3"/>
      <sheetName val="SLAB&quot;1&quot;"/>
      <sheetName val="tggwan(mac)"/>
      <sheetName val="전체철근집계"/>
      <sheetName val="총괄표"/>
      <sheetName val="터널조도"/>
      <sheetName val="날개벽수량표"/>
      <sheetName val="노임"/>
      <sheetName val="계수시트"/>
      <sheetName val="토사(PE)"/>
      <sheetName val="공토공단위당"/>
      <sheetName val="연결관암거"/>
      <sheetName val="(전기)설계예산서"/>
      <sheetName val="SE-611"/>
      <sheetName val="3BL공동구 수량"/>
      <sheetName val="토공정보"/>
      <sheetName val="우각부보강"/>
      <sheetName val="단가조사"/>
      <sheetName val="을지"/>
      <sheetName val="산출근거"/>
      <sheetName val="7단가"/>
      <sheetName val="자재단가"/>
      <sheetName val="시설일위"/>
      <sheetName val="PIPE"/>
      <sheetName val="총괄내역서"/>
      <sheetName val="종배수관"/>
      <sheetName val="#REF"/>
      <sheetName val="6PILE  (돌출)"/>
      <sheetName val="Sheet1"/>
      <sheetName val="내역"/>
      <sheetName val="산출내역서집계표"/>
      <sheetName val="집계표"/>
      <sheetName val="기계경비"/>
      <sheetName val="건축내역"/>
      <sheetName val="용집"/>
      <sheetName val="토목"/>
      <sheetName val="JUCKEYK"/>
      <sheetName val="코드표"/>
      <sheetName val="남양주부대"/>
      <sheetName val="INFO"/>
      <sheetName val="뚝토공"/>
      <sheetName val="보차도경계석"/>
      <sheetName val="수안보-MBR1"/>
      <sheetName val="단위수량(출력X)"/>
      <sheetName val="수량집계"/>
      <sheetName val="4차원가계산서"/>
      <sheetName val="공통가설"/>
      <sheetName val="산근1,2"/>
      <sheetName val="INTRO."/>
      <sheetName val="COVER"/>
      <sheetName val="일위대가(가설)"/>
      <sheetName val="APT"/>
      <sheetName val="교각1"/>
      <sheetName val="HVAC"/>
      <sheetName val="C3"/>
      <sheetName val="6공구(당초)"/>
      <sheetName val="static.cal"/>
      <sheetName val="장비집계"/>
      <sheetName val="안전시설(수집)"/>
      <sheetName val="안전시설"/>
      <sheetName val="차액보증"/>
      <sheetName val="세부내역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식재"/>
      <sheetName val="시설물"/>
      <sheetName val="식재출력용"/>
      <sheetName val="유지관리"/>
      <sheetName val="변수값"/>
      <sheetName val="중기상차"/>
      <sheetName val="AS복구"/>
      <sheetName val="중기터파기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집계표"/>
      <sheetName val="신당동산출근거"/>
      <sheetName val="공사설명서"/>
      <sheetName val="천방교접속"/>
      <sheetName val="대포2교접속"/>
      <sheetName val="bearing"/>
      <sheetName val="연동내역"/>
      <sheetName val="조명시설"/>
      <sheetName val="SPEC"/>
      <sheetName val="수압시험수집"/>
      <sheetName val="수압시험산근"/>
      <sheetName val="견적대비표"/>
      <sheetName val="대로근거"/>
      <sheetName val="중로근거"/>
      <sheetName val="8.PILE  (돌출)"/>
      <sheetName val="gvl"/>
      <sheetName val="인건비 "/>
      <sheetName val="당초계약"/>
      <sheetName val="인건비"/>
      <sheetName val="등록자료"/>
      <sheetName val="지구단위계획"/>
      <sheetName val="설비"/>
      <sheetName val="제품"/>
      <sheetName val="(A)내역서"/>
      <sheetName val="현장관리비"/>
      <sheetName val="RangeObject"/>
      <sheetName val="기둥(원형)"/>
      <sheetName val="3.바닥판설계"/>
      <sheetName val="TYPE-1"/>
      <sheetName val="입찰안"/>
      <sheetName val="G.R300경비"/>
      <sheetName val="TYPE-A"/>
      <sheetName val="목차"/>
      <sheetName val="실행철강하도"/>
      <sheetName val="원형1호맨홀토공수량"/>
      <sheetName val="96노임기준"/>
      <sheetName val="Sheet2"/>
      <sheetName val="1공구"/>
      <sheetName val="전기공사"/>
      <sheetName val="우배수"/>
      <sheetName val="도장수량(하1)"/>
      <sheetName val="주형"/>
      <sheetName val="맨홀수량"/>
      <sheetName val="3지구단위"/>
      <sheetName val="상부수량(1)"/>
      <sheetName val="물가시세"/>
      <sheetName val="합계금액"/>
      <sheetName val="제출내역 (2)"/>
      <sheetName val="직노"/>
      <sheetName val="내역서변경성원"/>
      <sheetName val="변경내역"/>
      <sheetName val="CAB_OD"/>
      <sheetName val="ITB COST"/>
      <sheetName val="General Data"/>
      <sheetName val="수로단위수량"/>
      <sheetName val="Total"/>
      <sheetName val="투찰가"/>
      <sheetName val="목포방향"/>
      <sheetName val="공사개요"/>
      <sheetName val="수량산출서"/>
      <sheetName val="1-1평균터파기고(1)"/>
      <sheetName val="평균터파기고(1-2,ASP)"/>
      <sheetName val="STEEL BOX 단면설계(SEC.8)"/>
      <sheetName val="견적서-을지"/>
      <sheetName val="CODE"/>
      <sheetName val="교각(P1)수량"/>
      <sheetName val="총괄표 "/>
      <sheetName val="공비대비"/>
      <sheetName val="하중계산"/>
      <sheetName val="woo(mac)"/>
      <sheetName val="현장관리비집계표"/>
      <sheetName val="횡배수관"/>
      <sheetName val="DAN"/>
      <sheetName val="깨기"/>
      <sheetName val="설계서을"/>
      <sheetName val="날개벽"/>
      <sheetName val="상수도토공집계표"/>
      <sheetName val="시점부교대"/>
      <sheetName val="우수"/>
      <sheetName val="기본자료"/>
      <sheetName val="기계경비(시간당)"/>
      <sheetName val="교대시점"/>
      <sheetName val="을"/>
      <sheetName val="1.우편집중내역서"/>
      <sheetName val="COPING"/>
      <sheetName val="노무비단가"/>
      <sheetName val="A-4"/>
      <sheetName val="단면가정"/>
      <sheetName val="부대내역"/>
      <sheetName val="구분표"/>
      <sheetName val="일위목록"/>
      <sheetName val="요율"/>
      <sheetName val="공정계획(내부계획25%,내부w.f)"/>
      <sheetName val="EQT-ESTN"/>
      <sheetName val="조경일람"/>
      <sheetName val="99총공사내역서"/>
      <sheetName val="RPF_일반수량(35m)"/>
      <sheetName val="SLAB"/>
      <sheetName val="단가일람"/>
      <sheetName val="해평견적"/>
      <sheetName val="내역서(전기)"/>
      <sheetName val="지질조사"/>
      <sheetName val="M-MG1"/>
      <sheetName val="pvc vent"/>
      <sheetName val="원가입력"/>
      <sheetName val="Sheet17"/>
      <sheetName val="cable-data"/>
      <sheetName val="4.장비손료"/>
      <sheetName val="가시설(TYPE-A)"/>
      <sheetName val="일위대가표"/>
      <sheetName val="내역(정지)"/>
      <sheetName val="계정"/>
      <sheetName val="흄관기초"/>
      <sheetName val="본체"/>
      <sheetName val="유입량"/>
      <sheetName val="50"/>
      <sheetName val="기둥"/>
      <sheetName val="저판(버림100)"/>
      <sheetName val="내역서(기계)"/>
      <sheetName val="대가수량"/>
      <sheetName val="2000전체분"/>
      <sheetName val="2000년1차"/>
      <sheetName val="Data&amp;Result"/>
      <sheetName val="000 단가"/>
      <sheetName val="매설지선굴착"/>
      <sheetName val="플랜트 설치"/>
      <sheetName val="기존구조물철거집계계표"/>
      <sheetName val="입찰결과보고"/>
      <sheetName val="제원.설계조건"/>
      <sheetName val="공사비"/>
      <sheetName val="물량집계"/>
      <sheetName val="참조-(1)"/>
      <sheetName val="관급자재대"/>
      <sheetName val="관접합및부설"/>
      <sheetName val="연결임시"/>
      <sheetName val="토공(우물통,기타) "/>
      <sheetName val="조명율표"/>
      <sheetName val="설계예산서"/>
      <sheetName val="예산내역서"/>
      <sheetName val="삭제및변경불가"/>
      <sheetName val="고압수량(철거)"/>
      <sheetName val="총괄내역서(설계)"/>
      <sheetName val="원가"/>
      <sheetName val="BD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단위량"/>
      <sheetName val="배수집계표(종)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JUCK"/>
      <sheetName val="데리네이타현황"/>
      <sheetName val="자료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토공 total"/>
      <sheetName val="수지표"/>
      <sheetName val="셀명"/>
      <sheetName val="공사"/>
      <sheetName val="전차선로 물량표"/>
      <sheetName val="한강운반비"/>
      <sheetName val="자재"/>
      <sheetName val="공통(20-91)"/>
      <sheetName val="계산서(곡선부)"/>
      <sheetName val="-치수표(곡선부)"/>
      <sheetName val="식재인부"/>
      <sheetName val="구조물철거타공정이월"/>
      <sheetName val="우수받이"/>
      <sheetName val="Sheet1 (2)"/>
      <sheetName val="1-4-2.관(약)"/>
      <sheetName val="차수별내역서"/>
      <sheetName val="실행대비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상부집계표"/>
      <sheetName val="정부노임단가"/>
      <sheetName val="MOTOR"/>
      <sheetName val="증감내역서"/>
      <sheetName val="계산식"/>
      <sheetName val="5.정산서"/>
      <sheetName val="nys"/>
      <sheetName val="슬래브(유곡)"/>
      <sheetName val="2000,9월 일위"/>
      <sheetName val="공통단가"/>
      <sheetName val="재료비"/>
      <sheetName val="운반비"/>
      <sheetName val="단가표"/>
      <sheetName val="금액"/>
      <sheetName val="설 계"/>
      <sheetName val="개산공사비"/>
      <sheetName val="지급자재"/>
      <sheetName val="법면단"/>
      <sheetName val="P-산#1-1(WOWA1)"/>
      <sheetName val="석축설면"/>
      <sheetName val="법면설면"/>
      <sheetName val="석축단"/>
      <sheetName val="법면수집"/>
      <sheetName val="매입세율"/>
      <sheetName val="비탈면보호공수량산출"/>
      <sheetName val="토공연장"/>
      <sheetName val="8.석축단위(H=1.5M)"/>
      <sheetName val="FOB발"/>
      <sheetName val="3.하중산정4.지지력"/>
      <sheetName val="Price List"/>
      <sheetName val="확정실적"/>
      <sheetName val="보할공정"/>
      <sheetName val="기초자료"/>
      <sheetName val="위치조서"/>
      <sheetName val="역T형"/>
      <sheetName val="일위대가(1)"/>
      <sheetName val="설계예산2"/>
      <sheetName val="U형측구"/>
      <sheetName val="특수기호강도거푸집"/>
      <sheetName val="종배수관면벽신"/>
    </sheetNames>
    <sheetDataSet>
      <sheetData sheetId="0" refreshError="1"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/>
      <sheetData sheetId="256" refreshError="1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TA"/>
      <sheetName val="Sheet3"/>
      <sheetName val="DATE"/>
      <sheetName val="터널조도"/>
      <sheetName val="계수시트"/>
      <sheetName val="원가계산서"/>
      <sheetName val="교대시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원가"/>
      <sheetName val="관급"/>
      <sheetName val="예산서(조경)"/>
      <sheetName val="총괄"/>
      <sheetName val="내역"/>
      <sheetName val="일목"/>
      <sheetName val="일위"/>
      <sheetName val="단목"/>
      <sheetName val="단산"/>
      <sheetName val="장목"/>
      <sheetName val="장비"/>
      <sheetName val="단가"/>
      <sheetName val="견적"/>
      <sheetName val="참고"/>
      <sheetName val="거리"/>
      <sheetName val="단위수량"/>
      <sheetName val="유용토"/>
      <sheetName val="이식수량"/>
      <sheetName val="조경식재굴취"/>
      <sheetName val="컨테이너"/>
      <sheetName val="조경유지관리"/>
      <sheetName val="요율"/>
      <sheetName val="손료"/>
      <sheetName val="펌프차타설"/>
      <sheetName val="인력터파기품"/>
      <sheetName val="BH"/>
      <sheetName val="로더"/>
      <sheetName val="DT"/>
      <sheetName val="BD"/>
      <sheetName val="BD운반거리"/>
      <sheetName val="그레이더"/>
      <sheetName val="롤러"/>
      <sheetName val="디젤파일해머"/>
      <sheetName val="DATE"/>
      <sheetName val="상 부"/>
      <sheetName val="안정검토(온1)"/>
      <sheetName val="단가비교표"/>
      <sheetName val="b_balju_cho"/>
      <sheetName val="설계예산서"/>
      <sheetName val="보건노"/>
      <sheetName val="구조물철거타공정이월"/>
      <sheetName val="철집"/>
      <sheetName val="INPUT"/>
      <sheetName val="밸브설치"/>
      <sheetName val="사통"/>
      <sheetName val="노임단가"/>
      <sheetName val="내역서"/>
      <sheetName val="일위대가목차"/>
      <sheetName val="계수시트"/>
      <sheetName val="단가조사"/>
      <sheetName val="I一般比"/>
      <sheetName val="N賃率-職"/>
      <sheetName val="원가계산서"/>
      <sheetName val="노임,재료비"/>
      <sheetName val="MACRO(MCC)"/>
      <sheetName val="교대시점"/>
      <sheetName val="Mc1"/>
      <sheetName val="P-산#1-1(WOWA1)"/>
      <sheetName val="집수정(600-700)"/>
      <sheetName val="수량산출"/>
      <sheetName val="설계명세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 refreshError="1"/>
      <sheetData sheetId="27"/>
      <sheetData sheetId="28" refreshError="1"/>
      <sheetData sheetId="29"/>
      <sheetData sheetId="30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구원가계산"/>
      <sheetName val="단가"/>
      <sheetName val="DT"/>
      <sheetName val="롤러"/>
      <sheetName val="BH"/>
      <sheetName val="펌프차타설"/>
      <sheetName val="DATE"/>
      <sheetName val="장비집계"/>
      <sheetName val="노임,재료비"/>
      <sheetName val="1차증가원가계산"/>
      <sheetName val="일목"/>
      <sheetName val="일위"/>
      <sheetName val="내역서"/>
      <sheetName val="노임단가"/>
      <sheetName val="안정검토(온1)"/>
      <sheetName val="말고개터널조명전압강하"/>
      <sheetName val="공내역"/>
      <sheetName val="VXXXXX"/>
      <sheetName val="데이타"/>
      <sheetName val="식재인부"/>
      <sheetName val="설변내역"/>
      <sheetName val="INPUT"/>
      <sheetName val="수량산출"/>
      <sheetName val="노임이"/>
      <sheetName val="개별직종노임단가(2003.9)"/>
      <sheetName val="2호맨홀공제수량"/>
      <sheetName val="01"/>
      <sheetName val="Sheet2"/>
      <sheetName val="Sheet3"/>
      <sheetName val="2000노임기준"/>
      <sheetName val="설명"/>
      <sheetName val="표지 (2)"/>
      <sheetName val="ABUT수량-A1"/>
      <sheetName val="#REF"/>
      <sheetName val="사통"/>
      <sheetName val="(A)내역서"/>
      <sheetName val="교각계산"/>
      <sheetName val="갑지"/>
      <sheetName val="I一般比"/>
      <sheetName val="을"/>
      <sheetName val="일위대가"/>
      <sheetName val="일위대가(가설)"/>
      <sheetName val="상 부"/>
      <sheetName val="토사(PE)"/>
      <sheetName val="노임(1차)"/>
      <sheetName val="단가 및 재료비"/>
      <sheetName val="중기사용료산출근거"/>
      <sheetName val="단가산출2"/>
      <sheetName val="단가산출1"/>
      <sheetName val="공사별 가중치 산출근거(토목)"/>
      <sheetName val="가중치근거(조경)"/>
      <sheetName val="2BOX본체"/>
      <sheetName val="약품공급2"/>
      <sheetName val="목록"/>
      <sheetName val="원가계산"/>
      <sheetName val="건축집계"/>
      <sheetName val="원내역"/>
      <sheetName val="3.하중산정4.지지력"/>
      <sheetName val="DATA"/>
      <sheetName val="계수시트"/>
      <sheetName val="원가계산서"/>
      <sheetName val="수주추정"/>
      <sheetName val="보건노"/>
      <sheetName val="S0"/>
      <sheetName val="2000전체분"/>
      <sheetName val="2000년1차"/>
      <sheetName val="호선별집계"/>
      <sheetName val="터파기및재료"/>
      <sheetName val="구조물철거타공정이월"/>
      <sheetName val="Macro1"/>
      <sheetName val="설계예산서"/>
      <sheetName val="산출내역서집계표"/>
      <sheetName val="기계경비(시간당)"/>
      <sheetName val="램머"/>
      <sheetName val="실행철강하도"/>
      <sheetName val="소분류목록"/>
      <sheetName val="설계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집계"/>
      <sheetName val="보건재"/>
      <sheetName val="보건노"/>
      <sheetName val="보건경"/>
      <sheetName val="품총"/>
      <sheetName val="품"/>
      <sheetName val="수집"/>
      <sheetName val="수량"/>
      <sheetName val="2001하"/>
      <sheetName val="Sheet2"/>
      <sheetName val="Sheet3"/>
      <sheetName val="보수정산12.19"/>
      <sheetName val="DATE"/>
      <sheetName val="DATA"/>
      <sheetName val="상 부"/>
      <sheetName val="안정검토(온1)"/>
      <sheetName val="사통"/>
      <sheetName val="실행철강하도"/>
      <sheetName val="날개벽(좌,우=45도,75도)"/>
    </sheetNames>
    <sheetDataSet>
      <sheetData sheetId="0"/>
      <sheetData sheetId="1"/>
      <sheetData sheetId="2">
        <row r="14">
          <cell r="A14">
            <v>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단가결정"/>
      <sheetName val="단가조사"/>
      <sheetName val="단가조사서작성"/>
      <sheetName val="수목일위"/>
      <sheetName val="수목집계"/>
      <sheetName val="내역장군"/>
      <sheetName val="수량장군"/>
      <sheetName val="내역대령"/>
      <sheetName val="수량대령"/>
      <sheetName val="내역공원"/>
      <sheetName val="수량공원"/>
      <sheetName val="내역아"/>
      <sheetName val="수량아"/>
      <sheetName val="울타리"/>
      <sheetName val="시설물일위"/>
      <sheetName val="운반비"/>
      <sheetName val="단가1"/>
      <sheetName val="공사비조정"/>
      <sheetName val="공사비"/>
      <sheetName val="수목운반"/>
      <sheetName val="가설공사"/>
      <sheetName val="공구원가계산"/>
      <sheetName val="DT"/>
      <sheetName val="롤러"/>
      <sheetName val="BH"/>
      <sheetName val="펌프차타설"/>
      <sheetName val="내역서"/>
      <sheetName val="노무,재료"/>
      <sheetName val="PAC"/>
      <sheetName val="기타 정보통신공사"/>
      <sheetName val="안정검토(온1)"/>
      <sheetName val="수량산출"/>
      <sheetName val="재료단가"/>
      <sheetName val="해군5APT"/>
      <sheetName val="DATE"/>
      <sheetName val="말고개터널조명전압강하"/>
      <sheetName val="접속도로1"/>
      <sheetName val="식재"/>
      <sheetName val="시설물"/>
      <sheetName val="식재출력용"/>
      <sheetName val="유지관리"/>
      <sheetName val="4차원가계산서"/>
      <sheetName val="데리네이타현황"/>
      <sheetName val="사통"/>
      <sheetName val="정부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원가계산서(A원가) "/>
      <sheetName val="집계표"/>
      <sheetName val="Sheet1"/>
      <sheetName val="노임단가"/>
      <sheetName val="자재단가"/>
      <sheetName val="설계조건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락갱조도"/>
      <sheetName val="말고개터널조도계산서"/>
      <sheetName val="말고개터널조명전압강하"/>
      <sheetName val="CABLE굵기산출"/>
      <sheetName val="ST BOX "/>
      <sheetName val="CABLE TRAY용적산정"/>
      <sheetName val="ST부하계산"/>
      <sheetName val="단가"/>
      <sheetName val="DT"/>
      <sheetName val="롤러"/>
      <sheetName val="BH"/>
      <sheetName val="펌프차타설"/>
      <sheetName val="보건노"/>
      <sheetName val="사통"/>
      <sheetName val="INPUT"/>
      <sheetName val="내역"/>
      <sheetName val="DATE"/>
      <sheetName val="DATA"/>
      <sheetName val="wall"/>
    </sheetNames>
    <sheetDataSet>
      <sheetData sheetId="0" refreshError="1"/>
      <sheetData sheetId="1" refreshError="1"/>
      <sheetData sheetId="2" refreshError="1">
        <row r="11">
          <cell r="P11">
            <v>17581.645720588636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설물일위"/>
      <sheetName val="가설공사"/>
      <sheetName val="단가결정"/>
      <sheetName val="내역아"/>
      <sheetName val="울타리"/>
      <sheetName val="공구원가계산"/>
      <sheetName val="노무,재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맨홀공제단위수량"/>
      <sheetName val="공제길이"/>
      <sheetName val="지수단관"/>
      <sheetName val="기존맨홀파취복구"/>
      <sheetName val="직관 산출 근거"/>
      <sheetName val="자재산출"/>
      <sheetName val="수량산출"/>
      <sheetName val="수량 집계"/>
      <sheetName val="공구원가계산"/>
      <sheetName val="말뚝물량"/>
      <sheetName val="말고개터널조명전압강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서"/>
      <sheetName val="내역"/>
      <sheetName val="수표"/>
      <sheetName val="철집"/>
      <sheetName val="철거표"/>
      <sheetName val="철거"/>
      <sheetName val="데이타"/>
      <sheetName val="식재인부"/>
      <sheetName val="시설물일위"/>
      <sheetName val="가설공사"/>
      <sheetName val="단가결정"/>
      <sheetName val="내역아"/>
      <sheetName val="울타리"/>
      <sheetName val="단가"/>
      <sheetName val="단가 및 재료비"/>
      <sheetName val="단가산출2"/>
      <sheetName val="단가산출1"/>
      <sheetName val="중기사용료산출근거"/>
      <sheetName val="백호우계수"/>
      <sheetName val="밸브설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반월시설물집계"/>
      <sheetName val="학습수목"/>
      <sheetName val="학습원내역"/>
      <sheetName val="반월관수"/>
      <sheetName val="반월수목집계"/>
      <sheetName val="총괄내역"/>
      <sheetName val="진입관수"/>
      <sheetName val="진입수목"/>
      <sheetName val="진입로내역"/>
      <sheetName val="시설물"/>
      <sheetName val="단가"/>
      <sheetName val="제방수목"/>
      <sheetName val="제방내역"/>
      <sheetName val="학습원관수"/>
      <sheetName val="유지관리"/>
      <sheetName val="식재출력용"/>
      <sheetName val="식재"/>
      <sheetName val="동화시설물집계"/>
      <sheetName val="동화천내역"/>
      <sheetName val="동화천수량집계"/>
      <sheetName val="단가조사"/>
      <sheetName val="수량산출서"/>
      <sheetName val="장비산출근거"/>
      <sheetName val="laroux"/>
      <sheetName val="데이타"/>
      <sheetName val="식재인부"/>
      <sheetName val="계수시트"/>
      <sheetName val="원가계산서"/>
      <sheetName val="시설물일위"/>
      <sheetName val="수량산출"/>
      <sheetName val="반월조경"/>
      <sheetName val="가설공사"/>
      <sheetName val="단가결정"/>
      <sheetName val="내역아"/>
      <sheetName val="울타리"/>
      <sheetName val="터파기및재료"/>
      <sheetName val="데리네이타현황"/>
      <sheetName val="#REF"/>
      <sheetName val="단가산출서 (2)"/>
      <sheetName val="단가산출서"/>
      <sheetName val="매인"/>
      <sheetName val="DATE"/>
      <sheetName val="구분표"/>
      <sheetName val="제원입력"/>
      <sheetName val="공구원가계산"/>
      <sheetName val="공사원가계산서"/>
      <sheetName val="기본 Data"/>
      <sheetName val="IMP(MAIN)"/>
      <sheetName val="IMP (REACTOR)"/>
      <sheetName val="수로BO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_x0000_ÿ"/>
      <sheetName val="원가계산서"/>
      <sheetName val="총괄내역서"/>
      <sheetName val="기타경비내역서"/>
      <sheetName val="내역서"/>
      <sheetName val="일위대가총괄"/>
      <sheetName val="일위대가"/>
      <sheetName val="단가대비표"/>
      <sheetName val="단가산출"/>
      <sheetName val="99노임기준"/>
      <sheetName val="식재"/>
      <sheetName val="시설물"/>
      <sheetName val="식재출력용"/>
      <sheetName val="유지관리"/>
      <sheetName val="단가"/>
      <sheetName val="단가조사"/>
      <sheetName val="노임단가"/>
      <sheetName val="개거산출내역"/>
      <sheetName val="ABUT수량-A1"/>
      <sheetName val="****"/>
      <sheetName val="단가일람"/>
      <sheetName val="조경일람"/>
      <sheetName val="데이타"/>
      <sheetName val="식재인부"/>
      <sheetName val="집수정단위수량산출"/>
      <sheetName val="대창(함평)"/>
      <sheetName val="노무비"/>
      <sheetName val="수량산출"/>
      <sheetName val="DATE"/>
      <sheetName val="토적표"/>
      <sheetName val="계수시트"/>
      <sheetName val="00노임기준"/>
      <sheetName val="개비온집계"/>
      <sheetName val="개비온 단위"/>
      <sheetName val="정부노임단가"/>
      <sheetName val="T13(P68~72,7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책집계"/>
      <sheetName val="L형계산서"/>
      <sheetName val="산마루측구"/>
      <sheetName val="J형계산서"/>
      <sheetName val="U형계산서"/>
      <sheetName val="유공관계산서"/>
      <sheetName val="토공집계표"/>
      <sheetName val="토적표"/>
      <sheetName val="배수집계"/>
      <sheetName val="구조물명세"/>
      <sheetName val="사면집계"/>
      <sheetName val="구조집계"/>
      <sheetName val="좌안도로집계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배수공수집"/>
      <sheetName val="배수암거수집"/>
      <sheetName val="배수통관수집"/>
      <sheetName val="암거구체수량"/>
      <sheetName val="1+340"/>
      <sheetName val="암거날개벽집계"/>
      <sheetName val="날개벽수량"/>
      <sheetName val="날개토공"/>
      <sheetName val="날개벽공제"/>
      <sheetName val="스페이서(날개벽)"/>
      <sheetName val="난간차수벽접속저판집"/>
      <sheetName val="난간,차수벽"/>
      <sheetName val="암거유출입부접속저판"/>
      <sheetName val="횡배명세"/>
      <sheetName val="배수관구체 단위수량"/>
      <sheetName val="날개D1000"/>
      <sheetName val="유입날토공(1000)"/>
      <sheetName val="날개D800"/>
      <sheetName val="유입날토공(800)"/>
      <sheetName val="날개D600"/>
      <sheetName val="유입날토공(600)"/>
      <sheetName val="구조물철거"/>
      <sheetName val="구조물철거명세"/>
      <sheetName val="석축헐기"/>
      <sheetName val="날개벽"/>
      <sheetName val="계단"/>
      <sheetName val="돌망태"/>
      <sheetName val="암거"/>
      <sheetName val="좌안도로"/>
      <sheetName val="99노임기준"/>
      <sheetName val="단가대비표"/>
      <sheetName val="일위대가"/>
      <sheetName val="식재"/>
      <sheetName val="시설물"/>
      <sheetName val="식재출력용"/>
      <sheetName val="유지관리"/>
      <sheetName val="단가"/>
      <sheetName val="안정검토(온1)"/>
      <sheetName val="개거산출내역"/>
      <sheetName val="노임단가"/>
      <sheetName val="원가계산서"/>
      <sheetName val="일위대가표"/>
      <sheetName val="거래처등록"/>
      <sheetName val="참고자료"/>
      <sheetName val="단가조사"/>
      <sheetName val="수량산출"/>
      <sheetName val="DATE"/>
      <sheetName val="상 부"/>
      <sheetName val="기타 정보통신공사"/>
      <sheetName val="슬래브(유곡)"/>
      <sheetName val="내역서"/>
      <sheetName val="배수관토공산출"/>
      <sheetName val="INPUT"/>
      <sheetName val="SLAB&quot;1&quot;"/>
      <sheetName val="H-PILE수량집계"/>
      <sheetName val="대로근거"/>
      <sheetName val="단가(자재)"/>
      <sheetName val="단가(노임)"/>
      <sheetName val="기초목록"/>
      <sheetName val="개비온집계"/>
      <sheetName val="개비온 단위"/>
      <sheetName val="대창(함평)"/>
      <sheetName val="집수정단위수량산출"/>
      <sheetName val="노무비"/>
      <sheetName val="노무,재료"/>
      <sheetName val="DATA1"/>
      <sheetName val="N賃率-職"/>
      <sheetName val="단위중량"/>
      <sheetName val="수량산출(음암)"/>
      <sheetName val="기성내역서표지"/>
      <sheetName val="변경내역서간지"/>
      <sheetName val="설계내역서"/>
      <sheetName val="구체"/>
      <sheetName val="좌측날개벽"/>
      <sheetName val="우측날개벽"/>
      <sheetName val="A-4"/>
      <sheetName val="단가일람"/>
      <sheetName val="조경일람"/>
      <sheetName val="목재동바리"/>
      <sheetName val="Front"/>
      <sheetName val="wall"/>
      <sheetName val="보상"/>
      <sheetName val="데이타"/>
      <sheetName val="식재인부"/>
      <sheetName val="터파기및재료"/>
      <sheetName val="입찰안"/>
      <sheetName val="단위수량"/>
      <sheetName val="가시설수량"/>
      <sheetName val="말뚝지지력산정"/>
      <sheetName val="#REF"/>
      <sheetName val="기본사항"/>
      <sheetName val="단가목록"/>
      <sheetName val="일위목록"/>
      <sheetName val="노임목록"/>
      <sheetName val="준검 내역서"/>
      <sheetName val="데리네이타현황"/>
      <sheetName val="우배수"/>
      <sheetName val="연장및면적(좌측)"/>
      <sheetName val="철근량 산정"/>
      <sheetName val="정공공사"/>
      <sheetName val="단위수량산출"/>
      <sheetName val="단가산출서 (2)"/>
      <sheetName val="단가산출서"/>
      <sheetName val="산출근거표"/>
      <sheetName val="INPUTDATA"/>
      <sheetName val="총괄서"/>
      <sheetName val="연동내역"/>
      <sheetName val="총괄내역서"/>
      <sheetName val="직노"/>
      <sheetName val="내역서(삼호)"/>
      <sheetName val="총 괄 표"/>
      <sheetName val="기계경비"/>
      <sheetName val="노임"/>
      <sheetName val="일반자재"/>
      <sheetName val="배수공"/>
      <sheetName val="도근좌표"/>
      <sheetName val="Sheet1"/>
      <sheetName val="산출내역서집계표"/>
      <sheetName val="토공 total"/>
      <sheetName val="3BL공동구 수량"/>
      <sheetName val="공종목록표"/>
      <sheetName val="A2"/>
      <sheetName val="대창(장성)"/>
      <sheetName val="대창(함평)-창열"/>
      <sheetName val="9811"/>
      <sheetName val="PAD TR보호대기초"/>
      <sheetName val="우각부보강"/>
      <sheetName val="노임,재료비"/>
      <sheetName val="기별"/>
      <sheetName val="흥양2교토공집계표"/>
      <sheetName val="용수량(생활용수)"/>
      <sheetName val="기초일위"/>
      <sheetName val="시설일위"/>
      <sheetName val="식재일위"/>
      <sheetName val="중기사용료"/>
      <sheetName val="적용노임"/>
      <sheetName val="3.하중산정4.지지력"/>
      <sheetName val="DATA"/>
      <sheetName val="MOTOR"/>
      <sheetName val="맨홀수량"/>
      <sheetName val="교각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자재산출"/>
      <sheetName val="수량 집계"/>
      <sheetName val="주요자재 "/>
      <sheetName val="식재"/>
      <sheetName val="시설물"/>
      <sheetName val="식재출력용"/>
      <sheetName val="유지관리"/>
      <sheetName val="단가"/>
      <sheetName val="총괄서"/>
      <sheetName val="단가조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내역서"/>
      <sheetName val="개산급갑지"/>
      <sheetName val="개산급내역서"/>
      <sheetName val="제경비(기성)"/>
      <sheetName val="수량산출"/>
      <sheetName val="식재"/>
      <sheetName val="시설물"/>
      <sheetName val="식재출력용"/>
      <sheetName val="유지관리"/>
      <sheetName val="단가"/>
      <sheetName val="단가조사"/>
      <sheetName val="개비온집계"/>
      <sheetName val="99노임기준"/>
      <sheetName val="단가대비표"/>
      <sheetName val="일위대가"/>
      <sheetName val="개비온 단위"/>
      <sheetName val="개거산출내역"/>
      <sheetName val="명세서"/>
      <sheetName val="장비집계"/>
      <sheetName val="재료집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호안공수량집계"/>
      <sheetName val="토공집계"/>
      <sheetName val="토적표"/>
      <sheetName val="시멘골재"/>
      <sheetName val="자재총괄"/>
      <sheetName val="수량집계표"/>
      <sheetName val="부체도로토적표"/>
      <sheetName val="1통구체"/>
      <sheetName val="1통유입날개"/>
      <sheetName val="옹벽터파기수량"/>
      <sheetName val="1통유입날토공"/>
      <sheetName val="1통유출날개"/>
      <sheetName val="도수로"/>
      <sheetName val="1배수관"/>
      <sheetName val="구조물공집계"/>
      <sheetName val="옹벽공수량집계"/>
      <sheetName val="1통수집"/>
      <sheetName val="역T형집계"/>
      <sheetName val="옹벽명세"/>
      <sheetName val="역T형단량(5.0)"/>
      <sheetName val="Sheet2"/>
      <sheetName val="Sheet3"/>
      <sheetName val="구조물철거"/>
      <sheetName val="구조물철거명세"/>
      <sheetName val="석축헐기"/>
      <sheetName val="날개벽"/>
      <sheetName val="계단"/>
      <sheetName val="돌망태"/>
      <sheetName val="암거"/>
      <sheetName val="#REF"/>
      <sheetName val="자재집계표"/>
      <sheetName val="습지수량집계표"/>
      <sheetName val="구조물공수집"/>
      <sheetName val="관리도로수집"/>
      <sheetName val="관리도로단수(1)"/>
      <sheetName val="관리도로단수(2)"/>
      <sheetName val="수로제방단수(1)"/>
      <sheetName val="습지관찰지수량산출"/>
      <sheetName val="조류관찰지수량산출"/>
      <sheetName val="침강지및 관리도로수량집계"/>
      <sheetName val="침강지A및 관리도로"/>
      <sheetName val="침강지B및 관리도로"/>
      <sheetName val="산화지 수량집계"/>
      <sheetName val="산화지 수량산출"/>
      <sheetName val="무토양인공수집"/>
      <sheetName val="무토양인공수산"/>
      <sheetName val="무토양인공토공"/>
      <sheetName val="연결관수량집계"/>
      <sheetName val="취수구~침강지 A 수량집계"/>
      <sheetName val="취수구~침강지A 연결관 수량산출(1)"/>
      <sheetName val="취수구~침강지A 연결관 수량산출(2)"/>
      <sheetName val="취수구~무토양 수량집계표"/>
      <sheetName val="취수구~무토양 수량산출"/>
      <sheetName val="취수구~갈대지 수량집계표"/>
      <sheetName val="취수구~갈대지 연결관 수량산출"/>
      <sheetName val="취수구~침강지B 수량집계표"/>
      <sheetName val="취수구~침강지B 수량산출"/>
      <sheetName val="취수관수량집계"/>
      <sheetName val="취수관 수량산출"/>
      <sheetName val="날개벽수집"/>
      <sheetName val="날개벽단위수량산출"/>
      <sheetName val="취수보수집"/>
      <sheetName val="취수보1수량산출(1)"/>
      <sheetName val="취수보2수량산출(2)"/>
      <sheetName val="취수보3수량산출(3)"/>
      <sheetName val="취수보4수량산출(4)"/>
      <sheetName val="취수보5수량산출(5)"/>
      <sheetName val="취수구수집"/>
      <sheetName val="취수구단수(1)"/>
      <sheetName val="취수구단수 (2)"/>
      <sheetName val="집수정집계"/>
      <sheetName val="집수정단량(1)"/>
      <sheetName val="집수정단량(2)"/>
      <sheetName val="목교수량집계표"/>
      <sheetName val="목교1 수량산출"/>
      <sheetName val="목교2 수량산출"/>
      <sheetName val="목교3 수량산출"/>
      <sheetName val="목교4 수량산출"/>
      <sheetName val="목교5 수량산출"/>
      <sheetName val="조망대수량집계"/>
      <sheetName val="조망대수량산출"/>
      <sheetName val="표지판집계"/>
      <sheetName val="표지판산출"/>
      <sheetName val="99노임기준"/>
      <sheetName val="단가대비표"/>
      <sheetName val="일위대가"/>
      <sheetName val="설계기준"/>
      <sheetName val="내역1"/>
      <sheetName val="노임단가"/>
      <sheetName val="8.석축단위(H=1.5M)"/>
      <sheetName val="역T형교대(말뚝기초)"/>
      <sheetName val="안정검토(온1)"/>
      <sheetName val="수량산출"/>
      <sheetName val="배수공수집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56998-2422-4857-A4EE-905E2745BB48}">
  <dimension ref="A1:I21"/>
  <sheetViews>
    <sheetView tabSelected="1" workbookViewId="0">
      <selection activeCell="E16" sqref="E16:G16"/>
    </sheetView>
  </sheetViews>
  <sheetFormatPr defaultRowHeight="13.5"/>
  <cols>
    <col min="1" max="1" width="6.6640625" customWidth="1"/>
    <col min="2" max="2" width="17.77734375" customWidth="1"/>
    <col min="3" max="3" width="6.6640625" customWidth="1"/>
    <col min="4" max="4" width="17.77734375" customWidth="1"/>
    <col min="5" max="5" width="6.6640625" customWidth="1"/>
    <col min="6" max="6" width="17.77734375" customWidth="1"/>
    <col min="7" max="7" width="6.6640625" customWidth="1"/>
    <col min="8" max="8" width="17.77734375" customWidth="1"/>
    <col min="9" max="9" width="13" customWidth="1"/>
  </cols>
  <sheetData>
    <row r="1" spans="1:9" ht="51">
      <c r="A1" s="60" t="s">
        <v>2504</v>
      </c>
      <c r="B1" s="61"/>
      <c r="C1" s="61" t="s">
        <v>2505</v>
      </c>
      <c r="D1" s="61"/>
      <c r="E1" s="61" t="s">
        <v>2506</v>
      </c>
      <c r="F1" s="61"/>
      <c r="G1" s="61" t="s">
        <v>2507</v>
      </c>
      <c r="H1" s="88" t="s">
        <v>2508</v>
      </c>
      <c r="I1" s="62" t="s">
        <v>2509</v>
      </c>
    </row>
    <row r="2" spans="1:9" ht="16.5">
      <c r="A2" s="63"/>
      <c r="B2" s="64"/>
      <c r="C2" s="64"/>
      <c r="D2" s="64"/>
      <c r="E2" s="64"/>
      <c r="F2" s="64"/>
      <c r="G2" s="64"/>
      <c r="H2" s="64"/>
      <c r="I2" s="65"/>
    </row>
    <row r="3" spans="1:9" ht="31.5">
      <c r="A3" s="66"/>
      <c r="B3" s="67" t="s">
        <v>2510</v>
      </c>
      <c r="C3" s="68"/>
      <c r="D3" s="68"/>
      <c r="E3" s="68"/>
      <c r="F3" s="68"/>
      <c r="G3" s="68"/>
      <c r="H3" s="68"/>
      <c r="I3" s="69"/>
    </row>
    <row r="4" spans="1:9" ht="16.5">
      <c r="A4" s="70"/>
      <c r="B4" s="68"/>
      <c r="C4" s="68"/>
      <c r="D4" s="68"/>
      <c r="E4" s="68"/>
      <c r="F4" s="68"/>
      <c r="G4" s="68"/>
      <c r="H4" s="68"/>
      <c r="I4" s="69"/>
    </row>
    <row r="5" spans="1:9" ht="16.5">
      <c r="A5" s="70"/>
      <c r="B5" s="68"/>
      <c r="C5" s="68"/>
      <c r="D5" s="68"/>
      <c r="E5" s="68"/>
      <c r="F5" s="68"/>
      <c r="G5" s="68"/>
      <c r="H5" s="68"/>
      <c r="I5" s="69"/>
    </row>
    <row r="6" spans="1:9" ht="16.5">
      <c r="A6" s="70"/>
      <c r="B6" s="68"/>
      <c r="C6" s="68"/>
      <c r="D6" s="68"/>
      <c r="E6" s="68"/>
      <c r="F6" s="68"/>
      <c r="G6" s="68"/>
      <c r="H6" s="68"/>
      <c r="I6" s="69"/>
    </row>
    <row r="7" spans="1:9" ht="26.25">
      <c r="A7" s="94" t="str">
        <f>원가계산서!B2</f>
        <v>공사명 : 주천면 문화공간 조성공사</v>
      </c>
      <c r="B7" s="95"/>
      <c r="C7" s="95"/>
      <c r="D7" s="95"/>
      <c r="E7" s="95"/>
      <c r="F7" s="95"/>
      <c r="G7" s="95"/>
      <c r="H7" s="95"/>
      <c r="I7" s="96"/>
    </row>
    <row r="8" spans="1:9" ht="26.25">
      <c r="A8" s="70"/>
      <c r="B8" s="68"/>
      <c r="C8" s="68"/>
      <c r="D8" s="68"/>
      <c r="E8" s="71"/>
      <c r="F8" s="68"/>
      <c r="G8" s="68"/>
      <c r="H8" s="68"/>
      <c r="I8" s="69"/>
    </row>
    <row r="9" spans="1:9" ht="16.5">
      <c r="A9" s="70"/>
      <c r="B9" s="68"/>
      <c r="C9" s="68"/>
      <c r="D9" s="68"/>
      <c r="E9" s="68"/>
      <c r="F9" s="68"/>
      <c r="G9" s="68"/>
      <c r="H9" s="68"/>
      <c r="I9" s="69"/>
    </row>
    <row r="10" spans="1:9" ht="26.25">
      <c r="A10" s="70"/>
      <c r="B10" s="68"/>
      <c r="C10" s="72"/>
      <c r="D10" s="68"/>
      <c r="E10" s="68"/>
      <c r="F10" s="68"/>
      <c r="G10" s="68"/>
      <c r="H10" s="68"/>
      <c r="I10" s="69"/>
    </row>
    <row r="11" spans="1:9" ht="16.5">
      <c r="A11" s="70"/>
      <c r="B11" s="68"/>
      <c r="C11" s="68"/>
      <c r="D11" s="68"/>
      <c r="E11" s="68"/>
      <c r="F11" s="68"/>
      <c r="G11" s="68"/>
      <c r="H11" s="68"/>
      <c r="I11" s="69"/>
    </row>
    <row r="12" spans="1:9" ht="16.5">
      <c r="A12" s="70"/>
      <c r="B12" s="68"/>
      <c r="C12" s="68"/>
      <c r="D12" s="68"/>
      <c r="E12" s="68"/>
      <c r="F12" s="68"/>
      <c r="G12" s="73"/>
      <c r="H12" s="73"/>
      <c r="I12" s="69"/>
    </row>
    <row r="13" spans="1:9" ht="17.25">
      <c r="A13" s="70"/>
      <c r="B13" s="68"/>
      <c r="C13" s="97" t="s">
        <v>2511</v>
      </c>
      <c r="D13" s="97"/>
      <c r="E13" s="74" t="str">
        <f>"금 "&amp;NUMBERSTRING(H13,1)&amp;" 원"</f>
        <v>금 이억이천구백삼십칠만팔천 원</v>
      </c>
      <c r="F13" s="68"/>
      <c r="G13" s="68"/>
      <c r="H13" s="89">
        <f>원가계산서!E38</f>
        <v>229378000</v>
      </c>
      <c r="I13" s="69"/>
    </row>
    <row r="14" spans="1:9" ht="16.5">
      <c r="A14" s="70"/>
      <c r="B14" s="68"/>
      <c r="C14" s="68"/>
      <c r="D14" s="68"/>
      <c r="E14" s="68"/>
      <c r="F14" s="68"/>
      <c r="G14" s="75"/>
      <c r="H14" s="75"/>
      <c r="I14" s="69"/>
    </row>
    <row r="15" spans="1:9" ht="17.25">
      <c r="A15" s="76"/>
      <c r="B15" s="77"/>
      <c r="C15" s="92" t="s">
        <v>2512</v>
      </c>
      <c r="D15" s="92"/>
      <c r="E15" s="93" t="str">
        <f>"금 "&amp;NUMBERSTRING(H15,1)&amp;" 원"</f>
        <v>금 이억이천구백삼십칠만팔천 원</v>
      </c>
      <c r="F15" s="93"/>
      <c r="G15" s="93"/>
      <c r="H15" s="90">
        <f>원가계산서!E37</f>
        <v>229378000</v>
      </c>
      <c r="I15" s="78"/>
    </row>
    <row r="16" spans="1:9" ht="17.25">
      <c r="A16" s="76"/>
      <c r="B16" s="77"/>
      <c r="C16" s="92"/>
      <c r="D16" s="92"/>
      <c r="E16" s="93"/>
      <c r="F16" s="93"/>
      <c r="G16" s="93"/>
      <c r="H16" s="90"/>
      <c r="I16" s="78"/>
    </row>
    <row r="17" spans="1:9" ht="17.25">
      <c r="A17" s="76"/>
      <c r="B17" s="77"/>
      <c r="C17" s="92"/>
      <c r="D17" s="92"/>
      <c r="E17" s="93"/>
      <c r="F17" s="93"/>
      <c r="G17" s="93"/>
      <c r="H17" s="90"/>
      <c r="I17" s="78"/>
    </row>
    <row r="18" spans="1:9" ht="17.25">
      <c r="A18" s="76"/>
      <c r="B18" s="77"/>
      <c r="C18" s="79"/>
      <c r="D18" s="80"/>
      <c r="E18" s="81"/>
      <c r="F18" s="77"/>
      <c r="G18" s="75"/>
      <c r="H18" s="75"/>
      <c r="I18" s="78"/>
    </row>
    <row r="19" spans="1:9" ht="17.25">
      <c r="A19" s="76"/>
      <c r="B19" s="77"/>
      <c r="C19" s="79"/>
      <c r="D19" s="80"/>
      <c r="E19" s="81"/>
      <c r="F19" s="77"/>
      <c r="G19" s="75"/>
      <c r="H19" s="75"/>
      <c r="I19" s="78"/>
    </row>
    <row r="20" spans="1:9" ht="17.25">
      <c r="A20" s="76"/>
      <c r="B20" s="77"/>
      <c r="C20" s="79"/>
      <c r="D20" s="82"/>
      <c r="E20" s="83"/>
      <c r="F20" s="77"/>
      <c r="G20" s="84"/>
      <c r="H20" s="84"/>
      <c r="I20" s="78"/>
    </row>
    <row r="21" spans="1:9" ht="17.25" thickBot="1">
      <c r="A21" s="85"/>
      <c r="B21" s="86"/>
      <c r="C21" s="86"/>
      <c r="D21" s="86"/>
      <c r="E21" s="86"/>
      <c r="F21" s="86"/>
      <c r="G21" s="86"/>
      <c r="H21" s="86"/>
      <c r="I21" s="87"/>
    </row>
  </sheetData>
  <mergeCells count="8">
    <mergeCell ref="C16:D16"/>
    <mergeCell ref="E16:G16"/>
    <mergeCell ref="C17:D17"/>
    <mergeCell ref="E17:G17"/>
    <mergeCell ref="A7:I7"/>
    <mergeCell ref="C13:D13"/>
    <mergeCell ref="C15:D15"/>
    <mergeCell ref="E15:G15"/>
  </mergeCells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B162"/>
  <sheetViews>
    <sheetView workbookViewId="0"/>
  </sheetViews>
  <sheetFormatPr defaultRowHeight="13.5"/>
  <cols>
    <col min="1" max="1" width="12.77734375" customWidth="1"/>
    <col min="2" max="3" width="30.77734375" customWidth="1"/>
    <col min="4" max="4" width="4.77734375" customWidth="1"/>
    <col min="5" max="5" width="13.77734375" customWidth="1"/>
    <col min="6" max="6" width="4.77734375" customWidth="1"/>
    <col min="7" max="7" width="13.77734375" customWidth="1"/>
    <col min="8" max="8" width="4.77734375" customWidth="1"/>
    <col min="9" max="9" width="13.77734375" customWidth="1"/>
    <col min="10" max="10" width="4.77734375" customWidth="1"/>
    <col min="11" max="11" width="13.77734375" customWidth="1"/>
    <col min="12" max="12" width="4.77734375" customWidth="1"/>
    <col min="13" max="13" width="13.77734375" customWidth="1"/>
    <col min="14" max="14" width="4.77734375" customWidth="1"/>
    <col min="15" max="22" width="13.77734375" customWidth="1"/>
    <col min="23" max="23" width="8.77734375" customWidth="1"/>
    <col min="24" max="24" width="12.77734375" customWidth="1"/>
    <col min="25" max="27" width="1.77734375" hidden="1" customWidth="1"/>
    <col min="28" max="28" width="10.77734375" hidden="1" customWidth="1"/>
  </cols>
  <sheetData>
    <row r="1" spans="1:28" ht="30" customHeight="1">
      <c r="A1" s="114" t="s">
        <v>2038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</row>
    <row r="2" spans="1:28" ht="30" customHeight="1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</row>
    <row r="3" spans="1:28" ht="30" customHeight="1">
      <c r="A3" s="112" t="s">
        <v>579</v>
      </c>
      <c r="B3" s="112" t="s">
        <v>2</v>
      </c>
      <c r="C3" s="112" t="s">
        <v>1947</v>
      </c>
      <c r="D3" s="112" t="s">
        <v>4</v>
      </c>
      <c r="E3" s="112" t="s">
        <v>6</v>
      </c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 t="s">
        <v>581</v>
      </c>
      <c r="Q3" s="112" t="s">
        <v>582</v>
      </c>
      <c r="R3" s="112"/>
      <c r="S3" s="112"/>
      <c r="T3" s="112"/>
      <c r="U3" s="112"/>
      <c r="V3" s="112"/>
      <c r="W3" s="112" t="s">
        <v>584</v>
      </c>
      <c r="X3" s="112" t="s">
        <v>12</v>
      </c>
      <c r="Y3" s="111" t="s">
        <v>2046</v>
      </c>
      <c r="Z3" s="111" t="s">
        <v>2047</v>
      </c>
      <c r="AA3" s="111" t="s">
        <v>2048</v>
      </c>
      <c r="AB3" s="111" t="s">
        <v>49</v>
      </c>
    </row>
    <row r="4" spans="1:28" ht="30" customHeight="1">
      <c r="A4" s="112"/>
      <c r="B4" s="112"/>
      <c r="C4" s="112"/>
      <c r="D4" s="112"/>
      <c r="E4" s="9" t="s">
        <v>2039</v>
      </c>
      <c r="F4" s="9" t="s">
        <v>2040</v>
      </c>
      <c r="G4" s="9" t="s">
        <v>2041</v>
      </c>
      <c r="H4" s="9" t="s">
        <v>2040</v>
      </c>
      <c r="I4" s="9" t="s">
        <v>2042</v>
      </c>
      <c r="J4" s="9" t="s">
        <v>2040</v>
      </c>
      <c r="K4" s="9" t="s">
        <v>2043</v>
      </c>
      <c r="L4" s="9" t="s">
        <v>2040</v>
      </c>
      <c r="M4" s="9" t="s">
        <v>2044</v>
      </c>
      <c r="N4" s="9" t="s">
        <v>2040</v>
      </c>
      <c r="O4" s="9" t="s">
        <v>2045</v>
      </c>
      <c r="P4" s="112"/>
      <c r="Q4" s="9" t="s">
        <v>2039</v>
      </c>
      <c r="R4" s="9" t="s">
        <v>2041</v>
      </c>
      <c r="S4" s="9" t="s">
        <v>2042</v>
      </c>
      <c r="T4" s="9" t="s">
        <v>2043</v>
      </c>
      <c r="U4" s="9" t="s">
        <v>2044</v>
      </c>
      <c r="V4" s="9" t="s">
        <v>2045</v>
      </c>
      <c r="W4" s="112"/>
      <c r="X4" s="112"/>
      <c r="Y4" s="111"/>
      <c r="Z4" s="111"/>
      <c r="AA4" s="111"/>
      <c r="AB4" s="111"/>
    </row>
    <row r="5" spans="1:28" ht="30" customHeight="1">
      <c r="A5" s="19" t="s">
        <v>2049</v>
      </c>
      <c r="B5" s="19" t="s">
        <v>602</v>
      </c>
      <c r="C5" s="19" t="s">
        <v>603</v>
      </c>
      <c r="D5" s="41" t="s">
        <v>74</v>
      </c>
      <c r="E5" s="42">
        <v>0</v>
      </c>
      <c r="F5" s="19" t="s">
        <v>53</v>
      </c>
      <c r="G5" s="42">
        <v>0</v>
      </c>
      <c r="H5" s="19" t="s">
        <v>53</v>
      </c>
      <c r="I5" s="42">
        <v>0</v>
      </c>
      <c r="J5" s="19" t="s">
        <v>53</v>
      </c>
      <c r="K5" s="42">
        <v>0</v>
      </c>
      <c r="L5" s="19" t="s">
        <v>53</v>
      </c>
      <c r="M5" s="42">
        <v>0</v>
      </c>
      <c r="N5" s="19" t="s">
        <v>53</v>
      </c>
      <c r="O5" s="42">
        <v>0</v>
      </c>
      <c r="P5" s="42">
        <v>0</v>
      </c>
      <c r="Q5" s="42">
        <v>0</v>
      </c>
      <c r="R5" s="42">
        <v>0</v>
      </c>
      <c r="S5" s="42">
        <v>0</v>
      </c>
      <c r="T5" s="42">
        <v>0</v>
      </c>
      <c r="U5" s="42">
        <v>117766</v>
      </c>
      <c r="V5" s="42">
        <f t="shared" ref="V5:V11" si="0">SMALL(Q5:U5,COUNTIF(Q5:U5,0)+1)</f>
        <v>117766</v>
      </c>
      <c r="W5" s="19" t="s">
        <v>607</v>
      </c>
      <c r="X5" s="19" t="s">
        <v>2050</v>
      </c>
      <c r="Y5" s="2" t="s">
        <v>53</v>
      </c>
      <c r="Z5" s="2" t="s">
        <v>53</v>
      </c>
      <c r="AA5" s="43"/>
      <c r="AB5" s="2" t="s">
        <v>53</v>
      </c>
    </row>
    <row r="6" spans="1:28" ht="30" customHeight="1">
      <c r="A6" s="19" t="s">
        <v>2051</v>
      </c>
      <c r="B6" s="19" t="s">
        <v>629</v>
      </c>
      <c r="C6" s="19" t="s">
        <v>630</v>
      </c>
      <c r="D6" s="41" t="s">
        <v>74</v>
      </c>
      <c r="E6" s="42">
        <v>0</v>
      </c>
      <c r="F6" s="19" t="s">
        <v>53</v>
      </c>
      <c r="G6" s="42">
        <v>0</v>
      </c>
      <c r="H6" s="19" t="s">
        <v>53</v>
      </c>
      <c r="I6" s="42">
        <v>0</v>
      </c>
      <c r="J6" s="19" t="s">
        <v>53</v>
      </c>
      <c r="K6" s="42">
        <v>0</v>
      </c>
      <c r="L6" s="19" t="s">
        <v>53</v>
      </c>
      <c r="M6" s="42">
        <v>0</v>
      </c>
      <c r="N6" s="19" t="s">
        <v>53</v>
      </c>
      <c r="O6" s="42">
        <v>0</v>
      </c>
      <c r="P6" s="42">
        <v>0</v>
      </c>
      <c r="Q6" s="42">
        <v>0</v>
      </c>
      <c r="R6" s="42">
        <v>0</v>
      </c>
      <c r="S6" s="42">
        <v>0</v>
      </c>
      <c r="T6" s="42">
        <v>0</v>
      </c>
      <c r="U6" s="42">
        <v>1673</v>
      </c>
      <c r="V6" s="42">
        <f t="shared" si="0"/>
        <v>1673</v>
      </c>
      <c r="W6" s="19" t="s">
        <v>633</v>
      </c>
      <c r="X6" s="19" t="s">
        <v>2050</v>
      </c>
      <c r="Y6" s="2" t="s">
        <v>53</v>
      </c>
      <c r="Z6" s="2" t="s">
        <v>53</v>
      </c>
      <c r="AA6" s="43"/>
      <c r="AB6" s="2" t="s">
        <v>53</v>
      </c>
    </row>
    <row r="7" spans="1:28" ht="30" customHeight="1">
      <c r="A7" s="19" t="s">
        <v>2052</v>
      </c>
      <c r="B7" s="19" t="s">
        <v>649</v>
      </c>
      <c r="C7" s="19" t="s">
        <v>650</v>
      </c>
      <c r="D7" s="41" t="s">
        <v>74</v>
      </c>
      <c r="E7" s="42">
        <v>0</v>
      </c>
      <c r="F7" s="19" t="s">
        <v>53</v>
      </c>
      <c r="G7" s="42">
        <v>0</v>
      </c>
      <c r="H7" s="19" t="s">
        <v>53</v>
      </c>
      <c r="I7" s="42">
        <v>0</v>
      </c>
      <c r="J7" s="19" t="s">
        <v>53</v>
      </c>
      <c r="K7" s="42">
        <v>0</v>
      </c>
      <c r="L7" s="19" t="s">
        <v>53</v>
      </c>
      <c r="M7" s="42">
        <v>0</v>
      </c>
      <c r="N7" s="19" t="s">
        <v>53</v>
      </c>
      <c r="O7" s="42">
        <v>0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136400</v>
      </c>
      <c r="V7" s="42">
        <f t="shared" si="0"/>
        <v>136400</v>
      </c>
      <c r="W7" s="19" t="s">
        <v>653</v>
      </c>
      <c r="X7" s="19" t="s">
        <v>2050</v>
      </c>
      <c r="Y7" s="2" t="s">
        <v>53</v>
      </c>
      <c r="Z7" s="2" t="s">
        <v>53</v>
      </c>
      <c r="AA7" s="43"/>
      <c r="AB7" s="2" t="s">
        <v>53</v>
      </c>
    </row>
    <row r="8" spans="1:28" ht="30" customHeight="1">
      <c r="A8" s="19" t="s">
        <v>2053</v>
      </c>
      <c r="B8" s="19" t="s">
        <v>649</v>
      </c>
      <c r="C8" s="19" t="s">
        <v>662</v>
      </c>
      <c r="D8" s="41" t="s">
        <v>74</v>
      </c>
      <c r="E8" s="42">
        <v>0</v>
      </c>
      <c r="F8" s="19" t="s">
        <v>53</v>
      </c>
      <c r="G8" s="42">
        <v>0</v>
      </c>
      <c r="H8" s="19" t="s">
        <v>53</v>
      </c>
      <c r="I8" s="42">
        <v>0</v>
      </c>
      <c r="J8" s="19" t="s">
        <v>53</v>
      </c>
      <c r="K8" s="42">
        <v>0</v>
      </c>
      <c r="L8" s="19" t="s">
        <v>53</v>
      </c>
      <c r="M8" s="42">
        <v>0</v>
      </c>
      <c r="N8" s="19" t="s">
        <v>53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520694</v>
      </c>
      <c r="V8" s="42">
        <f t="shared" si="0"/>
        <v>520694</v>
      </c>
      <c r="W8" s="19" t="s">
        <v>664</v>
      </c>
      <c r="X8" s="19" t="s">
        <v>2050</v>
      </c>
      <c r="Y8" s="2" t="s">
        <v>53</v>
      </c>
      <c r="Z8" s="2" t="s">
        <v>53</v>
      </c>
      <c r="AA8" s="43"/>
      <c r="AB8" s="2" t="s">
        <v>53</v>
      </c>
    </row>
    <row r="9" spans="1:28" ht="30" customHeight="1">
      <c r="A9" s="19" t="s">
        <v>2054</v>
      </c>
      <c r="B9" s="19" t="s">
        <v>673</v>
      </c>
      <c r="C9" s="19" t="s">
        <v>674</v>
      </c>
      <c r="D9" s="41" t="s">
        <v>74</v>
      </c>
      <c r="E9" s="42">
        <v>0</v>
      </c>
      <c r="F9" s="19" t="s">
        <v>53</v>
      </c>
      <c r="G9" s="42">
        <v>0</v>
      </c>
      <c r="H9" s="19" t="s">
        <v>53</v>
      </c>
      <c r="I9" s="42">
        <v>0</v>
      </c>
      <c r="J9" s="19" t="s">
        <v>53</v>
      </c>
      <c r="K9" s="42">
        <v>0</v>
      </c>
      <c r="L9" s="19" t="s">
        <v>53</v>
      </c>
      <c r="M9" s="42">
        <v>0</v>
      </c>
      <c r="N9" s="19" t="s">
        <v>53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275000</v>
      </c>
      <c r="V9" s="42">
        <f t="shared" si="0"/>
        <v>275000</v>
      </c>
      <c r="W9" s="19" t="s">
        <v>677</v>
      </c>
      <c r="X9" s="19" t="s">
        <v>2050</v>
      </c>
      <c r="Y9" s="2" t="s">
        <v>53</v>
      </c>
      <c r="Z9" s="2" t="s">
        <v>53</v>
      </c>
      <c r="AA9" s="43"/>
      <c r="AB9" s="2" t="s">
        <v>53</v>
      </c>
    </row>
    <row r="10" spans="1:28" ht="30" customHeight="1">
      <c r="A10" s="19" t="s">
        <v>2055</v>
      </c>
      <c r="B10" s="19" t="s">
        <v>686</v>
      </c>
      <c r="C10" s="19" t="s">
        <v>687</v>
      </c>
      <c r="D10" s="41" t="s">
        <v>74</v>
      </c>
      <c r="E10" s="42">
        <v>0</v>
      </c>
      <c r="F10" s="19" t="s">
        <v>53</v>
      </c>
      <c r="G10" s="42">
        <v>0</v>
      </c>
      <c r="H10" s="19" t="s">
        <v>53</v>
      </c>
      <c r="I10" s="42">
        <v>0</v>
      </c>
      <c r="J10" s="19" t="s">
        <v>53</v>
      </c>
      <c r="K10" s="42">
        <v>0</v>
      </c>
      <c r="L10" s="19" t="s">
        <v>53</v>
      </c>
      <c r="M10" s="42">
        <v>0</v>
      </c>
      <c r="N10" s="19" t="s">
        <v>53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1375</v>
      </c>
      <c r="V10" s="42">
        <f t="shared" si="0"/>
        <v>1375</v>
      </c>
      <c r="W10" s="19" t="s">
        <v>690</v>
      </c>
      <c r="X10" s="19" t="s">
        <v>2050</v>
      </c>
      <c r="Y10" s="2" t="s">
        <v>53</v>
      </c>
      <c r="Z10" s="2" t="s">
        <v>53</v>
      </c>
      <c r="AA10" s="43"/>
      <c r="AB10" s="2" t="s">
        <v>53</v>
      </c>
    </row>
    <row r="11" spans="1:28" ht="30" customHeight="1">
      <c r="A11" s="19" t="s">
        <v>2056</v>
      </c>
      <c r="B11" s="19" t="s">
        <v>695</v>
      </c>
      <c r="C11" s="19" t="s">
        <v>696</v>
      </c>
      <c r="D11" s="41" t="s">
        <v>74</v>
      </c>
      <c r="E11" s="42">
        <v>0</v>
      </c>
      <c r="F11" s="19" t="s">
        <v>53</v>
      </c>
      <c r="G11" s="42">
        <v>0</v>
      </c>
      <c r="H11" s="19" t="s">
        <v>53</v>
      </c>
      <c r="I11" s="42">
        <v>0</v>
      </c>
      <c r="J11" s="19" t="s">
        <v>53</v>
      </c>
      <c r="K11" s="42">
        <v>0</v>
      </c>
      <c r="L11" s="19" t="s">
        <v>53</v>
      </c>
      <c r="M11" s="42">
        <v>0</v>
      </c>
      <c r="N11" s="19" t="s">
        <v>53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28434</v>
      </c>
      <c r="V11" s="42">
        <f t="shared" si="0"/>
        <v>28434</v>
      </c>
      <c r="W11" s="19" t="s">
        <v>699</v>
      </c>
      <c r="X11" s="19" t="s">
        <v>2050</v>
      </c>
      <c r="Y11" s="2" t="s">
        <v>53</v>
      </c>
      <c r="Z11" s="2" t="s">
        <v>53</v>
      </c>
      <c r="AA11" s="43"/>
      <c r="AB11" s="2" t="s">
        <v>53</v>
      </c>
    </row>
    <row r="12" spans="1:28" ht="30" customHeight="1">
      <c r="A12" s="19" t="s">
        <v>2057</v>
      </c>
      <c r="B12" s="19" t="s">
        <v>1137</v>
      </c>
      <c r="C12" s="19" t="s">
        <v>1138</v>
      </c>
      <c r="D12" s="41" t="s">
        <v>306</v>
      </c>
      <c r="E12" s="42">
        <v>0</v>
      </c>
      <c r="F12" s="19" t="s">
        <v>53</v>
      </c>
      <c r="G12" s="42">
        <v>30000</v>
      </c>
      <c r="H12" s="19" t="s">
        <v>2058</v>
      </c>
      <c r="I12" s="42">
        <v>33000</v>
      </c>
      <c r="J12" s="19" t="s">
        <v>2059</v>
      </c>
      <c r="K12" s="42">
        <v>0</v>
      </c>
      <c r="L12" s="19" t="s">
        <v>53</v>
      </c>
      <c r="M12" s="42">
        <v>0</v>
      </c>
      <c r="N12" s="19" t="s">
        <v>53</v>
      </c>
      <c r="O12" s="42">
        <f t="shared" ref="O12:O36" si="1">SMALL(E12:M12,COUNTIF(E12:M12,0)+1)</f>
        <v>30000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19" t="s">
        <v>1139</v>
      </c>
      <c r="X12" s="19" t="s">
        <v>53</v>
      </c>
      <c r="Y12" s="2" t="s">
        <v>53</v>
      </c>
      <c r="Z12" s="2" t="s">
        <v>53</v>
      </c>
      <c r="AA12" s="43"/>
      <c r="AB12" s="2" t="s">
        <v>53</v>
      </c>
    </row>
    <row r="13" spans="1:28" ht="30" customHeight="1">
      <c r="A13" s="19" t="s">
        <v>2060</v>
      </c>
      <c r="B13" s="19" t="s">
        <v>1762</v>
      </c>
      <c r="C13" s="19" t="s">
        <v>238</v>
      </c>
      <c r="D13" s="41" t="s">
        <v>84</v>
      </c>
      <c r="E13" s="42">
        <v>8431</v>
      </c>
      <c r="F13" s="19" t="s">
        <v>53</v>
      </c>
      <c r="G13" s="42">
        <v>8902.17</v>
      </c>
      <c r="H13" s="19" t="s">
        <v>2061</v>
      </c>
      <c r="I13" s="42">
        <v>8465.4599999999991</v>
      </c>
      <c r="J13" s="19" t="s">
        <v>2062</v>
      </c>
      <c r="K13" s="42">
        <v>0</v>
      </c>
      <c r="L13" s="19" t="s">
        <v>53</v>
      </c>
      <c r="M13" s="42">
        <v>0</v>
      </c>
      <c r="N13" s="19" t="s">
        <v>53</v>
      </c>
      <c r="O13" s="42">
        <f t="shared" si="1"/>
        <v>8431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19" t="s">
        <v>1763</v>
      </c>
      <c r="X13" s="19" t="s">
        <v>53</v>
      </c>
      <c r="Y13" s="2" t="s">
        <v>53</v>
      </c>
      <c r="Z13" s="2" t="s">
        <v>53</v>
      </c>
      <c r="AA13" s="43"/>
      <c r="AB13" s="2" t="s">
        <v>53</v>
      </c>
    </row>
    <row r="14" spans="1:28" ht="30" customHeight="1">
      <c r="A14" s="19" t="s">
        <v>2063</v>
      </c>
      <c r="B14" s="19" t="s">
        <v>1687</v>
      </c>
      <c r="C14" s="19" t="s">
        <v>1684</v>
      </c>
      <c r="D14" s="41" t="s">
        <v>84</v>
      </c>
      <c r="E14" s="42">
        <v>4232</v>
      </c>
      <c r="F14" s="19" t="s">
        <v>53</v>
      </c>
      <c r="G14" s="42">
        <v>5811.6</v>
      </c>
      <c r="H14" s="19" t="s">
        <v>2064</v>
      </c>
      <c r="I14" s="42">
        <v>4837.3999999999996</v>
      </c>
      <c r="J14" s="19" t="s">
        <v>2065</v>
      </c>
      <c r="K14" s="42">
        <v>0</v>
      </c>
      <c r="L14" s="19" t="s">
        <v>53</v>
      </c>
      <c r="M14" s="42">
        <v>0</v>
      </c>
      <c r="N14" s="19" t="s">
        <v>53</v>
      </c>
      <c r="O14" s="42">
        <f t="shared" si="1"/>
        <v>4232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19" t="s">
        <v>1688</v>
      </c>
      <c r="X14" s="19" t="s">
        <v>53</v>
      </c>
      <c r="Y14" s="2" t="s">
        <v>53</v>
      </c>
      <c r="Z14" s="2" t="s">
        <v>53</v>
      </c>
      <c r="AA14" s="43"/>
      <c r="AB14" s="2" t="s">
        <v>53</v>
      </c>
    </row>
    <row r="15" spans="1:28" ht="30" customHeight="1">
      <c r="A15" s="19" t="s">
        <v>2066</v>
      </c>
      <c r="B15" s="19" t="s">
        <v>1687</v>
      </c>
      <c r="C15" s="19" t="s">
        <v>1694</v>
      </c>
      <c r="D15" s="41" t="s">
        <v>84</v>
      </c>
      <c r="E15" s="42">
        <v>8532</v>
      </c>
      <c r="F15" s="19" t="s">
        <v>53</v>
      </c>
      <c r="G15" s="42">
        <v>11220.1</v>
      </c>
      <c r="H15" s="19" t="s">
        <v>2064</v>
      </c>
      <c r="I15" s="42">
        <v>9070.14</v>
      </c>
      <c r="J15" s="19" t="s">
        <v>2065</v>
      </c>
      <c r="K15" s="42">
        <v>0</v>
      </c>
      <c r="L15" s="19" t="s">
        <v>53</v>
      </c>
      <c r="M15" s="42">
        <v>0</v>
      </c>
      <c r="N15" s="19" t="s">
        <v>53</v>
      </c>
      <c r="O15" s="42">
        <f t="shared" si="1"/>
        <v>8532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19" t="s">
        <v>1696</v>
      </c>
      <c r="X15" s="19" t="s">
        <v>53</v>
      </c>
      <c r="Y15" s="2" t="s">
        <v>53</v>
      </c>
      <c r="Z15" s="2" t="s">
        <v>53</v>
      </c>
      <c r="AA15" s="43"/>
      <c r="AB15" s="2" t="s">
        <v>53</v>
      </c>
    </row>
    <row r="16" spans="1:28" ht="30" customHeight="1">
      <c r="A16" s="19" t="s">
        <v>2067</v>
      </c>
      <c r="B16" s="19" t="s">
        <v>119</v>
      </c>
      <c r="C16" s="19" t="s">
        <v>120</v>
      </c>
      <c r="D16" s="41" t="s">
        <v>121</v>
      </c>
      <c r="E16" s="42">
        <v>0</v>
      </c>
      <c r="F16" s="19" t="s">
        <v>53</v>
      </c>
      <c r="G16" s="42">
        <v>0</v>
      </c>
      <c r="H16" s="19" t="s">
        <v>2068</v>
      </c>
      <c r="I16" s="42">
        <v>438</v>
      </c>
      <c r="J16" s="19" t="s">
        <v>2069</v>
      </c>
      <c r="K16" s="42">
        <v>0</v>
      </c>
      <c r="L16" s="19" t="s">
        <v>53</v>
      </c>
      <c r="M16" s="42">
        <v>0</v>
      </c>
      <c r="N16" s="19" t="s">
        <v>53</v>
      </c>
      <c r="O16" s="42">
        <f t="shared" si="1"/>
        <v>438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19" t="s">
        <v>122</v>
      </c>
      <c r="X16" s="19" t="s">
        <v>2070</v>
      </c>
      <c r="Y16" s="2" t="s">
        <v>53</v>
      </c>
      <c r="Z16" s="2" t="s">
        <v>53</v>
      </c>
      <c r="AA16" s="43"/>
      <c r="AB16" s="2" t="s">
        <v>53</v>
      </c>
    </row>
    <row r="17" spans="1:28" ht="30" customHeight="1">
      <c r="A17" s="19" t="s">
        <v>2071</v>
      </c>
      <c r="B17" s="19" t="s">
        <v>119</v>
      </c>
      <c r="C17" s="19" t="s">
        <v>1860</v>
      </c>
      <c r="D17" s="41" t="s">
        <v>121</v>
      </c>
      <c r="E17" s="42">
        <v>0</v>
      </c>
      <c r="F17" s="19" t="s">
        <v>53</v>
      </c>
      <c r="G17" s="42">
        <v>2050</v>
      </c>
      <c r="H17" s="19" t="s">
        <v>2068</v>
      </c>
      <c r="I17" s="42">
        <v>0</v>
      </c>
      <c r="J17" s="19" t="s">
        <v>2069</v>
      </c>
      <c r="K17" s="42">
        <v>0</v>
      </c>
      <c r="L17" s="19" t="s">
        <v>53</v>
      </c>
      <c r="M17" s="42">
        <v>0</v>
      </c>
      <c r="N17" s="19" t="s">
        <v>53</v>
      </c>
      <c r="O17" s="42">
        <f t="shared" si="1"/>
        <v>2050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19" t="s">
        <v>1861</v>
      </c>
      <c r="X17" s="19" t="s">
        <v>2070</v>
      </c>
      <c r="Y17" s="2" t="s">
        <v>53</v>
      </c>
      <c r="Z17" s="2" t="s">
        <v>53</v>
      </c>
      <c r="AA17" s="43"/>
      <c r="AB17" s="2" t="s">
        <v>53</v>
      </c>
    </row>
    <row r="18" spans="1:28" ht="30" customHeight="1">
      <c r="A18" s="19" t="s">
        <v>2072</v>
      </c>
      <c r="B18" s="19" t="s">
        <v>1187</v>
      </c>
      <c r="C18" s="19" t="s">
        <v>1188</v>
      </c>
      <c r="D18" s="41" t="s">
        <v>612</v>
      </c>
      <c r="E18" s="42">
        <v>0</v>
      </c>
      <c r="F18" s="19" t="s">
        <v>53</v>
      </c>
      <c r="G18" s="42">
        <v>3754.75</v>
      </c>
      <c r="H18" s="19" t="s">
        <v>2073</v>
      </c>
      <c r="I18" s="42">
        <v>3754.75</v>
      </c>
      <c r="J18" s="19" t="s">
        <v>2074</v>
      </c>
      <c r="K18" s="42">
        <v>0</v>
      </c>
      <c r="L18" s="19" t="s">
        <v>53</v>
      </c>
      <c r="M18" s="42">
        <v>0</v>
      </c>
      <c r="N18" s="19" t="s">
        <v>53</v>
      </c>
      <c r="O18" s="42">
        <f t="shared" si="1"/>
        <v>3754.75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19" t="s">
        <v>1189</v>
      </c>
      <c r="X18" s="19" t="s">
        <v>53</v>
      </c>
      <c r="Y18" s="2" t="s">
        <v>53</v>
      </c>
      <c r="Z18" s="2" t="s">
        <v>53</v>
      </c>
      <c r="AA18" s="43"/>
      <c r="AB18" s="2" t="s">
        <v>53</v>
      </c>
    </row>
    <row r="19" spans="1:28" ht="30" customHeight="1">
      <c r="A19" s="19" t="s">
        <v>2075</v>
      </c>
      <c r="B19" s="19" t="s">
        <v>610</v>
      </c>
      <c r="C19" s="19" t="s">
        <v>611</v>
      </c>
      <c r="D19" s="41" t="s">
        <v>612</v>
      </c>
      <c r="E19" s="42">
        <v>1590</v>
      </c>
      <c r="F19" s="19" t="s">
        <v>53</v>
      </c>
      <c r="G19" s="42">
        <v>1839.09</v>
      </c>
      <c r="H19" s="19" t="s">
        <v>2076</v>
      </c>
      <c r="I19" s="42">
        <v>1822.72</v>
      </c>
      <c r="J19" s="19" t="s">
        <v>2077</v>
      </c>
      <c r="K19" s="42">
        <v>0</v>
      </c>
      <c r="L19" s="19" t="s">
        <v>53</v>
      </c>
      <c r="M19" s="42">
        <v>0</v>
      </c>
      <c r="N19" s="19" t="s">
        <v>53</v>
      </c>
      <c r="O19" s="42">
        <f t="shared" si="1"/>
        <v>1590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2">
        <v>0</v>
      </c>
      <c r="W19" s="19" t="s">
        <v>613</v>
      </c>
      <c r="X19" s="19" t="s">
        <v>2078</v>
      </c>
      <c r="Y19" s="2" t="s">
        <v>53</v>
      </c>
      <c r="Z19" s="2" t="s">
        <v>53</v>
      </c>
      <c r="AA19" s="43"/>
      <c r="AB19" s="2" t="s">
        <v>53</v>
      </c>
    </row>
    <row r="20" spans="1:28" ht="30" customHeight="1">
      <c r="A20" s="19" t="s">
        <v>2079</v>
      </c>
      <c r="B20" s="19" t="s">
        <v>636</v>
      </c>
      <c r="C20" s="19" t="s">
        <v>637</v>
      </c>
      <c r="D20" s="41" t="s">
        <v>612</v>
      </c>
      <c r="E20" s="42">
        <v>1612</v>
      </c>
      <c r="F20" s="19" t="s">
        <v>53</v>
      </c>
      <c r="G20" s="42">
        <v>1838.18</v>
      </c>
      <c r="H20" s="19" t="s">
        <v>2076</v>
      </c>
      <c r="I20" s="42">
        <v>1827.27</v>
      </c>
      <c r="J20" s="19" t="s">
        <v>2077</v>
      </c>
      <c r="K20" s="42">
        <v>0</v>
      </c>
      <c r="L20" s="19" t="s">
        <v>53</v>
      </c>
      <c r="M20" s="42">
        <v>0</v>
      </c>
      <c r="N20" s="19" t="s">
        <v>53</v>
      </c>
      <c r="O20" s="42">
        <f t="shared" si="1"/>
        <v>1612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19" t="s">
        <v>638</v>
      </c>
      <c r="X20" s="19" t="s">
        <v>2078</v>
      </c>
      <c r="Y20" s="2" t="s">
        <v>53</v>
      </c>
      <c r="Z20" s="2" t="s">
        <v>53</v>
      </c>
      <c r="AA20" s="43"/>
      <c r="AB20" s="2" t="s">
        <v>53</v>
      </c>
    </row>
    <row r="21" spans="1:28" ht="30" customHeight="1">
      <c r="A21" s="19" t="s">
        <v>2080</v>
      </c>
      <c r="B21" s="19" t="s">
        <v>751</v>
      </c>
      <c r="C21" s="19" t="s">
        <v>749</v>
      </c>
      <c r="D21" s="41" t="s">
        <v>93</v>
      </c>
      <c r="E21" s="42">
        <v>0</v>
      </c>
      <c r="F21" s="19" t="s">
        <v>53</v>
      </c>
      <c r="G21" s="42">
        <v>945000</v>
      </c>
      <c r="H21" s="19" t="s">
        <v>2081</v>
      </c>
      <c r="I21" s="42">
        <v>987000</v>
      </c>
      <c r="J21" s="19" t="s">
        <v>2082</v>
      </c>
      <c r="K21" s="42">
        <v>0</v>
      </c>
      <c r="L21" s="19" t="s">
        <v>53</v>
      </c>
      <c r="M21" s="42">
        <v>0</v>
      </c>
      <c r="N21" s="19" t="s">
        <v>53</v>
      </c>
      <c r="O21" s="42">
        <f t="shared" si="1"/>
        <v>945000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19" t="s">
        <v>752</v>
      </c>
      <c r="X21" s="19" t="s">
        <v>53</v>
      </c>
      <c r="Y21" s="2" t="s">
        <v>53</v>
      </c>
      <c r="Z21" s="2" t="s">
        <v>53</v>
      </c>
      <c r="AA21" s="43"/>
      <c r="AB21" s="2" t="s">
        <v>53</v>
      </c>
    </row>
    <row r="22" spans="1:28" ht="30" customHeight="1">
      <c r="A22" s="19" t="s">
        <v>2083</v>
      </c>
      <c r="B22" s="19" t="s">
        <v>91</v>
      </c>
      <c r="C22" s="19" t="s">
        <v>92</v>
      </c>
      <c r="D22" s="41" t="s">
        <v>93</v>
      </c>
      <c r="E22" s="42">
        <v>1020000</v>
      </c>
      <c r="F22" s="19" t="s">
        <v>53</v>
      </c>
      <c r="G22" s="42">
        <v>1100000</v>
      </c>
      <c r="H22" s="19" t="s">
        <v>2084</v>
      </c>
      <c r="I22" s="42">
        <v>1097000</v>
      </c>
      <c r="J22" s="19" t="s">
        <v>2085</v>
      </c>
      <c r="K22" s="42">
        <v>0</v>
      </c>
      <c r="L22" s="19" t="s">
        <v>53</v>
      </c>
      <c r="M22" s="42">
        <v>0</v>
      </c>
      <c r="N22" s="19" t="s">
        <v>53</v>
      </c>
      <c r="O22" s="42">
        <f t="shared" si="1"/>
        <v>1020000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19" t="s">
        <v>94</v>
      </c>
      <c r="X22" s="19" t="s">
        <v>53</v>
      </c>
      <c r="Y22" s="2" t="s">
        <v>53</v>
      </c>
      <c r="Z22" s="2" t="s">
        <v>53</v>
      </c>
      <c r="AA22" s="43"/>
      <c r="AB22" s="2" t="s">
        <v>53</v>
      </c>
    </row>
    <row r="23" spans="1:28" ht="30" customHeight="1">
      <c r="A23" s="19" t="s">
        <v>2086</v>
      </c>
      <c r="B23" s="19" t="s">
        <v>1850</v>
      </c>
      <c r="C23" s="19" t="s">
        <v>1855</v>
      </c>
      <c r="D23" s="41" t="s">
        <v>121</v>
      </c>
      <c r="E23" s="42">
        <v>867</v>
      </c>
      <c r="F23" s="19" t="s">
        <v>53</v>
      </c>
      <c r="G23" s="42">
        <v>1055.9000000000001</v>
      </c>
      <c r="H23" s="19" t="s">
        <v>2087</v>
      </c>
      <c r="I23" s="42">
        <v>0</v>
      </c>
      <c r="J23" s="19" t="s">
        <v>53</v>
      </c>
      <c r="K23" s="42">
        <v>0</v>
      </c>
      <c r="L23" s="19" t="s">
        <v>53</v>
      </c>
      <c r="M23" s="42">
        <v>0</v>
      </c>
      <c r="N23" s="19" t="s">
        <v>53</v>
      </c>
      <c r="O23" s="42">
        <f t="shared" si="1"/>
        <v>867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19" t="s">
        <v>1856</v>
      </c>
      <c r="X23" s="19" t="s">
        <v>53</v>
      </c>
      <c r="Y23" s="2" t="s">
        <v>53</v>
      </c>
      <c r="Z23" s="2" t="s">
        <v>53</v>
      </c>
      <c r="AA23" s="43"/>
      <c r="AB23" s="2" t="s">
        <v>53</v>
      </c>
    </row>
    <row r="24" spans="1:28" ht="30" customHeight="1">
      <c r="A24" s="19" t="s">
        <v>2088</v>
      </c>
      <c r="B24" s="19" t="s">
        <v>1850</v>
      </c>
      <c r="C24" s="19" t="s">
        <v>1851</v>
      </c>
      <c r="D24" s="41" t="s">
        <v>121</v>
      </c>
      <c r="E24" s="42">
        <v>0</v>
      </c>
      <c r="F24" s="19" t="s">
        <v>53</v>
      </c>
      <c r="G24" s="42">
        <v>1044</v>
      </c>
      <c r="H24" s="19" t="s">
        <v>2087</v>
      </c>
      <c r="I24" s="42">
        <v>0</v>
      </c>
      <c r="J24" s="19" t="s">
        <v>53</v>
      </c>
      <c r="K24" s="42">
        <v>0</v>
      </c>
      <c r="L24" s="19" t="s">
        <v>53</v>
      </c>
      <c r="M24" s="42">
        <v>0</v>
      </c>
      <c r="N24" s="19" t="s">
        <v>53</v>
      </c>
      <c r="O24" s="42">
        <f t="shared" si="1"/>
        <v>1044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19" t="s">
        <v>1852</v>
      </c>
      <c r="X24" s="19" t="s">
        <v>53</v>
      </c>
      <c r="Y24" s="2" t="s">
        <v>53</v>
      </c>
      <c r="Z24" s="2" t="s">
        <v>53</v>
      </c>
      <c r="AA24" s="43"/>
      <c r="AB24" s="2" t="s">
        <v>53</v>
      </c>
    </row>
    <row r="25" spans="1:28" ht="30" customHeight="1">
      <c r="A25" s="19" t="s">
        <v>2089</v>
      </c>
      <c r="B25" s="19" t="s">
        <v>764</v>
      </c>
      <c r="C25" s="19" t="s">
        <v>762</v>
      </c>
      <c r="D25" s="41" t="s">
        <v>121</v>
      </c>
      <c r="E25" s="42">
        <v>0</v>
      </c>
      <c r="F25" s="19" t="s">
        <v>53</v>
      </c>
      <c r="G25" s="42">
        <v>1662</v>
      </c>
      <c r="H25" s="19" t="s">
        <v>2090</v>
      </c>
      <c r="I25" s="42">
        <v>1697.5</v>
      </c>
      <c r="J25" s="19" t="s">
        <v>2091</v>
      </c>
      <c r="K25" s="42">
        <v>0</v>
      </c>
      <c r="L25" s="19" t="s">
        <v>53</v>
      </c>
      <c r="M25" s="42">
        <v>0</v>
      </c>
      <c r="N25" s="19" t="s">
        <v>53</v>
      </c>
      <c r="O25" s="42">
        <f t="shared" si="1"/>
        <v>1662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0</v>
      </c>
      <c r="V25" s="42">
        <v>0</v>
      </c>
      <c r="W25" s="19" t="s">
        <v>765</v>
      </c>
      <c r="X25" s="19" t="s">
        <v>53</v>
      </c>
      <c r="Y25" s="2" t="s">
        <v>53</v>
      </c>
      <c r="Z25" s="2" t="s">
        <v>53</v>
      </c>
      <c r="AA25" s="43"/>
      <c r="AB25" s="2" t="s">
        <v>53</v>
      </c>
    </row>
    <row r="26" spans="1:28" ht="30" customHeight="1">
      <c r="A26" s="19" t="s">
        <v>2092</v>
      </c>
      <c r="B26" s="19" t="s">
        <v>1393</v>
      </c>
      <c r="C26" s="19" t="s">
        <v>1394</v>
      </c>
      <c r="D26" s="41" t="s">
        <v>121</v>
      </c>
      <c r="E26" s="42">
        <v>3600</v>
      </c>
      <c r="F26" s="19" t="s">
        <v>53</v>
      </c>
      <c r="G26" s="42">
        <v>4150</v>
      </c>
      <c r="H26" s="19" t="s">
        <v>2093</v>
      </c>
      <c r="I26" s="42">
        <v>4191</v>
      </c>
      <c r="J26" s="19" t="s">
        <v>2094</v>
      </c>
      <c r="K26" s="42">
        <v>0</v>
      </c>
      <c r="L26" s="19" t="s">
        <v>53</v>
      </c>
      <c r="M26" s="42">
        <v>0</v>
      </c>
      <c r="N26" s="19" t="s">
        <v>53</v>
      </c>
      <c r="O26" s="42">
        <f t="shared" si="1"/>
        <v>3600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42">
        <v>0</v>
      </c>
      <c r="V26" s="42">
        <v>0</v>
      </c>
      <c r="W26" s="19" t="s">
        <v>1395</v>
      </c>
      <c r="X26" s="19" t="s">
        <v>53</v>
      </c>
      <c r="Y26" s="2" t="s">
        <v>53</v>
      </c>
      <c r="Z26" s="2" t="s">
        <v>53</v>
      </c>
      <c r="AA26" s="43"/>
      <c r="AB26" s="2" t="s">
        <v>53</v>
      </c>
    </row>
    <row r="27" spans="1:28" ht="30" customHeight="1">
      <c r="A27" s="19" t="s">
        <v>2095</v>
      </c>
      <c r="B27" s="19" t="s">
        <v>1238</v>
      </c>
      <c r="C27" s="19" t="s">
        <v>1239</v>
      </c>
      <c r="D27" s="41" t="s">
        <v>1240</v>
      </c>
      <c r="E27" s="42">
        <v>1909</v>
      </c>
      <c r="F27" s="19" t="s">
        <v>53</v>
      </c>
      <c r="G27" s="42">
        <v>2120</v>
      </c>
      <c r="H27" s="19" t="s">
        <v>2096</v>
      </c>
      <c r="I27" s="42">
        <v>1909</v>
      </c>
      <c r="J27" s="19" t="s">
        <v>2093</v>
      </c>
      <c r="K27" s="42">
        <v>0</v>
      </c>
      <c r="L27" s="19" t="s">
        <v>53</v>
      </c>
      <c r="M27" s="42">
        <v>0</v>
      </c>
      <c r="N27" s="19" t="s">
        <v>53</v>
      </c>
      <c r="O27" s="42">
        <f t="shared" si="1"/>
        <v>1909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19" t="s">
        <v>1241</v>
      </c>
      <c r="X27" s="19" t="s">
        <v>53</v>
      </c>
      <c r="Y27" s="2" t="s">
        <v>53</v>
      </c>
      <c r="Z27" s="2" t="s">
        <v>53</v>
      </c>
      <c r="AA27" s="43"/>
      <c r="AB27" s="2" t="s">
        <v>53</v>
      </c>
    </row>
    <row r="28" spans="1:28" ht="30" customHeight="1">
      <c r="A28" s="19" t="s">
        <v>2097</v>
      </c>
      <c r="B28" s="19" t="s">
        <v>1289</v>
      </c>
      <c r="C28" s="19" t="s">
        <v>1290</v>
      </c>
      <c r="D28" s="41" t="s">
        <v>306</v>
      </c>
      <c r="E28" s="42">
        <v>0</v>
      </c>
      <c r="F28" s="19" t="s">
        <v>53</v>
      </c>
      <c r="G28" s="42">
        <v>0</v>
      </c>
      <c r="H28" s="19" t="s">
        <v>53</v>
      </c>
      <c r="I28" s="42">
        <v>116140</v>
      </c>
      <c r="J28" s="19" t="s">
        <v>2098</v>
      </c>
      <c r="K28" s="42">
        <v>0</v>
      </c>
      <c r="L28" s="19" t="s">
        <v>53</v>
      </c>
      <c r="M28" s="42">
        <v>0</v>
      </c>
      <c r="N28" s="19" t="s">
        <v>53</v>
      </c>
      <c r="O28" s="42">
        <f t="shared" si="1"/>
        <v>116140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19" t="s">
        <v>1291</v>
      </c>
      <c r="X28" s="19" t="s">
        <v>53</v>
      </c>
      <c r="Y28" s="2" t="s">
        <v>53</v>
      </c>
      <c r="Z28" s="2" t="s">
        <v>53</v>
      </c>
      <c r="AA28" s="43"/>
      <c r="AB28" s="2" t="s">
        <v>53</v>
      </c>
    </row>
    <row r="29" spans="1:28" ht="30" customHeight="1">
      <c r="A29" s="19" t="s">
        <v>2099</v>
      </c>
      <c r="B29" s="19" t="s">
        <v>1132</v>
      </c>
      <c r="C29" s="19" t="s">
        <v>1133</v>
      </c>
      <c r="D29" s="41" t="s">
        <v>121</v>
      </c>
      <c r="E29" s="42">
        <v>0</v>
      </c>
      <c r="F29" s="19" t="s">
        <v>53</v>
      </c>
      <c r="G29" s="42">
        <v>168.18</v>
      </c>
      <c r="H29" s="19" t="s">
        <v>2100</v>
      </c>
      <c r="I29" s="42">
        <v>186.36</v>
      </c>
      <c r="J29" s="19" t="s">
        <v>2087</v>
      </c>
      <c r="K29" s="42">
        <v>0</v>
      </c>
      <c r="L29" s="19" t="s">
        <v>53</v>
      </c>
      <c r="M29" s="42">
        <v>0</v>
      </c>
      <c r="N29" s="19" t="s">
        <v>53</v>
      </c>
      <c r="O29" s="42">
        <f t="shared" si="1"/>
        <v>168.18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19" t="s">
        <v>1134</v>
      </c>
      <c r="X29" s="19" t="s">
        <v>53</v>
      </c>
      <c r="Y29" s="2" t="s">
        <v>53</v>
      </c>
      <c r="Z29" s="2" t="s">
        <v>53</v>
      </c>
      <c r="AA29" s="43"/>
      <c r="AB29" s="2" t="s">
        <v>53</v>
      </c>
    </row>
    <row r="30" spans="1:28" ht="30" customHeight="1">
      <c r="A30" s="19" t="s">
        <v>2101</v>
      </c>
      <c r="B30" s="19" t="s">
        <v>881</v>
      </c>
      <c r="C30" s="19" t="s">
        <v>882</v>
      </c>
      <c r="D30" s="41" t="s">
        <v>121</v>
      </c>
      <c r="E30" s="42">
        <v>0</v>
      </c>
      <c r="F30" s="19" t="s">
        <v>53</v>
      </c>
      <c r="G30" s="42">
        <v>375</v>
      </c>
      <c r="H30" s="19" t="s">
        <v>2100</v>
      </c>
      <c r="I30" s="42">
        <v>456.81</v>
      </c>
      <c r="J30" s="19" t="s">
        <v>2087</v>
      </c>
      <c r="K30" s="42">
        <v>0</v>
      </c>
      <c r="L30" s="19" t="s">
        <v>53</v>
      </c>
      <c r="M30" s="42">
        <v>0</v>
      </c>
      <c r="N30" s="19" t="s">
        <v>53</v>
      </c>
      <c r="O30" s="42">
        <f t="shared" si="1"/>
        <v>375</v>
      </c>
      <c r="P30" s="42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19" t="s">
        <v>883</v>
      </c>
      <c r="X30" s="19" t="s">
        <v>53</v>
      </c>
      <c r="Y30" s="2" t="s">
        <v>53</v>
      </c>
      <c r="Z30" s="2" t="s">
        <v>53</v>
      </c>
      <c r="AA30" s="43"/>
      <c r="AB30" s="2" t="s">
        <v>53</v>
      </c>
    </row>
    <row r="31" spans="1:28" ht="30" customHeight="1">
      <c r="A31" s="19" t="s">
        <v>2102</v>
      </c>
      <c r="B31" s="19" t="s">
        <v>1496</v>
      </c>
      <c r="C31" s="19" t="s">
        <v>1497</v>
      </c>
      <c r="D31" s="41" t="s">
        <v>121</v>
      </c>
      <c r="E31" s="42">
        <v>0</v>
      </c>
      <c r="F31" s="19" t="s">
        <v>53</v>
      </c>
      <c r="G31" s="42">
        <v>0</v>
      </c>
      <c r="H31" s="19" t="s">
        <v>53</v>
      </c>
      <c r="I31" s="42">
        <v>240</v>
      </c>
      <c r="J31" s="19" t="s">
        <v>2103</v>
      </c>
      <c r="K31" s="42">
        <v>0</v>
      </c>
      <c r="L31" s="19" t="s">
        <v>53</v>
      </c>
      <c r="M31" s="42">
        <v>0</v>
      </c>
      <c r="N31" s="19" t="s">
        <v>53</v>
      </c>
      <c r="O31" s="42">
        <f t="shared" si="1"/>
        <v>240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19" t="s">
        <v>1498</v>
      </c>
      <c r="X31" s="19" t="s">
        <v>53</v>
      </c>
      <c r="Y31" s="2" t="s">
        <v>53</v>
      </c>
      <c r="Z31" s="2" t="s">
        <v>53</v>
      </c>
      <c r="AA31" s="43"/>
      <c r="AB31" s="2" t="s">
        <v>53</v>
      </c>
    </row>
    <row r="32" spans="1:28" ht="30" customHeight="1">
      <c r="A32" s="19" t="s">
        <v>2104</v>
      </c>
      <c r="B32" s="19" t="s">
        <v>1496</v>
      </c>
      <c r="C32" s="19" t="s">
        <v>1501</v>
      </c>
      <c r="D32" s="41" t="s">
        <v>121</v>
      </c>
      <c r="E32" s="42">
        <v>0</v>
      </c>
      <c r="F32" s="19" t="s">
        <v>53</v>
      </c>
      <c r="G32" s="42">
        <v>292</v>
      </c>
      <c r="H32" s="19" t="s">
        <v>2105</v>
      </c>
      <c r="I32" s="42">
        <v>228</v>
      </c>
      <c r="J32" s="19" t="s">
        <v>2103</v>
      </c>
      <c r="K32" s="42">
        <v>0</v>
      </c>
      <c r="L32" s="19" t="s">
        <v>53</v>
      </c>
      <c r="M32" s="42">
        <v>0</v>
      </c>
      <c r="N32" s="19" t="s">
        <v>53</v>
      </c>
      <c r="O32" s="42">
        <f t="shared" si="1"/>
        <v>228</v>
      </c>
      <c r="P32" s="42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19" t="s">
        <v>1502</v>
      </c>
      <c r="X32" s="19" t="s">
        <v>53</v>
      </c>
      <c r="Y32" s="2" t="s">
        <v>53</v>
      </c>
      <c r="Z32" s="2" t="s">
        <v>53</v>
      </c>
      <c r="AA32" s="43"/>
      <c r="AB32" s="2" t="s">
        <v>53</v>
      </c>
    </row>
    <row r="33" spans="1:28" ht="30" customHeight="1">
      <c r="A33" s="19" t="s">
        <v>2106</v>
      </c>
      <c r="B33" s="19" t="s">
        <v>1281</v>
      </c>
      <c r="C33" s="19" t="s">
        <v>1282</v>
      </c>
      <c r="D33" s="41" t="s">
        <v>84</v>
      </c>
      <c r="E33" s="42">
        <v>0</v>
      </c>
      <c r="F33" s="19" t="s">
        <v>53</v>
      </c>
      <c r="G33" s="42">
        <v>2170</v>
      </c>
      <c r="H33" s="19" t="s">
        <v>2107</v>
      </c>
      <c r="I33" s="42">
        <v>2101</v>
      </c>
      <c r="J33" s="19" t="s">
        <v>2084</v>
      </c>
      <c r="K33" s="42">
        <v>0</v>
      </c>
      <c r="L33" s="19" t="s">
        <v>53</v>
      </c>
      <c r="M33" s="42">
        <v>0</v>
      </c>
      <c r="N33" s="19" t="s">
        <v>53</v>
      </c>
      <c r="O33" s="42">
        <f t="shared" si="1"/>
        <v>2101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19" t="s">
        <v>1283</v>
      </c>
      <c r="X33" s="19" t="s">
        <v>53</v>
      </c>
      <c r="Y33" s="2" t="s">
        <v>53</v>
      </c>
      <c r="Z33" s="2" t="s">
        <v>53</v>
      </c>
      <c r="AA33" s="43"/>
      <c r="AB33" s="2" t="s">
        <v>53</v>
      </c>
    </row>
    <row r="34" spans="1:28" ht="30" customHeight="1">
      <c r="A34" s="19" t="s">
        <v>2108</v>
      </c>
      <c r="B34" s="19" t="s">
        <v>1920</v>
      </c>
      <c r="C34" s="19" t="s">
        <v>489</v>
      </c>
      <c r="D34" s="41" t="s">
        <v>724</v>
      </c>
      <c r="E34" s="42">
        <v>0</v>
      </c>
      <c r="F34" s="19" t="s">
        <v>53</v>
      </c>
      <c r="G34" s="42">
        <v>0</v>
      </c>
      <c r="H34" s="19" t="s">
        <v>53</v>
      </c>
      <c r="I34" s="42">
        <v>0</v>
      </c>
      <c r="J34" s="19" t="s">
        <v>53</v>
      </c>
      <c r="K34" s="42">
        <v>258000</v>
      </c>
      <c r="L34" s="19" t="s">
        <v>2109</v>
      </c>
      <c r="M34" s="42">
        <v>0</v>
      </c>
      <c r="N34" s="19" t="s">
        <v>53</v>
      </c>
      <c r="O34" s="42">
        <f t="shared" si="1"/>
        <v>258000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19" t="s">
        <v>1921</v>
      </c>
      <c r="X34" s="19" t="s">
        <v>53</v>
      </c>
      <c r="Y34" s="2" t="s">
        <v>53</v>
      </c>
      <c r="Z34" s="2" t="s">
        <v>53</v>
      </c>
      <c r="AA34" s="43"/>
      <c r="AB34" s="2" t="s">
        <v>53</v>
      </c>
    </row>
    <row r="35" spans="1:28" ht="30" customHeight="1">
      <c r="A35" s="19" t="s">
        <v>2110</v>
      </c>
      <c r="B35" s="19" t="s">
        <v>1911</v>
      </c>
      <c r="C35" s="19" t="s">
        <v>1912</v>
      </c>
      <c r="D35" s="41" t="s">
        <v>724</v>
      </c>
      <c r="E35" s="42">
        <v>0</v>
      </c>
      <c r="F35" s="19" t="s">
        <v>53</v>
      </c>
      <c r="G35" s="42">
        <v>0</v>
      </c>
      <c r="H35" s="19" t="s">
        <v>53</v>
      </c>
      <c r="I35" s="42">
        <v>168000</v>
      </c>
      <c r="J35" s="19" t="s">
        <v>2111</v>
      </c>
      <c r="K35" s="42">
        <v>0</v>
      </c>
      <c r="L35" s="19" t="s">
        <v>53</v>
      </c>
      <c r="M35" s="42">
        <v>0</v>
      </c>
      <c r="N35" s="19" t="s">
        <v>53</v>
      </c>
      <c r="O35" s="42">
        <f t="shared" si="1"/>
        <v>168000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19" t="s">
        <v>1913</v>
      </c>
      <c r="X35" s="19" t="s">
        <v>2112</v>
      </c>
      <c r="Y35" s="2" t="s">
        <v>53</v>
      </c>
      <c r="Z35" s="2" t="s">
        <v>53</v>
      </c>
      <c r="AA35" s="43"/>
      <c r="AB35" s="2" t="s">
        <v>53</v>
      </c>
    </row>
    <row r="36" spans="1:28" ht="30" customHeight="1">
      <c r="A36" s="19" t="s">
        <v>2113</v>
      </c>
      <c r="B36" s="19" t="s">
        <v>142</v>
      </c>
      <c r="C36" s="19" t="s">
        <v>143</v>
      </c>
      <c r="D36" s="41" t="s">
        <v>144</v>
      </c>
      <c r="E36" s="42">
        <v>0</v>
      </c>
      <c r="F36" s="19" t="s">
        <v>53</v>
      </c>
      <c r="G36" s="42">
        <v>90</v>
      </c>
      <c r="H36" s="19" t="s">
        <v>2114</v>
      </c>
      <c r="I36" s="42">
        <v>0</v>
      </c>
      <c r="J36" s="19" t="s">
        <v>53</v>
      </c>
      <c r="K36" s="42">
        <v>0</v>
      </c>
      <c r="L36" s="19" t="s">
        <v>53</v>
      </c>
      <c r="M36" s="42">
        <v>0</v>
      </c>
      <c r="N36" s="19" t="s">
        <v>53</v>
      </c>
      <c r="O36" s="42">
        <f t="shared" si="1"/>
        <v>90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19" t="s">
        <v>145</v>
      </c>
      <c r="X36" s="19" t="s">
        <v>53</v>
      </c>
      <c r="Y36" s="2" t="s">
        <v>53</v>
      </c>
      <c r="Z36" s="2" t="s">
        <v>53</v>
      </c>
      <c r="AA36" s="43"/>
      <c r="AB36" s="2" t="s">
        <v>53</v>
      </c>
    </row>
    <row r="37" spans="1:28" ht="30" customHeight="1">
      <c r="A37" s="19" t="s">
        <v>2115</v>
      </c>
      <c r="B37" s="19" t="s">
        <v>142</v>
      </c>
      <c r="C37" s="19" t="s">
        <v>1102</v>
      </c>
      <c r="D37" s="41" t="s">
        <v>144</v>
      </c>
      <c r="E37" s="42">
        <v>0</v>
      </c>
      <c r="F37" s="19" t="s">
        <v>53</v>
      </c>
      <c r="G37" s="42">
        <v>0</v>
      </c>
      <c r="H37" s="19" t="s">
        <v>53</v>
      </c>
      <c r="I37" s="42">
        <v>0</v>
      </c>
      <c r="J37" s="19" t="s">
        <v>53</v>
      </c>
      <c r="K37" s="42">
        <v>0</v>
      </c>
      <c r="L37" s="19" t="s">
        <v>53</v>
      </c>
      <c r="M37" s="42">
        <v>0</v>
      </c>
      <c r="N37" s="19" t="s">
        <v>53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19" t="s">
        <v>1103</v>
      </c>
      <c r="X37" s="19" t="s">
        <v>2116</v>
      </c>
      <c r="Y37" s="2" t="s">
        <v>53</v>
      </c>
      <c r="Z37" s="2" t="s">
        <v>53</v>
      </c>
      <c r="AA37" s="43"/>
      <c r="AB37" s="2" t="s">
        <v>53</v>
      </c>
    </row>
    <row r="38" spans="1:28" ht="30" customHeight="1">
      <c r="A38" s="19" t="s">
        <v>2117</v>
      </c>
      <c r="B38" s="19" t="s">
        <v>1509</v>
      </c>
      <c r="C38" s="19" t="s">
        <v>1510</v>
      </c>
      <c r="D38" s="41" t="s">
        <v>84</v>
      </c>
      <c r="E38" s="42">
        <v>15000</v>
      </c>
      <c r="F38" s="19" t="s">
        <v>53</v>
      </c>
      <c r="G38" s="42">
        <v>0</v>
      </c>
      <c r="H38" s="19" t="s">
        <v>53</v>
      </c>
      <c r="I38" s="42">
        <v>0</v>
      </c>
      <c r="J38" s="19" t="s">
        <v>53</v>
      </c>
      <c r="K38" s="42">
        <v>0</v>
      </c>
      <c r="L38" s="19" t="s">
        <v>53</v>
      </c>
      <c r="M38" s="42">
        <v>0</v>
      </c>
      <c r="N38" s="19" t="s">
        <v>53</v>
      </c>
      <c r="O38" s="42">
        <f t="shared" ref="O38:O69" si="2">SMALL(E38:M38,COUNTIF(E38:M38,0)+1)</f>
        <v>15000</v>
      </c>
      <c r="P38" s="42">
        <v>0</v>
      </c>
      <c r="Q38" s="42">
        <v>0</v>
      </c>
      <c r="R38" s="42">
        <v>0</v>
      </c>
      <c r="S38" s="42">
        <v>0</v>
      </c>
      <c r="T38" s="42">
        <v>0</v>
      </c>
      <c r="U38" s="42">
        <v>0</v>
      </c>
      <c r="V38" s="42">
        <v>0</v>
      </c>
      <c r="W38" s="19" t="s">
        <v>1511</v>
      </c>
      <c r="X38" s="19" t="s">
        <v>53</v>
      </c>
      <c r="Y38" s="2" t="s">
        <v>53</v>
      </c>
      <c r="Z38" s="2" t="s">
        <v>53</v>
      </c>
      <c r="AA38" s="43"/>
      <c r="AB38" s="2" t="s">
        <v>53</v>
      </c>
    </row>
    <row r="39" spans="1:28" ht="30" customHeight="1">
      <c r="A39" s="19" t="s">
        <v>2118</v>
      </c>
      <c r="B39" s="19" t="s">
        <v>1456</v>
      </c>
      <c r="C39" s="19" t="s">
        <v>1457</v>
      </c>
      <c r="D39" s="41" t="s">
        <v>84</v>
      </c>
      <c r="E39" s="42">
        <v>15000</v>
      </c>
      <c r="F39" s="19" t="s">
        <v>53</v>
      </c>
      <c r="G39" s="42">
        <v>19000</v>
      </c>
      <c r="H39" s="19" t="s">
        <v>2119</v>
      </c>
      <c r="I39" s="42">
        <v>15000</v>
      </c>
      <c r="J39" s="19" t="s">
        <v>2120</v>
      </c>
      <c r="K39" s="42">
        <v>0</v>
      </c>
      <c r="L39" s="19" t="s">
        <v>53</v>
      </c>
      <c r="M39" s="42">
        <v>0</v>
      </c>
      <c r="N39" s="19" t="s">
        <v>53</v>
      </c>
      <c r="O39" s="42">
        <f t="shared" si="2"/>
        <v>15000</v>
      </c>
      <c r="P39" s="42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19" t="s">
        <v>1458</v>
      </c>
      <c r="X39" s="19" t="s">
        <v>53</v>
      </c>
      <c r="Y39" s="2" t="s">
        <v>53</v>
      </c>
      <c r="Z39" s="2" t="s">
        <v>53</v>
      </c>
      <c r="AA39" s="43"/>
      <c r="AB39" s="2" t="s">
        <v>53</v>
      </c>
    </row>
    <row r="40" spans="1:28" ht="30" customHeight="1">
      <c r="A40" s="19" t="s">
        <v>2121</v>
      </c>
      <c r="B40" s="19" t="s">
        <v>871</v>
      </c>
      <c r="C40" s="19" t="s">
        <v>872</v>
      </c>
      <c r="D40" s="41" t="s">
        <v>84</v>
      </c>
      <c r="E40" s="42">
        <v>0</v>
      </c>
      <c r="F40" s="19" t="s">
        <v>53</v>
      </c>
      <c r="G40" s="42">
        <v>0</v>
      </c>
      <c r="H40" s="19" t="s">
        <v>53</v>
      </c>
      <c r="I40" s="42">
        <v>36000</v>
      </c>
      <c r="J40" s="19" t="s">
        <v>2120</v>
      </c>
      <c r="K40" s="42">
        <v>0</v>
      </c>
      <c r="L40" s="19" t="s">
        <v>53</v>
      </c>
      <c r="M40" s="42">
        <v>0</v>
      </c>
      <c r="N40" s="19" t="s">
        <v>53</v>
      </c>
      <c r="O40" s="42">
        <f t="shared" si="2"/>
        <v>36000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19" t="s">
        <v>873</v>
      </c>
      <c r="X40" s="19" t="s">
        <v>53</v>
      </c>
      <c r="Y40" s="2" t="s">
        <v>53</v>
      </c>
      <c r="Z40" s="2" t="s">
        <v>53</v>
      </c>
      <c r="AA40" s="43"/>
      <c r="AB40" s="2" t="s">
        <v>53</v>
      </c>
    </row>
    <row r="41" spans="1:28" ht="30" customHeight="1">
      <c r="A41" s="19" t="s">
        <v>2122</v>
      </c>
      <c r="B41" s="19" t="s">
        <v>1818</v>
      </c>
      <c r="C41" s="19" t="s">
        <v>1819</v>
      </c>
      <c r="D41" s="41" t="s">
        <v>84</v>
      </c>
      <c r="E41" s="42">
        <v>7791</v>
      </c>
      <c r="F41" s="19" t="s">
        <v>53</v>
      </c>
      <c r="G41" s="42">
        <v>8560</v>
      </c>
      <c r="H41" s="19" t="s">
        <v>2123</v>
      </c>
      <c r="I41" s="42">
        <v>8640</v>
      </c>
      <c r="J41" s="19" t="s">
        <v>2124</v>
      </c>
      <c r="K41" s="42">
        <v>0</v>
      </c>
      <c r="L41" s="19" t="s">
        <v>53</v>
      </c>
      <c r="M41" s="42">
        <v>0</v>
      </c>
      <c r="N41" s="19" t="s">
        <v>53</v>
      </c>
      <c r="O41" s="42">
        <f t="shared" si="2"/>
        <v>7791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19" t="s">
        <v>1820</v>
      </c>
      <c r="X41" s="19" t="s">
        <v>53</v>
      </c>
      <c r="Y41" s="2" t="s">
        <v>53</v>
      </c>
      <c r="Z41" s="2" t="s">
        <v>53</v>
      </c>
      <c r="AA41" s="43"/>
      <c r="AB41" s="2" t="s">
        <v>53</v>
      </c>
    </row>
    <row r="42" spans="1:28" ht="30" customHeight="1">
      <c r="A42" s="19" t="s">
        <v>2125</v>
      </c>
      <c r="B42" s="19" t="s">
        <v>1818</v>
      </c>
      <c r="C42" s="19" t="s">
        <v>1829</v>
      </c>
      <c r="D42" s="41" t="s">
        <v>84</v>
      </c>
      <c r="E42" s="42">
        <v>11688</v>
      </c>
      <c r="F42" s="19" t="s">
        <v>53</v>
      </c>
      <c r="G42" s="42">
        <v>12840</v>
      </c>
      <c r="H42" s="19" t="s">
        <v>2123</v>
      </c>
      <c r="I42" s="42">
        <v>12960</v>
      </c>
      <c r="J42" s="19" t="s">
        <v>2124</v>
      </c>
      <c r="K42" s="42">
        <v>0</v>
      </c>
      <c r="L42" s="19" t="s">
        <v>53</v>
      </c>
      <c r="M42" s="42">
        <v>0</v>
      </c>
      <c r="N42" s="19" t="s">
        <v>53</v>
      </c>
      <c r="O42" s="42">
        <f t="shared" si="2"/>
        <v>11688</v>
      </c>
      <c r="P42" s="42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19" t="s">
        <v>1830</v>
      </c>
      <c r="X42" s="19" t="s">
        <v>53</v>
      </c>
      <c r="Y42" s="2" t="s">
        <v>53</v>
      </c>
      <c r="Z42" s="2" t="s">
        <v>53</v>
      </c>
      <c r="AA42" s="43"/>
      <c r="AB42" s="2" t="s">
        <v>53</v>
      </c>
    </row>
    <row r="43" spans="1:28" ht="30" customHeight="1">
      <c r="A43" s="19" t="s">
        <v>2126</v>
      </c>
      <c r="B43" s="19" t="s">
        <v>1804</v>
      </c>
      <c r="C43" s="19" t="s">
        <v>423</v>
      </c>
      <c r="D43" s="41" t="s">
        <v>84</v>
      </c>
      <c r="E43" s="42">
        <v>0</v>
      </c>
      <c r="F43" s="19" t="s">
        <v>53</v>
      </c>
      <c r="G43" s="42">
        <v>17716.04</v>
      </c>
      <c r="H43" s="19" t="s">
        <v>2127</v>
      </c>
      <c r="I43" s="42">
        <v>14043.2</v>
      </c>
      <c r="J43" s="19" t="s">
        <v>2128</v>
      </c>
      <c r="K43" s="42">
        <v>0</v>
      </c>
      <c r="L43" s="19" t="s">
        <v>53</v>
      </c>
      <c r="M43" s="42">
        <v>0</v>
      </c>
      <c r="N43" s="19" t="s">
        <v>53</v>
      </c>
      <c r="O43" s="42">
        <f t="shared" si="2"/>
        <v>14043.2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19" t="s">
        <v>1805</v>
      </c>
      <c r="X43" s="19" t="s">
        <v>53</v>
      </c>
      <c r="Y43" s="2" t="s">
        <v>53</v>
      </c>
      <c r="Z43" s="2" t="s">
        <v>53</v>
      </c>
      <c r="AA43" s="43"/>
      <c r="AB43" s="2" t="s">
        <v>53</v>
      </c>
    </row>
    <row r="44" spans="1:28" ht="30" customHeight="1">
      <c r="A44" s="19" t="s">
        <v>2129</v>
      </c>
      <c r="B44" s="19" t="s">
        <v>1793</v>
      </c>
      <c r="C44" s="19" t="s">
        <v>1794</v>
      </c>
      <c r="D44" s="41" t="s">
        <v>84</v>
      </c>
      <c r="E44" s="42">
        <v>0</v>
      </c>
      <c r="F44" s="19" t="s">
        <v>53</v>
      </c>
      <c r="G44" s="42">
        <v>27600</v>
      </c>
      <c r="H44" s="19" t="s">
        <v>2130</v>
      </c>
      <c r="I44" s="42">
        <v>0</v>
      </c>
      <c r="J44" s="19" t="s">
        <v>53</v>
      </c>
      <c r="K44" s="42">
        <v>0</v>
      </c>
      <c r="L44" s="19" t="s">
        <v>53</v>
      </c>
      <c r="M44" s="42">
        <v>0</v>
      </c>
      <c r="N44" s="19" t="s">
        <v>53</v>
      </c>
      <c r="O44" s="42">
        <f t="shared" si="2"/>
        <v>27600</v>
      </c>
      <c r="P44" s="42">
        <v>0</v>
      </c>
      <c r="Q44" s="42">
        <v>0</v>
      </c>
      <c r="R44" s="42">
        <v>0</v>
      </c>
      <c r="S44" s="42">
        <v>0</v>
      </c>
      <c r="T44" s="42">
        <v>0</v>
      </c>
      <c r="U44" s="42">
        <v>0</v>
      </c>
      <c r="V44" s="42">
        <v>0</v>
      </c>
      <c r="W44" s="19" t="s">
        <v>1795</v>
      </c>
      <c r="X44" s="19" t="s">
        <v>53</v>
      </c>
      <c r="Y44" s="2" t="s">
        <v>53</v>
      </c>
      <c r="Z44" s="2" t="s">
        <v>53</v>
      </c>
      <c r="AA44" s="43"/>
      <c r="AB44" s="2" t="s">
        <v>53</v>
      </c>
    </row>
    <row r="45" spans="1:28" ht="30" customHeight="1">
      <c r="A45" s="19" t="s">
        <v>2131</v>
      </c>
      <c r="B45" s="19" t="s">
        <v>1675</v>
      </c>
      <c r="C45" s="19" t="s">
        <v>1676</v>
      </c>
      <c r="D45" s="41" t="s">
        <v>84</v>
      </c>
      <c r="E45" s="42">
        <v>0</v>
      </c>
      <c r="F45" s="19" t="s">
        <v>53</v>
      </c>
      <c r="G45" s="42">
        <v>31000</v>
      </c>
      <c r="H45" s="19" t="s">
        <v>2132</v>
      </c>
      <c r="I45" s="42">
        <v>0</v>
      </c>
      <c r="J45" s="19" t="s">
        <v>53</v>
      </c>
      <c r="K45" s="42">
        <v>0</v>
      </c>
      <c r="L45" s="19" t="s">
        <v>53</v>
      </c>
      <c r="M45" s="42">
        <v>0</v>
      </c>
      <c r="N45" s="19" t="s">
        <v>53</v>
      </c>
      <c r="O45" s="42">
        <f t="shared" si="2"/>
        <v>31000</v>
      </c>
      <c r="P45" s="42">
        <v>0</v>
      </c>
      <c r="Q45" s="42">
        <v>0</v>
      </c>
      <c r="R45" s="42">
        <v>0</v>
      </c>
      <c r="S45" s="42">
        <v>0</v>
      </c>
      <c r="T45" s="42">
        <v>0</v>
      </c>
      <c r="U45" s="42">
        <v>0</v>
      </c>
      <c r="V45" s="42">
        <v>0</v>
      </c>
      <c r="W45" s="19" t="s">
        <v>1677</v>
      </c>
      <c r="X45" s="19" t="s">
        <v>53</v>
      </c>
      <c r="Y45" s="2" t="s">
        <v>53</v>
      </c>
      <c r="Z45" s="2" t="s">
        <v>53</v>
      </c>
      <c r="AA45" s="43"/>
      <c r="AB45" s="2" t="s">
        <v>53</v>
      </c>
    </row>
    <row r="46" spans="1:28" ht="30" customHeight="1">
      <c r="A46" s="19" t="s">
        <v>2133</v>
      </c>
      <c r="B46" s="19" t="s">
        <v>1726</v>
      </c>
      <c r="C46" s="19" t="s">
        <v>1727</v>
      </c>
      <c r="D46" s="41" t="s">
        <v>84</v>
      </c>
      <c r="E46" s="42">
        <v>2962</v>
      </c>
      <c r="F46" s="19" t="s">
        <v>53</v>
      </c>
      <c r="G46" s="42">
        <v>2962.96</v>
      </c>
      <c r="H46" s="19" t="s">
        <v>2134</v>
      </c>
      <c r="I46" s="42">
        <v>3177.77</v>
      </c>
      <c r="J46" s="19" t="s">
        <v>2135</v>
      </c>
      <c r="K46" s="42">
        <v>0</v>
      </c>
      <c r="L46" s="19" t="s">
        <v>53</v>
      </c>
      <c r="M46" s="42">
        <v>0</v>
      </c>
      <c r="N46" s="19" t="s">
        <v>53</v>
      </c>
      <c r="O46" s="42">
        <f t="shared" si="2"/>
        <v>2962</v>
      </c>
      <c r="P46" s="42">
        <v>0</v>
      </c>
      <c r="Q46" s="42">
        <v>0</v>
      </c>
      <c r="R46" s="42">
        <v>0</v>
      </c>
      <c r="S46" s="42">
        <v>0</v>
      </c>
      <c r="T46" s="42">
        <v>0</v>
      </c>
      <c r="U46" s="42">
        <v>0</v>
      </c>
      <c r="V46" s="42">
        <v>0</v>
      </c>
      <c r="W46" s="19" t="s">
        <v>1728</v>
      </c>
      <c r="X46" s="19" t="s">
        <v>53</v>
      </c>
      <c r="Y46" s="2" t="s">
        <v>53</v>
      </c>
      <c r="Z46" s="2" t="s">
        <v>53</v>
      </c>
      <c r="AA46" s="43"/>
      <c r="AB46" s="2" t="s">
        <v>53</v>
      </c>
    </row>
    <row r="47" spans="1:28" ht="30" customHeight="1">
      <c r="A47" s="19" t="s">
        <v>2136</v>
      </c>
      <c r="B47" s="19" t="s">
        <v>427</v>
      </c>
      <c r="C47" s="19" t="s">
        <v>428</v>
      </c>
      <c r="D47" s="41" t="s">
        <v>84</v>
      </c>
      <c r="E47" s="42">
        <v>9736</v>
      </c>
      <c r="F47" s="19" t="s">
        <v>53</v>
      </c>
      <c r="G47" s="42">
        <v>10400</v>
      </c>
      <c r="H47" s="19" t="s">
        <v>2137</v>
      </c>
      <c r="I47" s="42">
        <v>0</v>
      </c>
      <c r="J47" s="19" t="s">
        <v>53</v>
      </c>
      <c r="K47" s="42">
        <v>0</v>
      </c>
      <c r="L47" s="19" t="s">
        <v>53</v>
      </c>
      <c r="M47" s="42">
        <v>0</v>
      </c>
      <c r="N47" s="19" t="s">
        <v>53</v>
      </c>
      <c r="O47" s="42">
        <f t="shared" si="2"/>
        <v>9736</v>
      </c>
      <c r="P47" s="42">
        <v>0</v>
      </c>
      <c r="Q47" s="42">
        <v>0</v>
      </c>
      <c r="R47" s="42">
        <v>0</v>
      </c>
      <c r="S47" s="42">
        <v>0</v>
      </c>
      <c r="T47" s="42">
        <v>0</v>
      </c>
      <c r="U47" s="42">
        <v>0</v>
      </c>
      <c r="V47" s="42">
        <v>0</v>
      </c>
      <c r="W47" s="19" t="s">
        <v>1720</v>
      </c>
      <c r="X47" s="19" t="s">
        <v>53</v>
      </c>
      <c r="Y47" s="2" t="s">
        <v>53</v>
      </c>
      <c r="Z47" s="2" t="s">
        <v>53</v>
      </c>
      <c r="AA47" s="43"/>
      <c r="AB47" s="2" t="s">
        <v>53</v>
      </c>
    </row>
    <row r="48" spans="1:28" ht="30" customHeight="1">
      <c r="A48" s="19" t="s">
        <v>2138</v>
      </c>
      <c r="B48" s="19" t="s">
        <v>1313</v>
      </c>
      <c r="C48" s="19" t="s">
        <v>1338</v>
      </c>
      <c r="D48" s="41" t="s">
        <v>99</v>
      </c>
      <c r="E48" s="42">
        <v>0</v>
      </c>
      <c r="F48" s="19" t="s">
        <v>53</v>
      </c>
      <c r="G48" s="42">
        <v>1160</v>
      </c>
      <c r="H48" s="19" t="s">
        <v>2139</v>
      </c>
      <c r="I48" s="42">
        <v>1550</v>
      </c>
      <c r="J48" s="19" t="s">
        <v>2140</v>
      </c>
      <c r="K48" s="42">
        <v>0</v>
      </c>
      <c r="L48" s="19" t="s">
        <v>53</v>
      </c>
      <c r="M48" s="42">
        <v>0</v>
      </c>
      <c r="N48" s="19" t="s">
        <v>53</v>
      </c>
      <c r="O48" s="42">
        <f t="shared" si="2"/>
        <v>1160</v>
      </c>
      <c r="P48" s="42">
        <v>0</v>
      </c>
      <c r="Q48" s="42">
        <v>0</v>
      </c>
      <c r="R48" s="42">
        <v>0</v>
      </c>
      <c r="S48" s="42">
        <v>0</v>
      </c>
      <c r="T48" s="42">
        <v>0</v>
      </c>
      <c r="U48" s="42">
        <v>0</v>
      </c>
      <c r="V48" s="42">
        <v>0</v>
      </c>
      <c r="W48" s="19" t="s">
        <v>1339</v>
      </c>
      <c r="X48" s="19" t="s">
        <v>53</v>
      </c>
      <c r="Y48" s="2" t="s">
        <v>53</v>
      </c>
      <c r="Z48" s="2" t="s">
        <v>53</v>
      </c>
      <c r="AA48" s="43"/>
      <c r="AB48" s="2" t="s">
        <v>53</v>
      </c>
    </row>
    <row r="49" spans="1:28" ht="30" customHeight="1">
      <c r="A49" s="19" t="s">
        <v>2141</v>
      </c>
      <c r="B49" s="19" t="s">
        <v>1313</v>
      </c>
      <c r="C49" s="19" t="s">
        <v>1314</v>
      </c>
      <c r="D49" s="41" t="s">
        <v>481</v>
      </c>
      <c r="E49" s="42">
        <v>0</v>
      </c>
      <c r="F49" s="19" t="s">
        <v>53</v>
      </c>
      <c r="G49" s="42">
        <v>570</v>
      </c>
      <c r="H49" s="19" t="s">
        <v>2142</v>
      </c>
      <c r="I49" s="42">
        <v>0</v>
      </c>
      <c r="J49" s="19" t="s">
        <v>53</v>
      </c>
      <c r="K49" s="42">
        <v>0</v>
      </c>
      <c r="L49" s="19" t="s">
        <v>53</v>
      </c>
      <c r="M49" s="42">
        <v>0</v>
      </c>
      <c r="N49" s="19" t="s">
        <v>53</v>
      </c>
      <c r="O49" s="42">
        <f t="shared" si="2"/>
        <v>570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42">
        <v>0</v>
      </c>
      <c r="W49" s="19" t="s">
        <v>1315</v>
      </c>
      <c r="X49" s="19" t="s">
        <v>53</v>
      </c>
      <c r="Y49" s="2" t="s">
        <v>53</v>
      </c>
      <c r="Z49" s="2" t="s">
        <v>53</v>
      </c>
      <c r="AA49" s="43"/>
      <c r="AB49" s="2" t="s">
        <v>53</v>
      </c>
    </row>
    <row r="50" spans="1:28" ht="30" customHeight="1">
      <c r="A50" s="19" t="s">
        <v>2143</v>
      </c>
      <c r="B50" s="19" t="s">
        <v>1313</v>
      </c>
      <c r="C50" s="19" t="s">
        <v>1318</v>
      </c>
      <c r="D50" s="41" t="s">
        <v>99</v>
      </c>
      <c r="E50" s="42">
        <v>0</v>
      </c>
      <c r="F50" s="19" t="s">
        <v>53</v>
      </c>
      <c r="G50" s="42">
        <v>1560</v>
      </c>
      <c r="H50" s="19" t="s">
        <v>2139</v>
      </c>
      <c r="I50" s="42">
        <v>1290</v>
      </c>
      <c r="J50" s="19" t="s">
        <v>2140</v>
      </c>
      <c r="K50" s="42">
        <v>0</v>
      </c>
      <c r="L50" s="19" t="s">
        <v>53</v>
      </c>
      <c r="M50" s="42">
        <v>0</v>
      </c>
      <c r="N50" s="19" t="s">
        <v>53</v>
      </c>
      <c r="O50" s="42">
        <f t="shared" si="2"/>
        <v>1290</v>
      </c>
      <c r="P50" s="42">
        <v>0</v>
      </c>
      <c r="Q50" s="42">
        <v>0</v>
      </c>
      <c r="R50" s="42">
        <v>0</v>
      </c>
      <c r="S50" s="42">
        <v>0</v>
      </c>
      <c r="T50" s="42">
        <v>0</v>
      </c>
      <c r="U50" s="42">
        <v>0</v>
      </c>
      <c r="V50" s="42">
        <v>0</v>
      </c>
      <c r="W50" s="19" t="s">
        <v>1319</v>
      </c>
      <c r="X50" s="19" t="s">
        <v>53</v>
      </c>
      <c r="Y50" s="2" t="s">
        <v>53</v>
      </c>
      <c r="Z50" s="2" t="s">
        <v>53</v>
      </c>
      <c r="AA50" s="43"/>
      <c r="AB50" s="2" t="s">
        <v>53</v>
      </c>
    </row>
    <row r="51" spans="1:28" ht="30" customHeight="1">
      <c r="A51" s="19" t="s">
        <v>2144</v>
      </c>
      <c r="B51" s="19" t="s">
        <v>1313</v>
      </c>
      <c r="C51" s="19" t="s">
        <v>1322</v>
      </c>
      <c r="D51" s="41" t="s">
        <v>99</v>
      </c>
      <c r="E51" s="42">
        <v>0</v>
      </c>
      <c r="F51" s="19" t="s">
        <v>53</v>
      </c>
      <c r="G51" s="42">
        <v>980</v>
      </c>
      <c r="H51" s="19" t="s">
        <v>2139</v>
      </c>
      <c r="I51" s="42">
        <v>800</v>
      </c>
      <c r="J51" s="19" t="s">
        <v>2140</v>
      </c>
      <c r="K51" s="42">
        <v>0</v>
      </c>
      <c r="L51" s="19" t="s">
        <v>53</v>
      </c>
      <c r="M51" s="42">
        <v>0</v>
      </c>
      <c r="N51" s="19" t="s">
        <v>53</v>
      </c>
      <c r="O51" s="42">
        <f t="shared" si="2"/>
        <v>800</v>
      </c>
      <c r="P51" s="42">
        <v>0</v>
      </c>
      <c r="Q51" s="42">
        <v>0</v>
      </c>
      <c r="R51" s="42">
        <v>0</v>
      </c>
      <c r="S51" s="42">
        <v>0</v>
      </c>
      <c r="T51" s="42">
        <v>0</v>
      </c>
      <c r="U51" s="42">
        <v>0</v>
      </c>
      <c r="V51" s="42">
        <v>0</v>
      </c>
      <c r="W51" s="19" t="s">
        <v>1323</v>
      </c>
      <c r="X51" s="19" t="s">
        <v>53</v>
      </c>
      <c r="Y51" s="2" t="s">
        <v>53</v>
      </c>
      <c r="Z51" s="2" t="s">
        <v>53</v>
      </c>
      <c r="AA51" s="43"/>
      <c r="AB51" s="2" t="s">
        <v>53</v>
      </c>
    </row>
    <row r="52" spans="1:28" ht="30" customHeight="1">
      <c r="A52" s="19" t="s">
        <v>2145</v>
      </c>
      <c r="B52" s="19" t="s">
        <v>1313</v>
      </c>
      <c r="C52" s="19" t="s">
        <v>1326</v>
      </c>
      <c r="D52" s="41" t="s">
        <v>724</v>
      </c>
      <c r="E52" s="42">
        <v>0</v>
      </c>
      <c r="F52" s="19" t="s">
        <v>53</v>
      </c>
      <c r="G52" s="42">
        <v>310</v>
      </c>
      <c r="H52" s="19" t="s">
        <v>2139</v>
      </c>
      <c r="I52" s="42">
        <v>0</v>
      </c>
      <c r="J52" s="19" t="s">
        <v>53</v>
      </c>
      <c r="K52" s="42">
        <v>0</v>
      </c>
      <c r="L52" s="19" t="s">
        <v>53</v>
      </c>
      <c r="M52" s="42">
        <v>0</v>
      </c>
      <c r="N52" s="19" t="s">
        <v>53</v>
      </c>
      <c r="O52" s="42">
        <f t="shared" si="2"/>
        <v>310</v>
      </c>
      <c r="P52" s="42">
        <v>0</v>
      </c>
      <c r="Q52" s="42">
        <v>0</v>
      </c>
      <c r="R52" s="42">
        <v>0</v>
      </c>
      <c r="S52" s="42">
        <v>0</v>
      </c>
      <c r="T52" s="42">
        <v>0</v>
      </c>
      <c r="U52" s="42">
        <v>0</v>
      </c>
      <c r="V52" s="42">
        <v>0</v>
      </c>
      <c r="W52" s="19" t="s">
        <v>1327</v>
      </c>
      <c r="X52" s="19" t="s">
        <v>53</v>
      </c>
      <c r="Y52" s="2" t="s">
        <v>53</v>
      </c>
      <c r="Z52" s="2" t="s">
        <v>53</v>
      </c>
      <c r="AA52" s="43"/>
      <c r="AB52" s="2" t="s">
        <v>53</v>
      </c>
    </row>
    <row r="53" spans="1:28" ht="30" customHeight="1">
      <c r="A53" s="19" t="s">
        <v>2146</v>
      </c>
      <c r="B53" s="19" t="s">
        <v>1313</v>
      </c>
      <c r="C53" s="19" t="s">
        <v>1330</v>
      </c>
      <c r="D53" s="41" t="s">
        <v>724</v>
      </c>
      <c r="E53" s="42">
        <v>0</v>
      </c>
      <c r="F53" s="19" t="s">
        <v>53</v>
      </c>
      <c r="G53" s="42">
        <v>0</v>
      </c>
      <c r="H53" s="19" t="s">
        <v>53</v>
      </c>
      <c r="I53" s="42">
        <v>0</v>
      </c>
      <c r="J53" s="19" t="s">
        <v>53</v>
      </c>
      <c r="K53" s="42">
        <v>0</v>
      </c>
      <c r="L53" s="19" t="s">
        <v>53</v>
      </c>
      <c r="M53" s="42">
        <v>111</v>
      </c>
      <c r="N53" s="19" t="s">
        <v>53</v>
      </c>
      <c r="O53" s="42">
        <f t="shared" si="2"/>
        <v>111</v>
      </c>
      <c r="P53" s="42">
        <v>0</v>
      </c>
      <c r="Q53" s="42">
        <v>0</v>
      </c>
      <c r="R53" s="42">
        <v>0</v>
      </c>
      <c r="S53" s="42">
        <v>0</v>
      </c>
      <c r="T53" s="42">
        <v>0</v>
      </c>
      <c r="U53" s="42">
        <v>0</v>
      </c>
      <c r="V53" s="42">
        <v>0</v>
      </c>
      <c r="W53" s="19" t="s">
        <v>1331</v>
      </c>
      <c r="X53" s="19" t="s">
        <v>53</v>
      </c>
      <c r="Y53" s="2" t="s">
        <v>53</v>
      </c>
      <c r="Z53" s="2" t="s">
        <v>53</v>
      </c>
      <c r="AA53" s="43"/>
      <c r="AB53" s="2" t="s">
        <v>53</v>
      </c>
    </row>
    <row r="54" spans="1:28" ht="30" customHeight="1">
      <c r="A54" s="19" t="s">
        <v>2147</v>
      </c>
      <c r="B54" s="19" t="s">
        <v>1313</v>
      </c>
      <c r="C54" s="19" t="s">
        <v>1334</v>
      </c>
      <c r="D54" s="41" t="s">
        <v>724</v>
      </c>
      <c r="E54" s="42">
        <v>0</v>
      </c>
      <c r="F54" s="19" t="s">
        <v>53</v>
      </c>
      <c r="G54" s="42">
        <v>0</v>
      </c>
      <c r="H54" s="19" t="s">
        <v>53</v>
      </c>
      <c r="I54" s="42">
        <v>0</v>
      </c>
      <c r="J54" s="19" t="s">
        <v>53</v>
      </c>
      <c r="K54" s="42">
        <v>0</v>
      </c>
      <c r="L54" s="19" t="s">
        <v>53</v>
      </c>
      <c r="M54" s="42">
        <v>107</v>
      </c>
      <c r="N54" s="19" t="s">
        <v>53</v>
      </c>
      <c r="O54" s="42">
        <f t="shared" si="2"/>
        <v>107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0</v>
      </c>
      <c r="V54" s="42">
        <v>0</v>
      </c>
      <c r="W54" s="19" t="s">
        <v>1335</v>
      </c>
      <c r="X54" s="19" t="s">
        <v>53</v>
      </c>
      <c r="Y54" s="2" t="s">
        <v>53</v>
      </c>
      <c r="Z54" s="2" t="s">
        <v>53</v>
      </c>
      <c r="AA54" s="43"/>
      <c r="AB54" s="2" t="s">
        <v>53</v>
      </c>
    </row>
    <row r="55" spans="1:28" ht="30" customHeight="1">
      <c r="A55" s="19" t="s">
        <v>2148</v>
      </c>
      <c r="B55" s="19" t="s">
        <v>1313</v>
      </c>
      <c r="C55" s="19" t="s">
        <v>1342</v>
      </c>
      <c r="D55" s="41" t="s">
        <v>481</v>
      </c>
      <c r="E55" s="42">
        <v>0</v>
      </c>
      <c r="F55" s="19" t="s">
        <v>53</v>
      </c>
      <c r="G55" s="42">
        <v>0</v>
      </c>
      <c r="H55" s="19" t="s">
        <v>53</v>
      </c>
      <c r="I55" s="42">
        <v>0</v>
      </c>
      <c r="J55" s="19" t="s">
        <v>53</v>
      </c>
      <c r="K55" s="42">
        <v>0</v>
      </c>
      <c r="L55" s="19" t="s">
        <v>53</v>
      </c>
      <c r="M55" s="42">
        <v>60</v>
      </c>
      <c r="N55" s="19" t="s">
        <v>53</v>
      </c>
      <c r="O55" s="42">
        <f t="shared" si="2"/>
        <v>60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42">
        <v>0</v>
      </c>
      <c r="W55" s="19" t="s">
        <v>1343</v>
      </c>
      <c r="X55" s="19" t="s">
        <v>53</v>
      </c>
      <c r="Y55" s="2" t="s">
        <v>53</v>
      </c>
      <c r="Z55" s="2" t="s">
        <v>53</v>
      </c>
      <c r="AA55" s="43"/>
      <c r="AB55" s="2" t="s">
        <v>53</v>
      </c>
    </row>
    <row r="56" spans="1:28" ht="30" customHeight="1">
      <c r="A56" s="19" t="s">
        <v>2149</v>
      </c>
      <c r="B56" s="19" t="s">
        <v>1313</v>
      </c>
      <c r="C56" s="19" t="s">
        <v>1346</v>
      </c>
      <c r="D56" s="41" t="s">
        <v>481</v>
      </c>
      <c r="E56" s="42">
        <v>0</v>
      </c>
      <c r="F56" s="19" t="s">
        <v>53</v>
      </c>
      <c r="G56" s="42">
        <v>0</v>
      </c>
      <c r="H56" s="19" t="s">
        <v>53</v>
      </c>
      <c r="I56" s="42">
        <v>0</v>
      </c>
      <c r="J56" s="19" t="s">
        <v>53</v>
      </c>
      <c r="K56" s="42">
        <v>0</v>
      </c>
      <c r="L56" s="19" t="s">
        <v>53</v>
      </c>
      <c r="M56" s="42">
        <v>80</v>
      </c>
      <c r="N56" s="19" t="s">
        <v>53</v>
      </c>
      <c r="O56" s="42">
        <f t="shared" si="2"/>
        <v>80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42">
        <v>0</v>
      </c>
      <c r="W56" s="19" t="s">
        <v>1347</v>
      </c>
      <c r="X56" s="19" t="s">
        <v>53</v>
      </c>
      <c r="Y56" s="2" t="s">
        <v>53</v>
      </c>
      <c r="Z56" s="2" t="s">
        <v>53</v>
      </c>
      <c r="AA56" s="43"/>
      <c r="AB56" s="2" t="s">
        <v>53</v>
      </c>
    </row>
    <row r="57" spans="1:28" ht="30" customHeight="1">
      <c r="A57" s="19" t="s">
        <v>2150</v>
      </c>
      <c r="B57" s="19" t="s">
        <v>1313</v>
      </c>
      <c r="C57" s="19" t="s">
        <v>1871</v>
      </c>
      <c r="D57" s="41" t="s">
        <v>99</v>
      </c>
      <c r="E57" s="42">
        <v>0</v>
      </c>
      <c r="F57" s="19" t="s">
        <v>53</v>
      </c>
      <c r="G57" s="42">
        <v>2480</v>
      </c>
      <c r="H57" s="19" t="s">
        <v>2139</v>
      </c>
      <c r="I57" s="42">
        <v>2480</v>
      </c>
      <c r="J57" s="19" t="s">
        <v>2140</v>
      </c>
      <c r="K57" s="42">
        <v>0</v>
      </c>
      <c r="L57" s="19" t="s">
        <v>53</v>
      </c>
      <c r="M57" s="42">
        <v>0</v>
      </c>
      <c r="N57" s="19" t="s">
        <v>53</v>
      </c>
      <c r="O57" s="42">
        <f t="shared" si="2"/>
        <v>2480</v>
      </c>
      <c r="P57" s="42">
        <v>0</v>
      </c>
      <c r="Q57" s="42">
        <v>0</v>
      </c>
      <c r="R57" s="42">
        <v>0</v>
      </c>
      <c r="S57" s="42">
        <v>0</v>
      </c>
      <c r="T57" s="42">
        <v>0</v>
      </c>
      <c r="U57" s="42">
        <v>0</v>
      </c>
      <c r="V57" s="42">
        <v>0</v>
      </c>
      <c r="W57" s="19" t="s">
        <v>1872</v>
      </c>
      <c r="X57" s="19" t="s">
        <v>53</v>
      </c>
      <c r="Y57" s="2" t="s">
        <v>53</v>
      </c>
      <c r="Z57" s="2" t="s">
        <v>53</v>
      </c>
      <c r="AA57" s="43"/>
      <c r="AB57" s="2" t="s">
        <v>53</v>
      </c>
    </row>
    <row r="58" spans="1:28" ht="30" customHeight="1">
      <c r="A58" s="19" t="s">
        <v>2151</v>
      </c>
      <c r="B58" s="19" t="s">
        <v>1313</v>
      </c>
      <c r="C58" s="19" t="s">
        <v>1880</v>
      </c>
      <c r="D58" s="41" t="s">
        <v>99</v>
      </c>
      <c r="E58" s="42">
        <v>0</v>
      </c>
      <c r="F58" s="19" t="s">
        <v>53</v>
      </c>
      <c r="G58" s="42">
        <v>2660</v>
      </c>
      <c r="H58" s="19" t="s">
        <v>2139</v>
      </c>
      <c r="I58" s="42">
        <v>2660</v>
      </c>
      <c r="J58" s="19" t="s">
        <v>2140</v>
      </c>
      <c r="K58" s="42">
        <v>0</v>
      </c>
      <c r="L58" s="19" t="s">
        <v>53</v>
      </c>
      <c r="M58" s="42">
        <v>0</v>
      </c>
      <c r="N58" s="19" t="s">
        <v>53</v>
      </c>
      <c r="O58" s="42">
        <f t="shared" si="2"/>
        <v>2660</v>
      </c>
      <c r="P58" s="42">
        <v>0</v>
      </c>
      <c r="Q58" s="42">
        <v>0</v>
      </c>
      <c r="R58" s="42">
        <v>0</v>
      </c>
      <c r="S58" s="42">
        <v>0</v>
      </c>
      <c r="T58" s="42">
        <v>0</v>
      </c>
      <c r="U58" s="42">
        <v>0</v>
      </c>
      <c r="V58" s="42">
        <v>0</v>
      </c>
      <c r="W58" s="19" t="s">
        <v>1881</v>
      </c>
      <c r="X58" s="19" t="s">
        <v>53</v>
      </c>
      <c r="Y58" s="2" t="s">
        <v>53</v>
      </c>
      <c r="Z58" s="2" t="s">
        <v>53</v>
      </c>
      <c r="AA58" s="43"/>
      <c r="AB58" s="2" t="s">
        <v>53</v>
      </c>
    </row>
    <row r="59" spans="1:28" ht="30" customHeight="1">
      <c r="A59" s="19" t="s">
        <v>2152</v>
      </c>
      <c r="B59" s="19" t="s">
        <v>1650</v>
      </c>
      <c r="C59" s="19" t="s">
        <v>413</v>
      </c>
      <c r="D59" s="41" t="s">
        <v>84</v>
      </c>
      <c r="E59" s="42">
        <v>0</v>
      </c>
      <c r="F59" s="19" t="s">
        <v>53</v>
      </c>
      <c r="G59" s="42">
        <v>19000</v>
      </c>
      <c r="H59" s="19" t="s">
        <v>2153</v>
      </c>
      <c r="I59" s="42">
        <v>0</v>
      </c>
      <c r="J59" s="19" t="s">
        <v>53</v>
      </c>
      <c r="K59" s="42">
        <v>0</v>
      </c>
      <c r="L59" s="19" t="s">
        <v>53</v>
      </c>
      <c r="M59" s="42">
        <v>0</v>
      </c>
      <c r="N59" s="19" t="s">
        <v>53</v>
      </c>
      <c r="O59" s="42">
        <f t="shared" si="2"/>
        <v>19000</v>
      </c>
      <c r="P59" s="42">
        <v>0</v>
      </c>
      <c r="Q59" s="42">
        <v>0</v>
      </c>
      <c r="R59" s="42">
        <v>0</v>
      </c>
      <c r="S59" s="42">
        <v>0</v>
      </c>
      <c r="T59" s="42">
        <v>0</v>
      </c>
      <c r="U59" s="42">
        <v>0</v>
      </c>
      <c r="V59" s="42">
        <v>0</v>
      </c>
      <c r="W59" s="19" t="s">
        <v>1651</v>
      </c>
      <c r="X59" s="19" t="s">
        <v>53</v>
      </c>
      <c r="Y59" s="2" t="s">
        <v>53</v>
      </c>
      <c r="Z59" s="2" t="s">
        <v>53</v>
      </c>
      <c r="AA59" s="43"/>
      <c r="AB59" s="2" t="s">
        <v>53</v>
      </c>
    </row>
    <row r="60" spans="1:28" ht="30" customHeight="1">
      <c r="A60" s="19" t="s">
        <v>2154</v>
      </c>
      <c r="B60" s="19" t="s">
        <v>474</v>
      </c>
      <c r="C60" s="19" t="s">
        <v>475</v>
      </c>
      <c r="D60" s="41" t="s">
        <v>84</v>
      </c>
      <c r="E60" s="42">
        <v>0</v>
      </c>
      <c r="F60" s="19" t="s">
        <v>53</v>
      </c>
      <c r="G60" s="42">
        <v>0</v>
      </c>
      <c r="H60" s="19" t="s">
        <v>53</v>
      </c>
      <c r="I60" s="42">
        <v>160000</v>
      </c>
      <c r="J60" s="19" t="s">
        <v>2155</v>
      </c>
      <c r="K60" s="42">
        <v>0</v>
      </c>
      <c r="L60" s="19" t="s">
        <v>53</v>
      </c>
      <c r="M60" s="42">
        <v>0</v>
      </c>
      <c r="N60" s="19" t="s">
        <v>53</v>
      </c>
      <c r="O60" s="42">
        <f t="shared" si="2"/>
        <v>160000</v>
      </c>
      <c r="P60" s="42">
        <v>0</v>
      </c>
      <c r="Q60" s="42">
        <v>0</v>
      </c>
      <c r="R60" s="42">
        <v>0</v>
      </c>
      <c r="S60" s="42">
        <v>0</v>
      </c>
      <c r="T60" s="42">
        <v>0</v>
      </c>
      <c r="U60" s="42">
        <v>0</v>
      </c>
      <c r="V60" s="42">
        <v>0</v>
      </c>
      <c r="W60" s="19" t="s">
        <v>476</v>
      </c>
      <c r="X60" s="19" t="s">
        <v>53</v>
      </c>
      <c r="Y60" s="2" t="s">
        <v>53</v>
      </c>
      <c r="Z60" s="2" t="s">
        <v>53</v>
      </c>
      <c r="AA60" s="43"/>
      <c r="AB60" s="2" t="s">
        <v>53</v>
      </c>
    </row>
    <row r="61" spans="1:28" ht="30" customHeight="1">
      <c r="A61" s="19" t="s">
        <v>2156</v>
      </c>
      <c r="B61" s="19" t="s">
        <v>709</v>
      </c>
      <c r="C61" s="19" t="s">
        <v>710</v>
      </c>
      <c r="D61" s="41" t="s">
        <v>99</v>
      </c>
      <c r="E61" s="42">
        <v>3929</v>
      </c>
      <c r="F61" s="19" t="s">
        <v>53</v>
      </c>
      <c r="G61" s="42">
        <v>3950</v>
      </c>
      <c r="H61" s="19" t="s">
        <v>2157</v>
      </c>
      <c r="I61" s="42">
        <v>0</v>
      </c>
      <c r="J61" s="19" t="s">
        <v>53</v>
      </c>
      <c r="K61" s="42">
        <v>0</v>
      </c>
      <c r="L61" s="19" t="s">
        <v>53</v>
      </c>
      <c r="M61" s="42">
        <v>0</v>
      </c>
      <c r="N61" s="19" t="s">
        <v>53</v>
      </c>
      <c r="O61" s="42">
        <f t="shared" si="2"/>
        <v>3929</v>
      </c>
      <c r="P61" s="42">
        <v>0</v>
      </c>
      <c r="Q61" s="42">
        <v>0</v>
      </c>
      <c r="R61" s="42">
        <v>0</v>
      </c>
      <c r="S61" s="42">
        <v>0</v>
      </c>
      <c r="T61" s="42">
        <v>0</v>
      </c>
      <c r="U61" s="42">
        <v>0</v>
      </c>
      <c r="V61" s="42">
        <v>0</v>
      </c>
      <c r="W61" s="19" t="s">
        <v>2158</v>
      </c>
      <c r="X61" s="19" t="s">
        <v>53</v>
      </c>
      <c r="Y61" s="2" t="s">
        <v>53</v>
      </c>
      <c r="Z61" s="2" t="s">
        <v>53</v>
      </c>
      <c r="AA61" s="43"/>
      <c r="AB61" s="2" t="s">
        <v>53</v>
      </c>
    </row>
    <row r="62" spans="1:28" ht="30" customHeight="1">
      <c r="A62" s="19" t="s">
        <v>2159</v>
      </c>
      <c r="B62" s="19" t="s">
        <v>917</v>
      </c>
      <c r="C62" s="19" t="s">
        <v>963</v>
      </c>
      <c r="D62" s="41" t="s">
        <v>481</v>
      </c>
      <c r="E62" s="42">
        <v>1330</v>
      </c>
      <c r="F62" s="19" t="s">
        <v>53</v>
      </c>
      <c r="G62" s="42">
        <v>1400</v>
      </c>
      <c r="H62" s="19" t="s">
        <v>2157</v>
      </c>
      <c r="I62" s="42">
        <v>0</v>
      </c>
      <c r="J62" s="19" t="s">
        <v>53</v>
      </c>
      <c r="K62" s="42">
        <v>0</v>
      </c>
      <c r="L62" s="19" t="s">
        <v>53</v>
      </c>
      <c r="M62" s="42">
        <v>0</v>
      </c>
      <c r="N62" s="19" t="s">
        <v>53</v>
      </c>
      <c r="O62" s="42">
        <f t="shared" si="2"/>
        <v>1330</v>
      </c>
      <c r="P62" s="42">
        <v>0</v>
      </c>
      <c r="Q62" s="42">
        <v>0</v>
      </c>
      <c r="R62" s="42">
        <v>0</v>
      </c>
      <c r="S62" s="42">
        <v>0</v>
      </c>
      <c r="T62" s="42">
        <v>0</v>
      </c>
      <c r="U62" s="42">
        <v>0</v>
      </c>
      <c r="V62" s="42">
        <v>0</v>
      </c>
      <c r="W62" s="19" t="s">
        <v>964</v>
      </c>
      <c r="X62" s="19" t="s">
        <v>53</v>
      </c>
      <c r="Y62" s="2" t="s">
        <v>53</v>
      </c>
      <c r="Z62" s="2" t="s">
        <v>53</v>
      </c>
      <c r="AA62" s="43"/>
      <c r="AB62" s="2" t="s">
        <v>53</v>
      </c>
    </row>
    <row r="63" spans="1:28" ht="30" customHeight="1">
      <c r="A63" s="19" t="s">
        <v>2160</v>
      </c>
      <c r="B63" s="19" t="s">
        <v>917</v>
      </c>
      <c r="C63" s="19" t="s">
        <v>918</v>
      </c>
      <c r="D63" s="41" t="s">
        <v>481</v>
      </c>
      <c r="E63" s="42">
        <v>27739</v>
      </c>
      <c r="F63" s="19" t="s">
        <v>53</v>
      </c>
      <c r="G63" s="42">
        <v>0</v>
      </c>
      <c r="H63" s="19" t="s">
        <v>53</v>
      </c>
      <c r="I63" s="42">
        <v>0</v>
      </c>
      <c r="J63" s="19" t="s">
        <v>53</v>
      </c>
      <c r="K63" s="42">
        <v>0</v>
      </c>
      <c r="L63" s="19" t="s">
        <v>53</v>
      </c>
      <c r="M63" s="42">
        <v>0</v>
      </c>
      <c r="N63" s="19" t="s">
        <v>53</v>
      </c>
      <c r="O63" s="42">
        <f t="shared" si="2"/>
        <v>27739</v>
      </c>
      <c r="P63" s="42">
        <v>0</v>
      </c>
      <c r="Q63" s="42">
        <v>0</v>
      </c>
      <c r="R63" s="42">
        <v>0</v>
      </c>
      <c r="S63" s="42">
        <v>0</v>
      </c>
      <c r="T63" s="42">
        <v>0</v>
      </c>
      <c r="U63" s="42">
        <v>0</v>
      </c>
      <c r="V63" s="42">
        <v>0</v>
      </c>
      <c r="W63" s="19" t="s">
        <v>919</v>
      </c>
      <c r="X63" s="19" t="s">
        <v>53</v>
      </c>
      <c r="Y63" s="2" t="s">
        <v>53</v>
      </c>
      <c r="Z63" s="2" t="s">
        <v>53</v>
      </c>
      <c r="AA63" s="43"/>
      <c r="AB63" s="2" t="s">
        <v>53</v>
      </c>
    </row>
    <row r="64" spans="1:28" ht="30" customHeight="1">
      <c r="A64" s="19" t="s">
        <v>2161</v>
      </c>
      <c r="B64" s="19" t="s">
        <v>917</v>
      </c>
      <c r="C64" s="19" t="s">
        <v>922</v>
      </c>
      <c r="D64" s="41" t="s">
        <v>481</v>
      </c>
      <c r="E64" s="42">
        <v>9246</v>
      </c>
      <c r="F64" s="19" t="s">
        <v>53</v>
      </c>
      <c r="G64" s="42">
        <v>10000</v>
      </c>
      <c r="H64" s="19" t="s">
        <v>2157</v>
      </c>
      <c r="I64" s="42">
        <v>0</v>
      </c>
      <c r="J64" s="19" t="s">
        <v>53</v>
      </c>
      <c r="K64" s="42">
        <v>0</v>
      </c>
      <c r="L64" s="19" t="s">
        <v>53</v>
      </c>
      <c r="M64" s="42">
        <v>0</v>
      </c>
      <c r="N64" s="19" t="s">
        <v>53</v>
      </c>
      <c r="O64" s="42">
        <f t="shared" si="2"/>
        <v>9246</v>
      </c>
      <c r="P64" s="42">
        <v>0</v>
      </c>
      <c r="Q64" s="42">
        <v>0</v>
      </c>
      <c r="R64" s="42">
        <v>0</v>
      </c>
      <c r="S64" s="42">
        <v>0</v>
      </c>
      <c r="T64" s="42">
        <v>0</v>
      </c>
      <c r="U64" s="42">
        <v>0</v>
      </c>
      <c r="V64" s="42">
        <v>0</v>
      </c>
      <c r="W64" s="19" t="s">
        <v>923</v>
      </c>
      <c r="X64" s="19" t="s">
        <v>53</v>
      </c>
      <c r="Y64" s="2" t="s">
        <v>53</v>
      </c>
      <c r="Z64" s="2" t="s">
        <v>53</v>
      </c>
      <c r="AA64" s="43"/>
      <c r="AB64" s="2" t="s">
        <v>53</v>
      </c>
    </row>
    <row r="65" spans="1:28" ht="30" customHeight="1">
      <c r="A65" s="19" t="s">
        <v>2162</v>
      </c>
      <c r="B65" s="19" t="s">
        <v>917</v>
      </c>
      <c r="C65" s="19" t="s">
        <v>926</v>
      </c>
      <c r="D65" s="41" t="s">
        <v>481</v>
      </c>
      <c r="E65" s="42">
        <v>0</v>
      </c>
      <c r="F65" s="19" t="s">
        <v>53</v>
      </c>
      <c r="G65" s="42">
        <v>25000</v>
      </c>
      <c r="H65" s="19" t="s">
        <v>2157</v>
      </c>
      <c r="I65" s="42">
        <v>0</v>
      </c>
      <c r="J65" s="19" t="s">
        <v>53</v>
      </c>
      <c r="K65" s="42">
        <v>0</v>
      </c>
      <c r="L65" s="19" t="s">
        <v>53</v>
      </c>
      <c r="M65" s="42">
        <v>0</v>
      </c>
      <c r="N65" s="19" t="s">
        <v>53</v>
      </c>
      <c r="O65" s="42">
        <f t="shared" si="2"/>
        <v>25000</v>
      </c>
      <c r="P65" s="42">
        <v>0</v>
      </c>
      <c r="Q65" s="42">
        <v>0</v>
      </c>
      <c r="R65" s="42">
        <v>0</v>
      </c>
      <c r="S65" s="42">
        <v>0</v>
      </c>
      <c r="T65" s="42">
        <v>0</v>
      </c>
      <c r="U65" s="42">
        <v>0</v>
      </c>
      <c r="V65" s="42">
        <v>0</v>
      </c>
      <c r="W65" s="19" t="s">
        <v>927</v>
      </c>
      <c r="X65" s="19" t="s">
        <v>53</v>
      </c>
      <c r="Y65" s="2" t="s">
        <v>53</v>
      </c>
      <c r="Z65" s="2" t="s">
        <v>53</v>
      </c>
      <c r="AA65" s="43"/>
      <c r="AB65" s="2" t="s">
        <v>53</v>
      </c>
    </row>
    <row r="66" spans="1:28" ht="30" customHeight="1">
      <c r="A66" s="19" t="s">
        <v>2163</v>
      </c>
      <c r="B66" s="19" t="s">
        <v>917</v>
      </c>
      <c r="C66" s="19" t="s">
        <v>934</v>
      </c>
      <c r="D66" s="41" t="s">
        <v>481</v>
      </c>
      <c r="E66" s="42">
        <v>0</v>
      </c>
      <c r="F66" s="19" t="s">
        <v>53</v>
      </c>
      <c r="G66" s="42">
        <v>6000</v>
      </c>
      <c r="H66" s="19" t="s">
        <v>2157</v>
      </c>
      <c r="I66" s="42">
        <v>0</v>
      </c>
      <c r="J66" s="19" t="s">
        <v>53</v>
      </c>
      <c r="K66" s="42">
        <v>0</v>
      </c>
      <c r="L66" s="19" t="s">
        <v>53</v>
      </c>
      <c r="M66" s="42">
        <v>0</v>
      </c>
      <c r="N66" s="19" t="s">
        <v>53</v>
      </c>
      <c r="O66" s="42">
        <f t="shared" si="2"/>
        <v>6000</v>
      </c>
      <c r="P66" s="42">
        <v>0</v>
      </c>
      <c r="Q66" s="42">
        <v>0</v>
      </c>
      <c r="R66" s="42">
        <v>0</v>
      </c>
      <c r="S66" s="42">
        <v>0</v>
      </c>
      <c r="T66" s="42">
        <v>0</v>
      </c>
      <c r="U66" s="42">
        <v>0</v>
      </c>
      <c r="V66" s="42">
        <v>0</v>
      </c>
      <c r="W66" s="19" t="s">
        <v>935</v>
      </c>
      <c r="X66" s="19" t="s">
        <v>53</v>
      </c>
      <c r="Y66" s="2" t="s">
        <v>53</v>
      </c>
      <c r="Z66" s="2" t="s">
        <v>53</v>
      </c>
      <c r="AA66" s="43"/>
      <c r="AB66" s="2" t="s">
        <v>53</v>
      </c>
    </row>
    <row r="67" spans="1:28" ht="30" customHeight="1">
      <c r="A67" s="19" t="s">
        <v>2164</v>
      </c>
      <c r="B67" s="19" t="s">
        <v>917</v>
      </c>
      <c r="C67" s="19" t="s">
        <v>938</v>
      </c>
      <c r="D67" s="41" t="s">
        <v>481</v>
      </c>
      <c r="E67" s="42">
        <v>0</v>
      </c>
      <c r="F67" s="19" t="s">
        <v>53</v>
      </c>
      <c r="G67" s="42">
        <v>8000</v>
      </c>
      <c r="H67" s="19" t="s">
        <v>2157</v>
      </c>
      <c r="I67" s="42">
        <v>0</v>
      </c>
      <c r="J67" s="19" t="s">
        <v>53</v>
      </c>
      <c r="K67" s="42">
        <v>0</v>
      </c>
      <c r="L67" s="19" t="s">
        <v>53</v>
      </c>
      <c r="M67" s="42">
        <v>0</v>
      </c>
      <c r="N67" s="19" t="s">
        <v>53</v>
      </c>
      <c r="O67" s="42">
        <f t="shared" si="2"/>
        <v>8000</v>
      </c>
      <c r="P67" s="42">
        <v>0</v>
      </c>
      <c r="Q67" s="42">
        <v>0</v>
      </c>
      <c r="R67" s="42">
        <v>0</v>
      </c>
      <c r="S67" s="42">
        <v>0</v>
      </c>
      <c r="T67" s="42">
        <v>0</v>
      </c>
      <c r="U67" s="42">
        <v>0</v>
      </c>
      <c r="V67" s="42">
        <v>0</v>
      </c>
      <c r="W67" s="19" t="s">
        <v>939</v>
      </c>
      <c r="X67" s="19" t="s">
        <v>53</v>
      </c>
      <c r="Y67" s="2" t="s">
        <v>53</v>
      </c>
      <c r="Z67" s="2" t="s">
        <v>53</v>
      </c>
      <c r="AA67" s="43"/>
      <c r="AB67" s="2" t="s">
        <v>53</v>
      </c>
    </row>
    <row r="68" spans="1:28" ht="30" customHeight="1">
      <c r="A68" s="19" t="s">
        <v>2165</v>
      </c>
      <c r="B68" s="19" t="s">
        <v>917</v>
      </c>
      <c r="C68" s="19" t="s">
        <v>930</v>
      </c>
      <c r="D68" s="41" t="s">
        <v>481</v>
      </c>
      <c r="E68" s="42">
        <v>0</v>
      </c>
      <c r="F68" s="19" t="s">
        <v>53</v>
      </c>
      <c r="G68" s="42">
        <v>25000</v>
      </c>
      <c r="H68" s="19" t="s">
        <v>2157</v>
      </c>
      <c r="I68" s="42">
        <v>0</v>
      </c>
      <c r="J68" s="19" t="s">
        <v>53</v>
      </c>
      <c r="K68" s="42">
        <v>0</v>
      </c>
      <c r="L68" s="19" t="s">
        <v>53</v>
      </c>
      <c r="M68" s="42">
        <v>0</v>
      </c>
      <c r="N68" s="19" t="s">
        <v>53</v>
      </c>
      <c r="O68" s="42">
        <f t="shared" si="2"/>
        <v>25000</v>
      </c>
      <c r="P68" s="42">
        <v>0</v>
      </c>
      <c r="Q68" s="42">
        <v>0</v>
      </c>
      <c r="R68" s="42">
        <v>0</v>
      </c>
      <c r="S68" s="42">
        <v>0</v>
      </c>
      <c r="T68" s="42">
        <v>0</v>
      </c>
      <c r="U68" s="42">
        <v>0</v>
      </c>
      <c r="V68" s="42">
        <v>0</v>
      </c>
      <c r="W68" s="19" t="s">
        <v>931</v>
      </c>
      <c r="X68" s="19" t="s">
        <v>53</v>
      </c>
      <c r="Y68" s="2" t="s">
        <v>53</v>
      </c>
      <c r="Z68" s="2" t="s">
        <v>53</v>
      </c>
      <c r="AA68" s="43"/>
      <c r="AB68" s="2" t="s">
        <v>53</v>
      </c>
    </row>
    <row r="69" spans="1:28" ht="30" customHeight="1">
      <c r="A69" s="19" t="s">
        <v>2166</v>
      </c>
      <c r="B69" s="19" t="s">
        <v>917</v>
      </c>
      <c r="C69" s="19" t="s">
        <v>942</v>
      </c>
      <c r="D69" s="41" t="s">
        <v>481</v>
      </c>
      <c r="E69" s="42">
        <v>0</v>
      </c>
      <c r="F69" s="19" t="s">
        <v>53</v>
      </c>
      <c r="G69" s="42">
        <v>9500</v>
      </c>
      <c r="H69" s="19" t="s">
        <v>2157</v>
      </c>
      <c r="I69" s="42">
        <v>0</v>
      </c>
      <c r="J69" s="19" t="s">
        <v>53</v>
      </c>
      <c r="K69" s="42">
        <v>0</v>
      </c>
      <c r="L69" s="19" t="s">
        <v>53</v>
      </c>
      <c r="M69" s="42">
        <v>0</v>
      </c>
      <c r="N69" s="19" t="s">
        <v>53</v>
      </c>
      <c r="O69" s="42">
        <f t="shared" si="2"/>
        <v>9500</v>
      </c>
      <c r="P69" s="42">
        <v>0</v>
      </c>
      <c r="Q69" s="42">
        <v>0</v>
      </c>
      <c r="R69" s="42">
        <v>0</v>
      </c>
      <c r="S69" s="42">
        <v>0</v>
      </c>
      <c r="T69" s="42">
        <v>0</v>
      </c>
      <c r="U69" s="42">
        <v>0</v>
      </c>
      <c r="V69" s="42">
        <v>0</v>
      </c>
      <c r="W69" s="19" t="s">
        <v>943</v>
      </c>
      <c r="X69" s="19" t="s">
        <v>53</v>
      </c>
      <c r="Y69" s="2" t="s">
        <v>53</v>
      </c>
      <c r="Z69" s="2" t="s">
        <v>53</v>
      </c>
      <c r="AA69" s="43"/>
      <c r="AB69" s="2" t="s">
        <v>53</v>
      </c>
    </row>
    <row r="70" spans="1:28" ht="30" customHeight="1">
      <c r="A70" s="19" t="s">
        <v>2167</v>
      </c>
      <c r="B70" s="19" t="s">
        <v>917</v>
      </c>
      <c r="C70" s="19" t="s">
        <v>946</v>
      </c>
      <c r="D70" s="41" t="s">
        <v>481</v>
      </c>
      <c r="E70" s="42">
        <v>0</v>
      </c>
      <c r="F70" s="19" t="s">
        <v>53</v>
      </c>
      <c r="G70" s="42">
        <v>11000</v>
      </c>
      <c r="H70" s="19" t="s">
        <v>2157</v>
      </c>
      <c r="I70" s="42">
        <v>0</v>
      </c>
      <c r="J70" s="19" t="s">
        <v>53</v>
      </c>
      <c r="K70" s="42">
        <v>0</v>
      </c>
      <c r="L70" s="19" t="s">
        <v>53</v>
      </c>
      <c r="M70" s="42">
        <v>0</v>
      </c>
      <c r="N70" s="19" t="s">
        <v>53</v>
      </c>
      <c r="O70" s="42">
        <f t="shared" ref="O70:O101" si="3">SMALL(E70:M70,COUNTIF(E70:M70,0)+1)</f>
        <v>11000</v>
      </c>
      <c r="P70" s="42">
        <v>0</v>
      </c>
      <c r="Q70" s="42">
        <v>0</v>
      </c>
      <c r="R70" s="42">
        <v>0</v>
      </c>
      <c r="S70" s="42">
        <v>0</v>
      </c>
      <c r="T70" s="42">
        <v>0</v>
      </c>
      <c r="U70" s="42">
        <v>0</v>
      </c>
      <c r="V70" s="42">
        <v>0</v>
      </c>
      <c r="W70" s="19" t="s">
        <v>947</v>
      </c>
      <c r="X70" s="19" t="s">
        <v>53</v>
      </c>
      <c r="Y70" s="2" t="s">
        <v>53</v>
      </c>
      <c r="Z70" s="2" t="s">
        <v>53</v>
      </c>
      <c r="AA70" s="43"/>
      <c r="AB70" s="2" t="s">
        <v>53</v>
      </c>
    </row>
    <row r="71" spans="1:28" ht="30" customHeight="1">
      <c r="A71" s="19" t="s">
        <v>2168</v>
      </c>
      <c r="B71" s="19" t="s">
        <v>917</v>
      </c>
      <c r="C71" s="19" t="s">
        <v>950</v>
      </c>
      <c r="D71" s="41" t="s">
        <v>951</v>
      </c>
      <c r="E71" s="42">
        <v>0</v>
      </c>
      <c r="F71" s="19" t="s">
        <v>53</v>
      </c>
      <c r="G71" s="42">
        <v>33000</v>
      </c>
      <c r="H71" s="19" t="s">
        <v>2157</v>
      </c>
      <c r="I71" s="42">
        <v>0</v>
      </c>
      <c r="J71" s="19" t="s">
        <v>53</v>
      </c>
      <c r="K71" s="42">
        <v>0</v>
      </c>
      <c r="L71" s="19" t="s">
        <v>53</v>
      </c>
      <c r="M71" s="42">
        <v>0</v>
      </c>
      <c r="N71" s="19" t="s">
        <v>53</v>
      </c>
      <c r="O71" s="42">
        <f t="shared" si="3"/>
        <v>33000</v>
      </c>
      <c r="P71" s="42">
        <v>0</v>
      </c>
      <c r="Q71" s="42">
        <v>0</v>
      </c>
      <c r="R71" s="42">
        <v>0</v>
      </c>
      <c r="S71" s="42">
        <v>0</v>
      </c>
      <c r="T71" s="42">
        <v>0</v>
      </c>
      <c r="U71" s="42">
        <v>0</v>
      </c>
      <c r="V71" s="42">
        <v>0</v>
      </c>
      <c r="W71" s="19" t="s">
        <v>952</v>
      </c>
      <c r="X71" s="19" t="s">
        <v>53</v>
      </c>
      <c r="Y71" s="2" t="s">
        <v>53</v>
      </c>
      <c r="Z71" s="2" t="s">
        <v>53</v>
      </c>
      <c r="AA71" s="43"/>
      <c r="AB71" s="2" t="s">
        <v>53</v>
      </c>
    </row>
    <row r="72" spans="1:28" ht="30" customHeight="1">
      <c r="A72" s="19" t="s">
        <v>2169</v>
      </c>
      <c r="B72" s="19" t="s">
        <v>703</v>
      </c>
      <c r="C72" s="19" t="s">
        <v>704</v>
      </c>
      <c r="D72" s="41" t="s">
        <v>481</v>
      </c>
      <c r="E72" s="42">
        <v>0</v>
      </c>
      <c r="F72" s="19" t="s">
        <v>53</v>
      </c>
      <c r="G72" s="42">
        <v>0</v>
      </c>
      <c r="H72" s="19" t="s">
        <v>53</v>
      </c>
      <c r="I72" s="42">
        <v>0</v>
      </c>
      <c r="J72" s="19" t="s">
        <v>53</v>
      </c>
      <c r="K72" s="42">
        <v>16000</v>
      </c>
      <c r="L72" s="19" t="s">
        <v>2157</v>
      </c>
      <c r="M72" s="42">
        <v>0</v>
      </c>
      <c r="N72" s="19" t="s">
        <v>53</v>
      </c>
      <c r="O72" s="42">
        <f t="shared" si="3"/>
        <v>16000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19" t="s">
        <v>2170</v>
      </c>
      <c r="X72" s="19" t="s">
        <v>2171</v>
      </c>
      <c r="Y72" s="2" t="s">
        <v>53</v>
      </c>
      <c r="Z72" s="2" t="s">
        <v>53</v>
      </c>
      <c r="AA72" s="43"/>
      <c r="AB72" s="2" t="s">
        <v>53</v>
      </c>
    </row>
    <row r="73" spans="1:28" ht="30" customHeight="1">
      <c r="A73" s="19" t="s">
        <v>2172</v>
      </c>
      <c r="B73" s="19" t="s">
        <v>999</v>
      </c>
      <c r="C73" s="19" t="s">
        <v>1000</v>
      </c>
      <c r="D73" s="41" t="s">
        <v>144</v>
      </c>
      <c r="E73" s="42">
        <v>26885</v>
      </c>
      <c r="F73" s="19" t="s">
        <v>53</v>
      </c>
      <c r="G73" s="42">
        <v>29000</v>
      </c>
      <c r="H73" s="19" t="s">
        <v>2157</v>
      </c>
      <c r="I73" s="42">
        <v>0</v>
      </c>
      <c r="J73" s="19" t="s">
        <v>53</v>
      </c>
      <c r="K73" s="42">
        <v>0</v>
      </c>
      <c r="L73" s="19" t="s">
        <v>53</v>
      </c>
      <c r="M73" s="42">
        <v>0</v>
      </c>
      <c r="N73" s="19" t="s">
        <v>53</v>
      </c>
      <c r="O73" s="42">
        <f t="shared" si="3"/>
        <v>26885</v>
      </c>
      <c r="P73" s="42">
        <v>0</v>
      </c>
      <c r="Q73" s="42">
        <v>0</v>
      </c>
      <c r="R73" s="42">
        <v>0</v>
      </c>
      <c r="S73" s="42">
        <v>0</v>
      </c>
      <c r="T73" s="42">
        <v>0</v>
      </c>
      <c r="U73" s="42">
        <v>0</v>
      </c>
      <c r="V73" s="42">
        <v>0</v>
      </c>
      <c r="W73" s="19" t="s">
        <v>1001</v>
      </c>
      <c r="X73" s="19" t="s">
        <v>53</v>
      </c>
      <c r="Y73" s="2" t="s">
        <v>53</v>
      </c>
      <c r="Z73" s="2" t="s">
        <v>53</v>
      </c>
      <c r="AA73" s="43"/>
      <c r="AB73" s="2" t="s">
        <v>53</v>
      </c>
    </row>
    <row r="74" spans="1:28" ht="30" customHeight="1">
      <c r="A74" s="19" t="s">
        <v>2173</v>
      </c>
      <c r="B74" s="19" t="s">
        <v>973</v>
      </c>
      <c r="C74" s="19" t="s">
        <v>974</v>
      </c>
      <c r="D74" s="41" t="s">
        <v>481</v>
      </c>
      <c r="E74" s="42">
        <v>3204160</v>
      </c>
      <c r="F74" s="19" t="s">
        <v>53</v>
      </c>
      <c r="G74" s="42">
        <v>3400000</v>
      </c>
      <c r="H74" s="19" t="s">
        <v>2174</v>
      </c>
      <c r="I74" s="42">
        <v>0</v>
      </c>
      <c r="J74" s="19" t="s">
        <v>53</v>
      </c>
      <c r="K74" s="42">
        <v>0</v>
      </c>
      <c r="L74" s="19" t="s">
        <v>53</v>
      </c>
      <c r="M74" s="42">
        <v>0</v>
      </c>
      <c r="N74" s="19" t="s">
        <v>53</v>
      </c>
      <c r="O74" s="42">
        <f t="shared" si="3"/>
        <v>3204160</v>
      </c>
      <c r="P74" s="42">
        <v>0</v>
      </c>
      <c r="Q74" s="42">
        <v>0</v>
      </c>
      <c r="R74" s="42">
        <v>0</v>
      </c>
      <c r="S74" s="42">
        <v>0</v>
      </c>
      <c r="T74" s="42">
        <v>0</v>
      </c>
      <c r="U74" s="42">
        <v>0</v>
      </c>
      <c r="V74" s="42">
        <v>0</v>
      </c>
      <c r="W74" s="19" t="s">
        <v>2175</v>
      </c>
      <c r="X74" s="19" t="s">
        <v>53</v>
      </c>
      <c r="Y74" s="2" t="s">
        <v>53</v>
      </c>
      <c r="Z74" s="2" t="s">
        <v>53</v>
      </c>
      <c r="AA74" s="43"/>
      <c r="AB74" s="2" t="s">
        <v>53</v>
      </c>
    </row>
    <row r="75" spans="1:28" ht="30" customHeight="1">
      <c r="A75" s="19" t="s">
        <v>2176</v>
      </c>
      <c r="B75" s="19" t="s">
        <v>1048</v>
      </c>
      <c r="C75" s="19" t="s">
        <v>1049</v>
      </c>
      <c r="D75" s="41" t="s">
        <v>121</v>
      </c>
      <c r="E75" s="42">
        <v>1554</v>
      </c>
      <c r="F75" s="19" t="s">
        <v>53</v>
      </c>
      <c r="G75" s="42">
        <v>1780</v>
      </c>
      <c r="H75" s="19" t="s">
        <v>2177</v>
      </c>
      <c r="I75" s="42">
        <v>1830</v>
      </c>
      <c r="J75" s="19" t="s">
        <v>2178</v>
      </c>
      <c r="K75" s="42">
        <v>0</v>
      </c>
      <c r="L75" s="19" t="s">
        <v>53</v>
      </c>
      <c r="M75" s="42">
        <v>0</v>
      </c>
      <c r="N75" s="19" t="s">
        <v>53</v>
      </c>
      <c r="O75" s="42">
        <f t="shared" si="3"/>
        <v>1554</v>
      </c>
      <c r="P75" s="42">
        <v>0</v>
      </c>
      <c r="Q75" s="42">
        <v>0</v>
      </c>
      <c r="R75" s="42">
        <v>0</v>
      </c>
      <c r="S75" s="42">
        <v>0</v>
      </c>
      <c r="T75" s="42">
        <v>0</v>
      </c>
      <c r="U75" s="42">
        <v>0</v>
      </c>
      <c r="V75" s="42">
        <v>0</v>
      </c>
      <c r="W75" s="19" t="s">
        <v>1050</v>
      </c>
      <c r="X75" s="19" t="s">
        <v>53</v>
      </c>
      <c r="Y75" s="2" t="s">
        <v>53</v>
      </c>
      <c r="Z75" s="2" t="s">
        <v>53</v>
      </c>
      <c r="AA75" s="43"/>
      <c r="AB75" s="2" t="s">
        <v>53</v>
      </c>
    </row>
    <row r="76" spans="1:28" ht="30" customHeight="1">
      <c r="A76" s="19" t="s">
        <v>2179</v>
      </c>
      <c r="B76" s="19" t="s">
        <v>856</v>
      </c>
      <c r="C76" s="19" t="s">
        <v>857</v>
      </c>
      <c r="D76" s="41" t="s">
        <v>481</v>
      </c>
      <c r="E76" s="42">
        <v>0</v>
      </c>
      <c r="F76" s="19" t="s">
        <v>53</v>
      </c>
      <c r="G76" s="42">
        <v>0</v>
      </c>
      <c r="H76" s="19" t="s">
        <v>53</v>
      </c>
      <c r="I76" s="42">
        <v>814</v>
      </c>
      <c r="J76" s="19" t="s">
        <v>2180</v>
      </c>
      <c r="K76" s="42">
        <v>0</v>
      </c>
      <c r="L76" s="19" t="s">
        <v>53</v>
      </c>
      <c r="M76" s="42">
        <v>0</v>
      </c>
      <c r="N76" s="19" t="s">
        <v>53</v>
      </c>
      <c r="O76" s="42">
        <f t="shared" si="3"/>
        <v>814</v>
      </c>
      <c r="P76" s="42">
        <v>0</v>
      </c>
      <c r="Q76" s="42">
        <v>0</v>
      </c>
      <c r="R76" s="42">
        <v>0</v>
      </c>
      <c r="S76" s="42">
        <v>0</v>
      </c>
      <c r="T76" s="42">
        <v>0</v>
      </c>
      <c r="U76" s="42">
        <v>0</v>
      </c>
      <c r="V76" s="42">
        <v>0</v>
      </c>
      <c r="W76" s="19" t="s">
        <v>858</v>
      </c>
      <c r="X76" s="19" t="s">
        <v>53</v>
      </c>
      <c r="Y76" s="2" t="s">
        <v>53</v>
      </c>
      <c r="Z76" s="2" t="s">
        <v>53</v>
      </c>
      <c r="AA76" s="43"/>
      <c r="AB76" s="2" t="s">
        <v>53</v>
      </c>
    </row>
    <row r="77" spans="1:28" ht="30" customHeight="1">
      <c r="A77" s="19" t="s">
        <v>2181</v>
      </c>
      <c r="B77" s="19" t="s">
        <v>856</v>
      </c>
      <c r="C77" s="19" t="s">
        <v>866</v>
      </c>
      <c r="D77" s="41" t="s">
        <v>481</v>
      </c>
      <c r="E77" s="42">
        <v>0</v>
      </c>
      <c r="F77" s="19" t="s">
        <v>53</v>
      </c>
      <c r="G77" s="42">
        <v>0</v>
      </c>
      <c r="H77" s="19" t="s">
        <v>53</v>
      </c>
      <c r="I77" s="42">
        <v>910</v>
      </c>
      <c r="J77" s="19" t="s">
        <v>2180</v>
      </c>
      <c r="K77" s="42">
        <v>0</v>
      </c>
      <c r="L77" s="19" t="s">
        <v>53</v>
      </c>
      <c r="M77" s="42">
        <v>0</v>
      </c>
      <c r="N77" s="19" t="s">
        <v>53</v>
      </c>
      <c r="O77" s="42">
        <f t="shared" si="3"/>
        <v>910</v>
      </c>
      <c r="P77" s="42">
        <v>0</v>
      </c>
      <c r="Q77" s="42">
        <v>0</v>
      </c>
      <c r="R77" s="42">
        <v>0</v>
      </c>
      <c r="S77" s="42">
        <v>0</v>
      </c>
      <c r="T77" s="42">
        <v>0</v>
      </c>
      <c r="U77" s="42">
        <v>0</v>
      </c>
      <c r="V77" s="42">
        <v>0</v>
      </c>
      <c r="W77" s="19" t="s">
        <v>867</v>
      </c>
      <c r="X77" s="19" t="s">
        <v>53</v>
      </c>
      <c r="Y77" s="2" t="s">
        <v>53</v>
      </c>
      <c r="Z77" s="2" t="s">
        <v>53</v>
      </c>
      <c r="AA77" s="43"/>
      <c r="AB77" s="2" t="s">
        <v>53</v>
      </c>
    </row>
    <row r="78" spans="1:28" ht="30" customHeight="1">
      <c r="A78" s="19" t="s">
        <v>2182</v>
      </c>
      <c r="B78" s="19" t="s">
        <v>851</v>
      </c>
      <c r="C78" s="19" t="s">
        <v>852</v>
      </c>
      <c r="D78" s="41" t="s">
        <v>481</v>
      </c>
      <c r="E78" s="42">
        <v>36</v>
      </c>
      <c r="F78" s="19" t="s">
        <v>53</v>
      </c>
      <c r="G78" s="42">
        <v>46</v>
      </c>
      <c r="H78" s="19" t="s">
        <v>2142</v>
      </c>
      <c r="I78" s="42">
        <v>39</v>
      </c>
      <c r="J78" s="19" t="s">
        <v>2081</v>
      </c>
      <c r="K78" s="42">
        <v>0</v>
      </c>
      <c r="L78" s="19" t="s">
        <v>53</v>
      </c>
      <c r="M78" s="42">
        <v>0</v>
      </c>
      <c r="N78" s="19" t="s">
        <v>53</v>
      </c>
      <c r="O78" s="42">
        <f t="shared" si="3"/>
        <v>36</v>
      </c>
      <c r="P78" s="42">
        <v>0</v>
      </c>
      <c r="Q78" s="42">
        <v>0</v>
      </c>
      <c r="R78" s="42">
        <v>0</v>
      </c>
      <c r="S78" s="42">
        <v>0</v>
      </c>
      <c r="T78" s="42">
        <v>0</v>
      </c>
      <c r="U78" s="42">
        <v>0</v>
      </c>
      <c r="V78" s="42">
        <v>0</v>
      </c>
      <c r="W78" s="19" t="s">
        <v>853</v>
      </c>
      <c r="X78" s="19" t="s">
        <v>53</v>
      </c>
      <c r="Y78" s="2" t="s">
        <v>53</v>
      </c>
      <c r="Z78" s="2" t="s">
        <v>53</v>
      </c>
      <c r="AA78" s="43"/>
      <c r="AB78" s="2" t="s">
        <v>53</v>
      </c>
    </row>
    <row r="79" spans="1:28" ht="30" customHeight="1">
      <c r="A79" s="19" t="s">
        <v>2183</v>
      </c>
      <c r="B79" s="19" t="s">
        <v>1308</v>
      </c>
      <c r="C79" s="19" t="s">
        <v>1309</v>
      </c>
      <c r="D79" s="41" t="s">
        <v>481</v>
      </c>
      <c r="E79" s="42">
        <v>0</v>
      </c>
      <c r="F79" s="19" t="s">
        <v>2184</v>
      </c>
      <c r="G79" s="42">
        <v>230</v>
      </c>
      <c r="H79" s="19" t="s">
        <v>2185</v>
      </c>
      <c r="I79" s="42">
        <v>230</v>
      </c>
      <c r="J79" s="19" t="s">
        <v>2140</v>
      </c>
      <c r="K79" s="42">
        <v>230</v>
      </c>
      <c r="L79" s="19" t="s">
        <v>2186</v>
      </c>
      <c r="M79" s="42">
        <v>180</v>
      </c>
      <c r="N79" s="19" t="s">
        <v>53</v>
      </c>
      <c r="O79" s="42">
        <f t="shared" si="3"/>
        <v>180</v>
      </c>
      <c r="P79" s="42">
        <v>0</v>
      </c>
      <c r="Q79" s="42">
        <v>0</v>
      </c>
      <c r="R79" s="42">
        <v>0</v>
      </c>
      <c r="S79" s="42">
        <v>0</v>
      </c>
      <c r="T79" s="42">
        <v>0</v>
      </c>
      <c r="U79" s="42">
        <v>0</v>
      </c>
      <c r="V79" s="42">
        <v>0</v>
      </c>
      <c r="W79" s="19" t="s">
        <v>1310</v>
      </c>
      <c r="X79" s="19" t="s">
        <v>53</v>
      </c>
      <c r="Y79" s="2" t="s">
        <v>53</v>
      </c>
      <c r="Z79" s="2" t="s">
        <v>53</v>
      </c>
      <c r="AA79" s="43"/>
      <c r="AB79" s="2" t="s">
        <v>53</v>
      </c>
    </row>
    <row r="80" spans="1:28" ht="30" customHeight="1">
      <c r="A80" s="19" t="s">
        <v>2187</v>
      </c>
      <c r="B80" s="19" t="s">
        <v>1386</v>
      </c>
      <c r="C80" s="19" t="s">
        <v>1387</v>
      </c>
      <c r="D80" s="41" t="s">
        <v>121</v>
      </c>
      <c r="E80" s="42">
        <v>2060</v>
      </c>
      <c r="F80" s="19" t="s">
        <v>53</v>
      </c>
      <c r="G80" s="42">
        <v>0</v>
      </c>
      <c r="H80" s="19" t="s">
        <v>53</v>
      </c>
      <c r="I80" s="42">
        <v>0</v>
      </c>
      <c r="J80" s="19" t="s">
        <v>53</v>
      </c>
      <c r="K80" s="42">
        <v>0</v>
      </c>
      <c r="L80" s="19" t="s">
        <v>53</v>
      </c>
      <c r="M80" s="42">
        <v>0</v>
      </c>
      <c r="N80" s="19" t="s">
        <v>53</v>
      </c>
      <c r="O80" s="42">
        <f t="shared" si="3"/>
        <v>2060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19" t="s">
        <v>1388</v>
      </c>
      <c r="X80" s="19" t="s">
        <v>53</v>
      </c>
      <c r="Y80" s="2" t="s">
        <v>53</v>
      </c>
      <c r="Z80" s="2" t="s">
        <v>53</v>
      </c>
      <c r="AA80" s="43"/>
      <c r="AB80" s="2" t="s">
        <v>53</v>
      </c>
    </row>
    <row r="81" spans="1:28" ht="30" customHeight="1">
      <c r="A81" s="19" t="s">
        <v>2188</v>
      </c>
      <c r="B81" s="19" t="s">
        <v>1386</v>
      </c>
      <c r="C81" s="19" t="s">
        <v>1798</v>
      </c>
      <c r="D81" s="41" t="s">
        <v>121</v>
      </c>
      <c r="E81" s="42">
        <v>2540</v>
      </c>
      <c r="F81" s="19" t="s">
        <v>53</v>
      </c>
      <c r="G81" s="42">
        <v>2800</v>
      </c>
      <c r="H81" s="19" t="s">
        <v>2189</v>
      </c>
      <c r="I81" s="42">
        <v>0</v>
      </c>
      <c r="J81" s="19" t="s">
        <v>53</v>
      </c>
      <c r="K81" s="42">
        <v>0</v>
      </c>
      <c r="L81" s="19" t="s">
        <v>53</v>
      </c>
      <c r="M81" s="42">
        <v>0</v>
      </c>
      <c r="N81" s="19" t="s">
        <v>53</v>
      </c>
      <c r="O81" s="42">
        <f t="shared" si="3"/>
        <v>2540</v>
      </c>
      <c r="P81" s="42">
        <v>0</v>
      </c>
      <c r="Q81" s="42">
        <v>0</v>
      </c>
      <c r="R81" s="42">
        <v>0</v>
      </c>
      <c r="S81" s="42">
        <v>0</v>
      </c>
      <c r="T81" s="42">
        <v>0</v>
      </c>
      <c r="U81" s="42">
        <v>0</v>
      </c>
      <c r="V81" s="42">
        <v>0</v>
      </c>
      <c r="W81" s="19" t="s">
        <v>1799</v>
      </c>
      <c r="X81" s="19" t="s">
        <v>53</v>
      </c>
      <c r="Y81" s="2" t="s">
        <v>53</v>
      </c>
      <c r="Z81" s="2" t="s">
        <v>53</v>
      </c>
      <c r="AA81" s="43"/>
      <c r="AB81" s="2" t="s">
        <v>53</v>
      </c>
    </row>
    <row r="82" spans="1:28" ht="30" customHeight="1">
      <c r="A82" s="19" t="s">
        <v>2190</v>
      </c>
      <c r="B82" s="19" t="s">
        <v>811</v>
      </c>
      <c r="C82" s="19" t="s">
        <v>812</v>
      </c>
      <c r="D82" s="41" t="s">
        <v>121</v>
      </c>
      <c r="E82" s="42">
        <v>0</v>
      </c>
      <c r="F82" s="19" t="s">
        <v>53</v>
      </c>
      <c r="G82" s="42">
        <v>11000</v>
      </c>
      <c r="H82" s="19" t="s">
        <v>2189</v>
      </c>
      <c r="I82" s="42">
        <v>0</v>
      </c>
      <c r="J82" s="19" t="s">
        <v>53</v>
      </c>
      <c r="K82" s="42">
        <v>0</v>
      </c>
      <c r="L82" s="19" t="s">
        <v>53</v>
      </c>
      <c r="M82" s="42">
        <v>0</v>
      </c>
      <c r="N82" s="19" t="s">
        <v>53</v>
      </c>
      <c r="O82" s="42">
        <f t="shared" si="3"/>
        <v>11000</v>
      </c>
      <c r="P82" s="42">
        <v>0</v>
      </c>
      <c r="Q82" s="42">
        <v>0</v>
      </c>
      <c r="R82" s="42">
        <v>0</v>
      </c>
      <c r="S82" s="42">
        <v>0</v>
      </c>
      <c r="T82" s="42">
        <v>0</v>
      </c>
      <c r="U82" s="42">
        <v>0</v>
      </c>
      <c r="V82" s="42">
        <v>0</v>
      </c>
      <c r="W82" s="19" t="s">
        <v>813</v>
      </c>
      <c r="X82" s="19" t="s">
        <v>53</v>
      </c>
      <c r="Y82" s="2" t="s">
        <v>53</v>
      </c>
      <c r="Z82" s="2" t="s">
        <v>53</v>
      </c>
      <c r="AA82" s="43"/>
      <c r="AB82" s="2" t="s">
        <v>53</v>
      </c>
    </row>
    <row r="83" spans="1:28" ht="30" customHeight="1">
      <c r="A83" s="19" t="s">
        <v>2191</v>
      </c>
      <c r="B83" s="19" t="s">
        <v>1643</v>
      </c>
      <c r="C83" s="19" t="s">
        <v>1644</v>
      </c>
      <c r="D83" s="41" t="s">
        <v>121</v>
      </c>
      <c r="E83" s="42">
        <v>0</v>
      </c>
      <c r="F83" s="19" t="s">
        <v>53</v>
      </c>
      <c r="G83" s="42">
        <v>872</v>
      </c>
      <c r="H83" s="19" t="s">
        <v>2192</v>
      </c>
      <c r="I83" s="42">
        <v>728</v>
      </c>
      <c r="J83" s="19" t="s">
        <v>2193</v>
      </c>
      <c r="K83" s="42">
        <v>0</v>
      </c>
      <c r="L83" s="19" t="s">
        <v>53</v>
      </c>
      <c r="M83" s="42">
        <v>0</v>
      </c>
      <c r="N83" s="19" t="s">
        <v>53</v>
      </c>
      <c r="O83" s="42">
        <f t="shared" si="3"/>
        <v>728</v>
      </c>
      <c r="P83" s="42">
        <v>0</v>
      </c>
      <c r="Q83" s="42">
        <v>0</v>
      </c>
      <c r="R83" s="42">
        <v>0</v>
      </c>
      <c r="S83" s="42">
        <v>0</v>
      </c>
      <c r="T83" s="42">
        <v>0</v>
      </c>
      <c r="U83" s="42">
        <v>0</v>
      </c>
      <c r="V83" s="42">
        <v>0</v>
      </c>
      <c r="W83" s="19" t="s">
        <v>1645</v>
      </c>
      <c r="X83" s="19" t="s">
        <v>53</v>
      </c>
      <c r="Y83" s="2" t="s">
        <v>53</v>
      </c>
      <c r="Z83" s="2" t="s">
        <v>53</v>
      </c>
      <c r="AA83" s="43"/>
      <c r="AB83" s="2" t="s">
        <v>53</v>
      </c>
    </row>
    <row r="84" spans="1:28" ht="30" customHeight="1">
      <c r="A84" s="19" t="s">
        <v>2194</v>
      </c>
      <c r="B84" s="19" t="s">
        <v>876</v>
      </c>
      <c r="C84" s="19" t="s">
        <v>877</v>
      </c>
      <c r="D84" s="41" t="s">
        <v>121</v>
      </c>
      <c r="E84" s="42">
        <v>2005</v>
      </c>
      <c r="F84" s="19" t="s">
        <v>53</v>
      </c>
      <c r="G84" s="42">
        <v>3565</v>
      </c>
      <c r="H84" s="19" t="s">
        <v>2189</v>
      </c>
      <c r="I84" s="42">
        <v>0</v>
      </c>
      <c r="J84" s="19" t="s">
        <v>53</v>
      </c>
      <c r="K84" s="42">
        <v>0</v>
      </c>
      <c r="L84" s="19" t="s">
        <v>53</v>
      </c>
      <c r="M84" s="42">
        <v>0</v>
      </c>
      <c r="N84" s="19" t="s">
        <v>53</v>
      </c>
      <c r="O84" s="42">
        <f t="shared" si="3"/>
        <v>2005</v>
      </c>
      <c r="P84" s="42">
        <v>0</v>
      </c>
      <c r="Q84" s="42">
        <v>0</v>
      </c>
      <c r="R84" s="42">
        <v>0</v>
      </c>
      <c r="S84" s="42">
        <v>0</v>
      </c>
      <c r="T84" s="42">
        <v>0</v>
      </c>
      <c r="U84" s="42">
        <v>0</v>
      </c>
      <c r="V84" s="42">
        <v>0</v>
      </c>
      <c r="W84" s="19" t="s">
        <v>878</v>
      </c>
      <c r="X84" s="19" t="s">
        <v>53</v>
      </c>
      <c r="Y84" s="2" t="s">
        <v>53</v>
      </c>
      <c r="Z84" s="2" t="s">
        <v>53</v>
      </c>
      <c r="AA84" s="43"/>
      <c r="AB84" s="2" t="s">
        <v>53</v>
      </c>
    </row>
    <row r="85" spans="1:28" ht="30" customHeight="1">
      <c r="A85" s="19" t="s">
        <v>2195</v>
      </c>
      <c r="B85" s="19" t="s">
        <v>1582</v>
      </c>
      <c r="C85" s="19" t="s">
        <v>1583</v>
      </c>
      <c r="D85" s="41" t="s">
        <v>612</v>
      </c>
      <c r="E85" s="42">
        <v>0</v>
      </c>
      <c r="F85" s="19" t="s">
        <v>53</v>
      </c>
      <c r="G85" s="42">
        <v>5583.33</v>
      </c>
      <c r="H85" s="19" t="s">
        <v>2196</v>
      </c>
      <c r="I85" s="42">
        <v>0</v>
      </c>
      <c r="J85" s="19" t="s">
        <v>53</v>
      </c>
      <c r="K85" s="42">
        <v>0</v>
      </c>
      <c r="L85" s="19" t="s">
        <v>53</v>
      </c>
      <c r="M85" s="42">
        <v>0</v>
      </c>
      <c r="N85" s="19" t="s">
        <v>53</v>
      </c>
      <c r="O85" s="42">
        <f t="shared" si="3"/>
        <v>5583.33</v>
      </c>
      <c r="P85" s="42">
        <v>0</v>
      </c>
      <c r="Q85" s="42">
        <v>0</v>
      </c>
      <c r="R85" s="42">
        <v>0</v>
      </c>
      <c r="S85" s="42">
        <v>0</v>
      </c>
      <c r="T85" s="42">
        <v>0</v>
      </c>
      <c r="U85" s="42">
        <v>0</v>
      </c>
      <c r="V85" s="42">
        <v>0</v>
      </c>
      <c r="W85" s="19" t="s">
        <v>1584</v>
      </c>
      <c r="X85" s="19" t="s">
        <v>53</v>
      </c>
      <c r="Y85" s="2" t="s">
        <v>53</v>
      </c>
      <c r="Z85" s="2" t="s">
        <v>53</v>
      </c>
      <c r="AA85" s="43"/>
      <c r="AB85" s="2" t="s">
        <v>53</v>
      </c>
    </row>
    <row r="86" spans="1:28" ht="30" customHeight="1">
      <c r="A86" s="19" t="s">
        <v>2197</v>
      </c>
      <c r="B86" s="19" t="s">
        <v>1535</v>
      </c>
      <c r="C86" s="19" t="s">
        <v>1536</v>
      </c>
      <c r="D86" s="41" t="s">
        <v>612</v>
      </c>
      <c r="E86" s="42">
        <v>11211</v>
      </c>
      <c r="F86" s="19" t="s">
        <v>53</v>
      </c>
      <c r="G86" s="42">
        <v>10000</v>
      </c>
      <c r="H86" s="19" t="s">
        <v>2198</v>
      </c>
      <c r="I86" s="42">
        <v>0</v>
      </c>
      <c r="J86" s="19" t="s">
        <v>53</v>
      </c>
      <c r="K86" s="42">
        <v>0</v>
      </c>
      <c r="L86" s="19" t="s">
        <v>53</v>
      </c>
      <c r="M86" s="42">
        <v>0</v>
      </c>
      <c r="N86" s="19" t="s">
        <v>53</v>
      </c>
      <c r="O86" s="42">
        <f t="shared" si="3"/>
        <v>10000</v>
      </c>
      <c r="P86" s="42">
        <v>0</v>
      </c>
      <c r="Q86" s="42">
        <v>0</v>
      </c>
      <c r="R86" s="42">
        <v>0</v>
      </c>
      <c r="S86" s="42">
        <v>0</v>
      </c>
      <c r="T86" s="42">
        <v>0</v>
      </c>
      <c r="U86" s="42">
        <v>0</v>
      </c>
      <c r="V86" s="42">
        <v>0</v>
      </c>
      <c r="W86" s="19" t="s">
        <v>1537</v>
      </c>
      <c r="X86" s="19" t="s">
        <v>53</v>
      </c>
      <c r="Y86" s="2" t="s">
        <v>53</v>
      </c>
      <c r="Z86" s="2" t="s">
        <v>53</v>
      </c>
      <c r="AA86" s="43"/>
      <c r="AB86" s="2" t="s">
        <v>53</v>
      </c>
    </row>
    <row r="87" spans="1:28" ht="30" customHeight="1">
      <c r="A87" s="19" t="s">
        <v>2199</v>
      </c>
      <c r="B87" s="19" t="s">
        <v>1625</v>
      </c>
      <c r="C87" s="19" t="s">
        <v>1626</v>
      </c>
      <c r="D87" s="41" t="s">
        <v>612</v>
      </c>
      <c r="E87" s="42">
        <v>6066</v>
      </c>
      <c r="F87" s="19" t="s">
        <v>53</v>
      </c>
      <c r="G87" s="42">
        <v>12666.66</v>
      </c>
      <c r="H87" s="19" t="s">
        <v>2200</v>
      </c>
      <c r="I87" s="42">
        <v>0</v>
      </c>
      <c r="J87" s="19" t="s">
        <v>53</v>
      </c>
      <c r="K87" s="42">
        <v>0</v>
      </c>
      <c r="L87" s="19" t="s">
        <v>53</v>
      </c>
      <c r="M87" s="42">
        <v>0</v>
      </c>
      <c r="N87" s="19" t="s">
        <v>53</v>
      </c>
      <c r="O87" s="42">
        <f t="shared" si="3"/>
        <v>6066</v>
      </c>
      <c r="P87" s="42">
        <v>0</v>
      </c>
      <c r="Q87" s="42">
        <v>0</v>
      </c>
      <c r="R87" s="42">
        <v>0</v>
      </c>
      <c r="S87" s="42">
        <v>0</v>
      </c>
      <c r="T87" s="42">
        <v>0</v>
      </c>
      <c r="U87" s="42">
        <v>0</v>
      </c>
      <c r="V87" s="42">
        <v>0</v>
      </c>
      <c r="W87" s="19" t="s">
        <v>1627</v>
      </c>
      <c r="X87" s="19" t="s">
        <v>53</v>
      </c>
      <c r="Y87" s="2" t="s">
        <v>53</v>
      </c>
      <c r="Z87" s="2" t="s">
        <v>53</v>
      </c>
      <c r="AA87" s="43"/>
      <c r="AB87" s="2" t="s">
        <v>53</v>
      </c>
    </row>
    <row r="88" spans="1:28" ht="30" customHeight="1">
      <c r="A88" s="19" t="s">
        <v>2201</v>
      </c>
      <c r="B88" s="19" t="s">
        <v>1540</v>
      </c>
      <c r="C88" s="19" t="s">
        <v>1541</v>
      </c>
      <c r="D88" s="41" t="s">
        <v>612</v>
      </c>
      <c r="E88" s="42">
        <v>0</v>
      </c>
      <c r="F88" s="19" t="s">
        <v>53</v>
      </c>
      <c r="G88" s="42">
        <v>3494.44</v>
      </c>
      <c r="H88" s="19" t="s">
        <v>2198</v>
      </c>
      <c r="I88" s="42">
        <v>4466.66</v>
      </c>
      <c r="J88" s="19" t="s">
        <v>2202</v>
      </c>
      <c r="K88" s="42">
        <v>0</v>
      </c>
      <c r="L88" s="19" t="s">
        <v>53</v>
      </c>
      <c r="M88" s="42">
        <v>0</v>
      </c>
      <c r="N88" s="19" t="s">
        <v>53</v>
      </c>
      <c r="O88" s="42">
        <f t="shared" si="3"/>
        <v>3494.44</v>
      </c>
      <c r="P88" s="42">
        <v>0</v>
      </c>
      <c r="Q88" s="42">
        <v>0</v>
      </c>
      <c r="R88" s="42">
        <v>0</v>
      </c>
      <c r="S88" s="42">
        <v>0</v>
      </c>
      <c r="T88" s="42">
        <v>0</v>
      </c>
      <c r="U88" s="42">
        <v>0</v>
      </c>
      <c r="V88" s="42">
        <v>0</v>
      </c>
      <c r="W88" s="19" t="s">
        <v>1542</v>
      </c>
      <c r="X88" s="19" t="s">
        <v>53</v>
      </c>
      <c r="Y88" s="2" t="s">
        <v>53</v>
      </c>
      <c r="Z88" s="2" t="s">
        <v>53</v>
      </c>
      <c r="AA88" s="43"/>
      <c r="AB88" s="2" t="s">
        <v>53</v>
      </c>
    </row>
    <row r="89" spans="1:28" ht="30" customHeight="1">
      <c r="A89" s="19" t="s">
        <v>2203</v>
      </c>
      <c r="B89" s="19" t="s">
        <v>1540</v>
      </c>
      <c r="C89" s="19" t="s">
        <v>1630</v>
      </c>
      <c r="D89" s="41" t="s">
        <v>612</v>
      </c>
      <c r="E89" s="42">
        <v>2708</v>
      </c>
      <c r="F89" s="19" t="s">
        <v>53</v>
      </c>
      <c r="G89" s="42">
        <v>5317.64</v>
      </c>
      <c r="H89" s="19" t="s">
        <v>2198</v>
      </c>
      <c r="I89" s="42">
        <v>4666.66</v>
      </c>
      <c r="J89" s="19" t="s">
        <v>2202</v>
      </c>
      <c r="K89" s="42">
        <v>0</v>
      </c>
      <c r="L89" s="19" t="s">
        <v>53</v>
      </c>
      <c r="M89" s="42">
        <v>0</v>
      </c>
      <c r="N89" s="19" t="s">
        <v>53</v>
      </c>
      <c r="O89" s="42">
        <f t="shared" si="3"/>
        <v>2708</v>
      </c>
      <c r="P89" s="42">
        <v>0</v>
      </c>
      <c r="Q89" s="42">
        <v>0</v>
      </c>
      <c r="R89" s="42">
        <v>0</v>
      </c>
      <c r="S89" s="42">
        <v>0</v>
      </c>
      <c r="T89" s="42">
        <v>0</v>
      </c>
      <c r="U89" s="42">
        <v>0</v>
      </c>
      <c r="V89" s="42">
        <v>0</v>
      </c>
      <c r="W89" s="19" t="s">
        <v>1631</v>
      </c>
      <c r="X89" s="19" t="s">
        <v>53</v>
      </c>
      <c r="Y89" s="2" t="s">
        <v>53</v>
      </c>
      <c r="Z89" s="2" t="s">
        <v>53</v>
      </c>
      <c r="AA89" s="43"/>
      <c r="AB89" s="2" t="s">
        <v>53</v>
      </c>
    </row>
    <row r="90" spans="1:28" ht="30" customHeight="1">
      <c r="A90" s="19" t="s">
        <v>2204</v>
      </c>
      <c r="B90" s="19" t="s">
        <v>1897</v>
      </c>
      <c r="C90" s="19" t="s">
        <v>1898</v>
      </c>
      <c r="D90" s="41" t="s">
        <v>99</v>
      </c>
      <c r="E90" s="42">
        <v>0</v>
      </c>
      <c r="F90" s="19" t="s">
        <v>53</v>
      </c>
      <c r="G90" s="42">
        <v>31117.5</v>
      </c>
      <c r="H90" s="19" t="s">
        <v>2205</v>
      </c>
      <c r="I90" s="42">
        <v>42275</v>
      </c>
      <c r="J90" s="19" t="s">
        <v>2206</v>
      </c>
      <c r="K90" s="42">
        <v>0</v>
      </c>
      <c r="L90" s="19" t="s">
        <v>53</v>
      </c>
      <c r="M90" s="42">
        <v>0</v>
      </c>
      <c r="N90" s="19" t="s">
        <v>53</v>
      </c>
      <c r="O90" s="42">
        <f t="shared" si="3"/>
        <v>31117.5</v>
      </c>
      <c r="P90" s="42">
        <v>0</v>
      </c>
      <c r="Q90" s="42">
        <v>0</v>
      </c>
      <c r="R90" s="42">
        <v>0</v>
      </c>
      <c r="S90" s="42">
        <v>0</v>
      </c>
      <c r="T90" s="42">
        <v>0</v>
      </c>
      <c r="U90" s="42">
        <v>0</v>
      </c>
      <c r="V90" s="42">
        <v>0</v>
      </c>
      <c r="W90" s="19" t="s">
        <v>1899</v>
      </c>
      <c r="X90" s="19" t="s">
        <v>53</v>
      </c>
      <c r="Y90" s="2" t="s">
        <v>53</v>
      </c>
      <c r="Z90" s="2" t="s">
        <v>53</v>
      </c>
      <c r="AA90" s="43"/>
      <c r="AB90" s="2" t="s">
        <v>53</v>
      </c>
    </row>
    <row r="91" spans="1:28" ht="30" customHeight="1">
      <c r="A91" s="19" t="s">
        <v>2207</v>
      </c>
      <c r="B91" s="19" t="s">
        <v>97</v>
      </c>
      <c r="C91" s="19" t="s">
        <v>103</v>
      </c>
      <c r="D91" s="41" t="s">
        <v>99</v>
      </c>
      <c r="E91" s="42">
        <v>11590</v>
      </c>
      <c r="F91" s="19" t="s">
        <v>53</v>
      </c>
      <c r="G91" s="42">
        <v>12780</v>
      </c>
      <c r="H91" s="19" t="s">
        <v>2208</v>
      </c>
      <c r="I91" s="42">
        <v>14440</v>
      </c>
      <c r="J91" s="19" t="s">
        <v>2209</v>
      </c>
      <c r="K91" s="42">
        <v>0</v>
      </c>
      <c r="L91" s="19" t="s">
        <v>53</v>
      </c>
      <c r="M91" s="42">
        <v>0</v>
      </c>
      <c r="N91" s="19" t="s">
        <v>53</v>
      </c>
      <c r="O91" s="42">
        <f t="shared" si="3"/>
        <v>11590</v>
      </c>
      <c r="P91" s="42">
        <v>0</v>
      </c>
      <c r="Q91" s="42">
        <v>0</v>
      </c>
      <c r="R91" s="42">
        <v>0</v>
      </c>
      <c r="S91" s="42">
        <v>0</v>
      </c>
      <c r="T91" s="42">
        <v>0</v>
      </c>
      <c r="U91" s="42">
        <v>0</v>
      </c>
      <c r="V91" s="42">
        <v>0</v>
      </c>
      <c r="W91" s="19" t="s">
        <v>104</v>
      </c>
      <c r="X91" s="19" t="s">
        <v>53</v>
      </c>
      <c r="Y91" s="2" t="s">
        <v>53</v>
      </c>
      <c r="Z91" s="2" t="s">
        <v>53</v>
      </c>
      <c r="AA91" s="43"/>
      <c r="AB91" s="2" t="s">
        <v>53</v>
      </c>
    </row>
    <row r="92" spans="1:28" ht="30" customHeight="1">
      <c r="A92" s="19" t="s">
        <v>2210</v>
      </c>
      <c r="B92" s="19" t="s">
        <v>97</v>
      </c>
      <c r="C92" s="19" t="s">
        <v>111</v>
      </c>
      <c r="D92" s="41" t="s">
        <v>99</v>
      </c>
      <c r="E92" s="42">
        <v>11590</v>
      </c>
      <c r="F92" s="19" t="s">
        <v>53</v>
      </c>
      <c r="G92" s="42">
        <v>12780</v>
      </c>
      <c r="H92" s="19" t="s">
        <v>2208</v>
      </c>
      <c r="I92" s="42">
        <v>14440</v>
      </c>
      <c r="J92" s="19" t="s">
        <v>2209</v>
      </c>
      <c r="K92" s="42">
        <v>0</v>
      </c>
      <c r="L92" s="19" t="s">
        <v>53</v>
      </c>
      <c r="M92" s="42">
        <v>0</v>
      </c>
      <c r="N92" s="19" t="s">
        <v>53</v>
      </c>
      <c r="O92" s="42">
        <f t="shared" si="3"/>
        <v>11590</v>
      </c>
      <c r="P92" s="42">
        <v>0</v>
      </c>
      <c r="Q92" s="42">
        <v>0</v>
      </c>
      <c r="R92" s="42">
        <v>0</v>
      </c>
      <c r="S92" s="42">
        <v>0</v>
      </c>
      <c r="T92" s="42">
        <v>0</v>
      </c>
      <c r="U92" s="42">
        <v>0</v>
      </c>
      <c r="V92" s="42">
        <v>0</v>
      </c>
      <c r="W92" s="19" t="s">
        <v>112</v>
      </c>
      <c r="X92" s="19" t="s">
        <v>53</v>
      </c>
      <c r="Y92" s="2" t="s">
        <v>53</v>
      </c>
      <c r="Z92" s="2" t="s">
        <v>53</v>
      </c>
      <c r="AA92" s="43"/>
      <c r="AB92" s="2" t="s">
        <v>53</v>
      </c>
    </row>
    <row r="93" spans="1:28" ht="30" customHeight="1">
      <c r="A93" s="19" t="s">
        <v>2211</v>
      </c>
      <c r="B93" s="19" t="s">
        <v>97</v>
      </c>
      <c r="C93" s="19" t="s">
        <v>98</v>
      </c>
      <c r="D93" s="41" t="s">
        <v>99</v>
      </c>
      <c r="E93" s="42">
        <v>0</v>
      </c>
      <c r="F93" s="19" t="s">
        <v>53</v>
      </c>
      <c r="G93" s="42">
        <v>3390</v>
      </c>
      <c r="H93" s="19" t="s">
        <v>2208</v>
      </c>
      <c r="I93" s="42">
        <v>3820</v>
      </c>
      <c r="J93" s="19" t="s">
        <v>2209</v>
      </c>
      <c r="K93" s="42">
        <v>0</v>
      </c>
      <c r="L93" s="19" t="s">
        <v>53</v>
      </c>
      <c r="M93" s="42">
        <v>0</v>
      </c>
      <c r="N93" s="19" t="s">
        <v>53</v>
      </c>
      <c r="O93" s="42">
        <f t="shared" si="3"/>
        <v>3390</v>
      </c>
      <c r="P93" s="42">
        <v>0</v>
      </c>
      <c r="Q93" s="42">
        <v>0</v>
      </c>
      <c r="R93" s="42">
        <v>0</v>
      </c>
      <c r="S93" s="42">
        <v>0</v>
      </c>
      <c r="T93" s="42">
        <v>0</v>
      </c>
      <c r="U93" s="42">
        <v>0</v>
      </c>
      <c r="V93" s="42">
        <v>0</v>
      </c>
      <c r="W93" s="19" t="s">
        <v>100</v>
      </c>
      <c r="X93" s="19" t="s">
        <v>53</v>
      </c>
      <c r="Y93" s="2" t="s">
        <v>53</v>
      </c>
      <c r="Z93" s="2" t="s">
        <v>53</v>
      </c>
      <c r="AA93" s="43"/>
      <c r="AB93" s="2" t="s">
        <v>53</v>
      </c>
    </row>
    <row r="94" spans="1:28" ht="30" customHeight="1">
      <c r="A94" s="19" t="s">
        <v>2212</v>
      </c>
      <c r="B94" s="19" t="s">
        <v>97</v>
      </c>
      <c r="C94" s="19" t="s">
        <v>107</v>
      </c>
      <c r="D94" s="41" t="s">
        <v>99</v>
      </c>
      <c r="E94" s="42">
        <v>0</v>
      </c>
      <c r="F94" s="19" t="s">
        <v>53</v>
      </c>
      <c r="G94" s="42">
        <v>6640</v>
      </c>
      <c r="H94" s="19" t="s">
        <v>2208</v>
      </c>
      <c r="I94" s="42">
        <v>0</v>
      </c>
      <c r="J94" s="19" t="s">
        <v>53</v>
      </c>
      <c r="K94" s="42">
        <v>0</v>
      </c>
      <c r="L94" s="19" t="s">
        <v>53</v>
      </c>
      <c r="M94" s="42">
        <v>0</v>
      </c>
      <c r="N94" s="19" t="s">
        <v>53</v>
      </c>
      <c r="O94" s="42">
        <f t="shared" si="3"/>
        <v>6640</v>
      </c>
      <c r="P94" s="42">
        <v>0</v>
      </c>
      <c r="Q94" s="42">
        <v>0</v>
      </c>
      <c r="R94" s="42">
        <v>0</v>
      </c>
      <c r="S94" s="42">
        <v>0</v>
      </c>
      <c r="T94" s="42">
        <v>0</v>
      </c>
      <c r="U94" s="42">
        <v>0</v>
      </c>
      <c r="V94" s="42">
        <v>0</v>
      </c>
      <c r="W94" s="19" t="s">
        <v>108</v>
      </c>
      <c r="X94" s="19" t="s">
        <v>53</v>
      </c>
      <c r="Y94" s="2" t="s">
        <v>53</v>
      </c>
      <c r="Z94" s="2" t="s">
        <v>53</v>
      </c>
      <c r="AA94" s="43"/>
      <c r="AB94" s="2" t="s">
        <v>53</v>
      </c>
    </row>
    <row r="95" spans="1:28" ht="30" customHeight="1">
      <c r="A95" s="19" t="s">
        <v>2213</v>
      </c>
      <c r="B95" s="19" t="s">
        <v>464</v>
      </c>
      <c r="C95" s="19" t="s">
        <v>465</v>
      </c>
      <c r="D95" s="41" t="s">
        <v>84</v>
      </c>
      <c r="E95" s="42">
        <v>0</v>
      </c>
      <c r="F95" s="19" t="s">
        <v>53</v>
      </c>
      <c r="G95" s="42">
        <v>62000</v>
      </c>
      <c r="H95" s="19" t="s">
        <v>2214</v>
      </c>
      <c r="I95" s="42">
        <v>0</v>
      </c>
      <c r="J95" s="19" t="s">
        <v>53</v>
      </c>
      <c r="K95" s="42">
        <v>0</v>
      </c>
      <c r="L95" s="19" t="s">
        <v>53</v>
      </c>
      <c r="M95" s="42">
        <v>0</v>
      </c>
      <c r="N95" s="19" t="s">
        <v>53</v>
      </c>
      <c r="O95" s="42">
        <f t="shared" si="3"/>
        <v>62000</v>
      </c>
      <c r="P95" s="42">
        <v>0</v>
      </c>
      <c r="Q95" s="42">
        <v>0</v>
      </c>
      <c r="R95" s="42">
        <v>0</v>
      </c>
      <c r="S95" s="42">
        <v>0</v>
      </c>
      <c r="T95" s="42">
        <v>0</v>
      </c>
      <c r="U95" s="42">
        <v>0</v>
      </c>
      <c r="V95" s="42">
        <v>0</v>
      </c>
      <c r="W95" s="19" t="s">
        <v>466</v>
      </c>
      <c r="X95" s="19" t="s">
        <v>53</v>
      </c>
      <c r="Y95" s="2" t="s">
        <v>53</v>
      </c>
      <c r="Z95" s="2" t="s">
        <v>53</v>
      </c>
      <c r="AA95" s="43"/>
      <c r="AB95" s="2" t="s">
        <v>53</v>
      </c>
    </row>
    <row r="96" spans="1:28" ht="30" customHeight="1">
      <c r="A96" s="19" t="s">
        <v>2215</v>
      </c>
      <c r="B96" s="19" t="s">
        <v>793</v>
      </c>
      <c r="C96" s="19" t="s">
        <v>794</v>
      </c>
      <c r="D96" s="41" t="s">
        <v>795</v>
      </c>
      <c r="E96" s="42">
        <v>0</v>
      </c>
      <c r="F96" s="19" t="s">
        <v>53</v>
      </c>
      <c r="G96" s="42">
        <v>0</v>
      </c>
      <c r="H96" s="19" t="s">
        <v>53</v>
      </c>
      <c r="I96" s="42">
        <v>0</v>
      </c>
      <c r="J96" s="19" t="s">
        <v>53</v>
      </c>
      <c r="K96" s="42">
        <v>110</v>
      </c>
      <c r="L96" s="19" t="s">
        <v>2216</v>
      </c>
      <c r="M96" s="42">
        <v>110</v>
      </c>
      <c r="N96" s="19" t="s">
        <v>2217</v>
      </c>
      <c r="O96" s="42">
        <f t="shared" si="3"/>
        <v>110</v>
      </c>
      <c r="P96" s="42">
        <v>0</v>
      </c>
      <c r="Q96" s="42">
        <v>0</v>
      </c>
      <c r="R96" s="42">
        <v>0</v>
      </c>
      <c r="S96" s="42">
        <v>0</v>
      </c>
      <c r="T96" s="42">
        <v>0</v>
      </c>
      <c r="U96" s="42">
        <v>0</v>
      </c>
      <c r="V96" s="42">
        <v>0</v>
      </c>
      <c r="W96" s="19" t="s">
        <v>796</v>
      </c>
      <c r="X96" s="19" t="s">
        <v>2218</v>
      </c>
      <c r="Y96" s="2" t="s">
        <v>53</v>
      </c>
      <c r="Z96" s="2" t="s">
        <v>53</v>
      </c>
      <c r="AA96" s="43"/>
      <c r="AB96" s="2" t="s">
        <v>53</v>
      </c>
    </row>
    <row r="97" spans="1:28" ht="30" customHeight="1">
      <c r="A97" s="19" t="s">
        <v>2219</v>
      </c>
      <c r="B97" s="19" t="s">
        <v>861</v>
      </c>
      <c r="C97" s="19" t="s">
        <v>862</v>
      </c>
      <c r="D97" s="41" t="s">
        <v>481</v>
      </c>
      <c r="E97" s="42">
        <v>21</v>
      </c>
      <c r="F97" s="19" t="s">
        <v>2220</v>
      </c>
      <c r="G97" s="42">
        <v>0</v>
      </c>
      <c r="H97" s="19" t="s">
        <v>53</v>
      </c>
      <c r="I97" s="42">
        <v>0</v>
      </c>
      <c r="J97" s="19" t="s">
        <v>53</v>
      </c>
      <c r="K97" s="42">
        <v>0</v>
      </c>
      <c r="L97" s="19" t="s">
        <v>53</v>
      </c>
      <c r="M97" s="42">
        <v>0</v>
      </c>
      <c r="N97" s="19" t="s">
        <v>53</v>
      </c>
      <c r="O97" s="42">
        <f t="shared" si="3"/>
        <v>21</v>
      </c>
      <c r="P97" s="42">
        <v>0</v>
      </c>
      <c r="Q97" s="42">
        <v>0</v>
      </c>
      <c r="R97" s="42">
        <v>0</v>
      </c>
      <c r="S97" s="42">
        <v>0</v>
      </c>
      <c r="T97" s="42">
        <v>0</v>
      </c>
      <c r="U97" s="42">
        <v>0</v>
      </c>
      <c r="V97" s="42">
        <v>0</v>
      </c>
      <c r="W97" s="19" t="s">
        <v>863</v>
      </c>
      <c r="X97" s="19" t="s">
        <v>53</v>
      </c>
      <c r="Y97" s="2" t="s">
        <v>53</v>
      </c>
      <c r="Z97" s="2" t="s">
        <v>53</v>
      </c>
      <c r="AA97" s="43"/>
      <c r="AB97" s="2" t="s">
        <v>53</v>
      </c>
    </row>
    <row r="98" spans="1:28" ht="30" customHeight="1">
      <c r="A98" s="19" t="s">
        <v>2221</v>
      </c>
      <c r="B98" s="19" t="s">
        <v>1216</v>
      </c>
      <c r="C98" s="19" t="s">
        <v>1217</v>
      </c>
      <c r="D98" s="41" t="s">
        <v>84</v>
      </c>
      <c r="E98" s="42">
        <v>0</v>
      </c>
      <c r="F98" s="19" t="s">
        <v>53</v>
      </c>
      <c r="G98" s="42">
        <v>0</v>
      </c>
      <c r="H98" s="19" t="s">
        <v>53</v>
      </c>
      <c r="I98" s="42">
        <v>47000</v>
      </c>
      <c r="J98" s="19" t="s">
        <v>2222</v>
      </c>
      <c r="K98" s="42">
        <v>0</v>
      </c>
      <c r="L98" s="19" t="s">
        <v>53</v>
      </c>
      <c r="M98" s="42">
        <v>47000</v>
      </c>
      <c r="N98" s="19" t="s">
        <v>2223</v>
      </c>
      <c r="O98" s="42">
        <f t="shared" si="3"/>
        <v>47000</v>
      </c>
      <c r="P98" s="42">
        <v>0</v>
      </c>
      <c r="Q98" s="42">
        <v>0</v>
      </c>
      <c r="R98" s="42">
        <v>0</v>
      </c>
      <c r="S98" s="42">
        <v>0</v>
      </c>
      <c r="T98" s="42">
        <v>0</v>
      </c>
      <c r="U98" s="42">
        <v>0</v>
      </c>
      <c r="V98" s="42">
        <v>0</v>
      </c>
      <c r="W98" s="19" t="s">
        <v>1218</v>
      </c>
      <c r="X98" s="19" t="s">
        <v>2224</v>
      </c>
      <c r="Y98" s="2" t="s">
        <v>53</v>
      </c>
      <c r="Z98" s="2" t="s">
        <v>53</v>
      </c>
      <c r="AA98" s="43"/>
      <c r="AB98" s="2" t="s">
        <v>53</v>
      </c>
    </row>
    <row r="99" spans="1:28" ht="30" customHeight="1">
      <c r="A99" s="19" t="s">
        <v>2225</v>
      </c>
      <c r="B99" s="19" t="s">
        <v>1399</v>
      </c>
      <c r="C99" s="19" t="s">
        <v>1400</v>
      </c>
      <c r="D99" s="41" t="s">
        <v>481</v>
      </c>
      <c r="E99" s="42">
        <v>0</v>
      </c>
      <c r="F99" s="19" t="s">
        <v>53</v>
      </c>
      <c r="G99" s="42">
        <v>30400</v>
      </c>
      <c r="H99" s="19" t="s">
        <v>2226</v>
      </c>
      <c r="I99" s="42">
        <v>28400</v>
      </c>
      <c r="J99" s="19" t="s">
        <v>2227</v>
      </c>
      <c r="K99" s="42">
        <v>0</v>
      </c>
      <c r="L99" s="19" t="s">
        <v>53</v>
      </c>
      <c r="M99" s="42">
        <v>0</v>
      </c>
      <c r="N99" s="19" t="s">
        <v>53</v>
      </c>
      <c r="O99" s="42">
        <f t="shared" si="3"/>
        <v>28400</v>
      </c>
      <c r="P99" s="42">
        <v>0</v>
      </c>
      <c r="Q99" s="42">
        <v>0</v>
      </c>
      <c r="R99" s="42">
        <v>0</v>
      </c>
      <c r="S99" s="42">
        <v>0</v>
      </c>
      <c r="T99" s="42">
        <v>0</v>
      </c>
      <c r="U99" s="42">
        <v>0</v>
      </c>
      <c r="V99" s="42">
        <v>0</v>
      </c>
      <c r="W99" s="19" t="s">
        <v>1401</v>
      </c>
      <c r="X99" s="19" t="s">
        <v>2228</v>
      </c>
      <c r="Y99" s="2" t="s">
        <v>53</v>
      </c>
      <c r="Z99" s="2" t="s">
        <v>53</v>
      </c>
      <c r="AA99" s="43"/>
      <c r="AB99" s="2" t="s">
        <v>53</v>
      </c>
    </row>
    <row r="100" spans="1:28" ht="30" customHeight="1">
      <c r="A100" s="19" t="s">
        <v>2229</v>
      </c>
      <c r="B100" s="19" t="s">
        <v>841</v>
      </c>
      <c r="C100" s="19" t="s">
        <v>842</v>
      </c>
      <c r="D100" s="41" t="s">
        <v>99</v>
      </c>
      <c r="E100" s="42">
        <v>0</v>
      </c>
      <c r="F100" s="19" t="s">
        <v>53</v>
      </c>
      <c r="G100" s="42">
        <v>0</v>
      </c>
      <c r="H100" s="19" t="s">
        <v>53</v>
      </c>
      <c r="I100" s="42">
        <v>0</v>
      </c>
      <c r="J100" s="19" t="s">
        <v>53</v>
      </c>
      <c r="K100" s="42">
        <v>0</v>
      </c>
      <c r="L100" s="19" t="s">
        <v>53</v>
      </c>
      <c r="M100" s="42">
        <v>4500</v>
      </c>
      <c r="N100" s="19" t="s">
        <v>2230</v>
      </c>
      <c r="O100" s="42">
        <f t="shared" si="3"/>
        <v>4500</v>
      </c>
      <c r="P100" s="42">
        <v>0</v>
      </c>
      <c r="Q100" s="42">
        <v>0</v>
      </c>
      <c r="R100" s="42">
        <v>0</v>
      </c>
      <c r="S100" s="42">
        <v>0</v>
      </c>
      <c r="T100" s="42">
        <v>0</v>
      </c>
      <c r="U100" s="42">
        <v>0</v>
      </c>
      <c r="V100" s="42">
        <v>0</v>
      </c>
      <c r="W100" s="19" t="s">
        <v>843</v>
      </c>
      <c r="X100" s="19" t="s">
        <v>2231</v>
      </c>
      <c r="Y100" s="2" t="s">
        <v>53</v>
      </c>
      <c r="Z100" s="2" t="s">
        <v>53</v>
      </c>
      <c r="AA100" s="43"/>
      <c r="AB100" s="2" t="s">
        <v>53</v>
      </c>
    </row>
    <row r="101" spans="1:28" ht="30" customHeight="1">
      <c r="A101" s="19" t="s">
        <v>2232</v>
      </c>
      <c r="B101" s="19" t="s">
        <v>846</v>
      </c>
      <c r="C101" s="19" t="s">
        <v>847</v>
      </c>
      <c r="D101" s="41" t="s">
        <v>99</v>
      </c>
      <c r="E101" s="42">
        <v>0</v>
      </c>
      <c r="F101" s="19" t="s">
        <v>53</v>
      </c>
      <c r="G101" s="42">
        <v>0</v>
      </c>
      <c r="H101" s="19" t="s">
        <v>53</v>
      </c>
      <c r="I101" s="42">
        <v>0</v>
      </c>
      <c r="J101" s="19" t="s">
        <v>53</v>
      </c>
      <c r="K101" s="42">
        <v>0</v>
      </c>
      <c r="L101" s="19" t="s">
        <v>53</v>
      </c>
      <c r="M101" s="42">
        <v>3930</v>
      </c>
      <c r="N101" s="19" t="s">
        <v>2230</v>
      </c>
      <c r="O101" s="42">
        <f t="shared" si="3"/>
        <v>3930</v>
      </c>
      <c r="P101" s="42">
        <v>0</v>
      </c>
      <c r="Q101" s="42">
        <v>0</v>
      </c>
      <c r="R101" s="42">
        <v>0</v>
      </c>
      <c r="S101" s="42">
        <v>0</v>
      </c>
      <c r="T101" s="42">
        <v>0</v>
      </c>
      <c r="U101" s="42">
        <v>0</v>
      </c>
      <c r="V101" s="42">
        <v>0</v>
      </c>
      <c r="W101" s="19" t="s">
        <v>848</v>
      </c>
      <c r="X101" s="19" t="s">
        <v>2231</v>
      </c>
      <c r="Y101" s="2" t="s">
        <v>53</v>
      </c>
      <c r="Z101" s="2" t="s">
        <v>53</v>
      </c>
      <c r="AA101" s="43"/>
      <c r="AB101" s="2" t="s">
        <v>53</v>
      </c>
    </row>
    <row r="102" spans="1:28" ht="30" customHeight="1">
      <c r="A102" s="19" t="s">
        <v>2233</v>
      </c>
      <c r="B102" s="19" t="s">
        <v>1842</v>
      </c>
      <c r="C102" s="19" t="s">
        <v>1843</v>
      </c>
      <c r="D102" s="41" t="s">
        <v>84</v>
      </c>
      <c r="E102" s="42">
        <v>0</v>
      </c>
      <c r="F102" s="19" t="s">
        <v>53</v>
      </c>
      <c r="G102" s="42">
        <v>350</v>
      </c>
      <c r="H102" s="19" t="s">
        <v>53</v>
      </c>
      <c r="I102" s="42">
        <v>350</v>
      </c>
      <c r="J102" s="19" t="s">
        <v>2234</v>
      </c>
      <c r="K102" s="42">
        <v>0</v>
      </c>
      <c r="L102" s="19" t="s">
        <v>53</v>
      </c>
      <c r="M102" s="42">
        <v>0</v>
      </c>
      <c r="N102" s="19" t="s">
        <v>53</v>
      </c>
      <c r="O102" s="42">
        <f t="shared" ref="O102:O113" si="4">SMALL(E102:M102,COUNTIF(E102:M102,0)+1)</f>
        <v>350</v>
      </c>
      <c r="P102" s="42">
        <v>0</v>
      </c>
      <c r="Q102" s="42">
        <v>0</v>
      </c>
      <c r="R102" s="42">
        <v>0</v>
      </c>
      <c r="S102" s="42">
        <v>0</v>
      </c>
      <c r="T102" s="42">
        <v>0</v>
      </c>
      <c r="U102" s="42">
        <v>0</v>
      </c>
      <c r="V102" s="42">
        <v>0</v>
      </c>
      <c r="W102" s="19" t="s">
        <v>1844</v>
      </c>
      <c r="X102" s="19" t="s">
        <v>2235</v>
      </c>
      <c r="Y102" s="2" t="s">
        <v>53</v>
      </c>
      <c r="Z102" s="2" t="s">
        <v>53</v>
      </c>
      <c r="AA102" s="43"/>
      <c r="AB102" s="2" t="s">
        <v>53</v>
      </c>
    </row>
    <row r="103" spans="1:28" ht="30" customHeight="1">
      <c r="A103" s="19" t="s">
        <v>2236</v>
      </c>
      <c r="B103" s="19" t="s">
        <v>359</v>
      </c>
      <c r="C103" s="19" t="s">
        <v>360</v>
      </c>
      <c r="D103" s="41" t="s">
        <v>84</v>
      </c>
      <c r="E103" s="42">
        <v>0</v>
      </c>
      <c r="F103" s="19" t="s">
        <v>53</v>
      </c>
      <c r="G103" s="42">
        <v>0</v>
      </c>
      <c r="H103" s="19" t="s">
        <v>53</v>
      </c>
      <c r="I103" s="42">
        <v>30000</v>
      </c>
      <c r="J103" s="19" t="s">
        <v>2237</v>
      </c>
      <c r="K103" s="42">
        <v>0</v>
      </c>
      <c r="L103" s="19" t="s">
        <v>53</v>
      </c>
      <c r="M103" s="42">
        <v>0</v>
      </c>
      <c r="N103" s="19" t="s">
        <v>53</v>
      </c>
      <c r="O103" s="42">
        <f t="shared" si="4"/>
        <v>30000</v>
      </c>
      <c r="P103" s="42">
        <v>0</v>
      </c>
      <c r="Q103" s="42">
        <v>0</v>
      </c>
      <c r="R103" s="42">
        <v>0</v>
      </c>
      <c r="S103" s="42">
        <v>0</v>
      </c>
      <c r="T103" s="42">
        <v>0</v>
      </c>
      <c r="U103" s="42">
        <v>0</v>
      </c>
      <c r="V103" s="42">
        <v>0</v>
      </c>
      <c r="W103" s="19" t="s">
        <v>361</v>
      </c>
      <c r="X103" s="19" t="s">
        <v>2238</v>
      </c>
      <c r="Y103" s="2" t="s">
        <v>53</v>
      </c>
      <c r="Z103" s="2" t="s">
        <v>53</v>
      </c>
      <c r="AA103" s="43"/>
      <c r="AB103" s="2" t="s">
        <v>53</v>
      </c>
    </row>
    <row r="104" spans="1:28" ht="30" customHeight="1">
      <c r="A104" s="19" t="s">
        <v>2239</v>
      </c>
      <c r="B104" s="19" t="s">
        <v>806</v>
      </c>
      <c r="C104" s="19" t="s">
        <v>807</v>
      </c>
      <c r="D104" s="41" t="s">
        <v>319</v>
      </c>
      <c r="E104" s="42">
        <v>0</v>
      </c>
      <c r="F104" s="19" t="s">
        <v>53</v>
      </c>
      <c r="G104" s="42">
        <v>0</v>
      </c>
      <c r="H104" s="19" t="s">
        <v>53</v>
      </c>
      <c r="I104" s="42">
        <v>0</v>
      </c>
      <c r="J104" s="19" t="s">
        <v>53</v>
      </c>
      <c r="K104" s="42">
        <v>4830</v>
      </c>
      <c r="L104" s="19" t="s">
        <v>2240</v>
      </c>
      <c r="M104" s="42">
        <v>0</v>
      </c>
      <c r="N104" s="19" t="s">
        <v>53</v>
      </c>
      <c r="O104" s="42">
        <f t="shared" si="4"/>
        <v>4830</v>
      </c>
      <c r="P104" s="42">
        <v>0</v>
      </c>
      <c r="Q104" s="42">
        <v>0</v>
      </c>
      <c r="R104" s="42">
        <v>0</v>
      </c>
      <c r="S104" s="42">
        <v>0</v>
      </c>
      <c r="T104" s="42">
        <v>0</v>
      </c>
      <c r="U104" s="42">
        <v>0</v>
      </c>
      <c r="V104" s="42">
        <v>0</v>
      </c>
      <c r="W104" s="19" t="s">
        <v>808</v>
      </c>
      <c r="X104" s="19" t="s">
        <v>2241</v>
      </c>
      <c r="Y104" s="2" t="s">
        <v>53</v>
      </c>
      <c r="Z104" s="2" t="s">
        <v>53</v>
      </c>
      <c r="AA104" s="43"/>
      <c r="AB104" s="2" t="s">
        <v>53</v>
      </c>
    </row>
    <row r="105" spans="1:28" ht="30" customHeight="1">
      <c r="A105" s="19" t="s">
        <v>2242</v>
      </c>
      <c r="B105" s="19" t="s">
        <v>777</v>
      </c>
      <c r="C105" s="19" t="s">
        <v>778</v>
      </c>
      <c r="D105" s="41" t="s">
        <v>306</v>
      </c>
      <c r="E105" s="42">
        <v>0</v>
      </c>
      <c r="F105" s="19" t="s">
        <v>53</v>
      </c>
      <c r="G105" s="42">
        <v>50000</v>
      </c>
      <c r="H105" s="19" t="s">
        <v>2243</v>
      </c>
      <c r="I105" s="42">
        <v>0</v>
      </c>
      <c r="J105" s="19" t="s">
        <v>53</v>
      </c>
      <c r="K105" s="42">
        <v>0</v>
      </c>
      <c r="L105" s="19" t="s">
        <v>53</v>
      </c>
      <c r="M105" s="42">
        <v>0</v>
      </c>
      <c r="N105" s="19" t="s">
        <v>53</v>
      </c>
      <c r="O105" s="42">
        <f t="shared" si="4"/>
        <v>50000</v>
      </c>
      <c r="P105" s="42">
        <v>0</v>
      </c>
      <c r="Q105" s="42">
        <v>0</v>
      </c>
      <c r="R105" s="42">
        <v>0</v>
      </c>
      <c r="S105" s="42">
        <v>0</v>
      </c>
      <c r="T105" s="42">
        <v>0</v>
      </c>
      <c r="U105" s="42">
        <v>0</v>
      </c>
      <c r="V105" s="42">
        <v>0</v>
      </c>
      <c r="W105" s="19" t="s">
        <v>779</v>
      </c>
      <c r="X105" s="19" t="s">
        <v>2244</v>
      </c>
      <c r="Y105" s="2" t="s">
        <v>53</v>
      </c>
      <c r="Z105" s="2" t="s">
        <v>53</v>
      </c>
      <c r="AA105" s="43"/>
      <c r="AB105" s="2" t="s">
        <v>53</v>
      </c>
    </row>
    <row r="106" spans="1:28" ht="30" customHeight="1">
      <c r="A106" s="19" t="s">
        <v>2245</v>
      </c>
      <c r="B106" s="19" t="s">
        <v>1364</v>
      </c>
      <c r="C106" s="19" t="s">
        <v>1365</v>
      </c>
      <c r="D106" s="41" t="s">
        <v>481</v>
      </c>
      <c r="E106" s="42">
        <v>0</v>
      </c>
      <c r="F106" s="19" t="s">
        <v>53</v>
      </c>
      <c r="G106" s="42">
        <v>6500</v>
      </c>
      <c r="H106" s="19" t="s">
        <v>2246</v>
      </c>
      <c r="I106" s="42">
        <v>6500</v>
      </c>
      <c r="J106" s="19" t="s">
        <v>2193</v>
      </c>
      <c r="K106" s="42">
        <v>6500</v>
      </c>
      <c r="L106" s="19" t="s">
        <v>2247</v>
      </c>
      <c r="M106" s="42">
        <v>0</v>
      </c>
      <c r="N106" s="19" t="s">
        <v>53</v>
      </c>
      <c r="O106" s="42">
        <f t="shared" si="4"/>
        <v>6500</v>
      </c>
      <c r="P106" s="42">
        <v>0</v>
      </c>
      <c r="Q106" s="42">
        <v>0</v>
      </c>
      <c r="R106" s="42">
        <v>0</v>
      </c>
      <c r="S106" s="42">
        <v>0</v>
      </c>
      <c r="T106" s="42">
        <v>0</v>
      </c>
      <c r="U106" s="42">
        <v>0</v>
      </c>
      <c r="V106" s="42">
        <v>0</v>
      </c>
      <c r="W106" s="19" t="s">
        <v>1366</v>
      </c>
      <c r="X106" s="19" t="s">
        <v>2248</v>
      </c>
      <c r="Y106" s="2" t="s">
        <v>53</v>
      </c>
      <c r="Z106" s="2" t="s">
        <v>53</v>
      </c>
      <c r="AA106" s="43"/>
      <c r="AB106" s="2" t="s">
        <v>53</v>
      </c>
    </row>
    <row r="107" spans="1:28" ht="30" customHeight="1">
      <c r="A107" s="19" t="s">
        <v>2249</v>
      </c>
      <c r="B107" s="19" t="s">
        <v>479</v>
      </c>
      <c r="C107" s="19" t="s">
        <v>480</v>
      </c>
      <c r="D107" s="41" t="s">
        <v>481</v>
      </c>
      <c r="E107" s="42">
        <v>0</v>
      </c>
      <c r="F107" s="19" t="s">
        <v>53</v>
      </c>
      <c r="G107" s="42">
        <v>0</v>
      </c>
      <c r="H107" s="19" t="s">
        <v>53</v>
      </c>
      <c r="I107" s="42">
        <v>0</v>
      </c>
      <c r="J107" s="19" t="s">
        <v>53</v>
      </c>
      <c r="K107" s="42">
        <v>0</v>
      </c>
      <c r="L107" s="19" t="s">
        <v>53</v>
      </c>
      <c r="M107" s="42">
        <v>120000</v>
      </c>
      <c r="N107" s="19" t="s">
        <v>2250</v>
      </c>
      <c r="O107" s="42">
        <f t="shared" si="4"/>
        <v>120000</v>
      </c>
      <c r="P107" s="42">
        <v>0</v>
      </c>
      <c r="Q107" s="42">
        <v>0</v>
      </c>
      <c r="R107" s="42">
        <v>0</v>
      </c>
      <c r="S107" s="42">
        <v>0</v>
      </c>
      <c r="T107" s="42">
        <v>0</v>
      </c>
      <c r="U107" s="42">
        <v>0</v>
      </c>
      <c r="V107" s="42">
        <v>0</v>
      </c>
      <c r="W107" s="19" t="s">
        <v>482</v>
      </c>
      <c r="X107" s="19" t="s">
        <v>53</v>
      </c>
      <c r="Y107" s="2" t="s">
        <v>53</v>
      </c>
      <c r="Z107" s="2" t="s">
        <v>53</v>
      </c>
      <c r="AA107" s="43"/>
      <c r="AB107" s="2" t="s">
        <v>53</v>
      </c>
    </row>
    <row r="108" spans="1:28" ht="30" customHeight="1">
      <c r="A108" s="19" t="s">
        <v>2251</v>
      </c>
      <c r="B108" s="19" t="s">
        <v>1221</v>
      </c>
      <c r="C108" s="19" t="s">
        <v>1222</v>
      </c>
      <c r="D108" s="41" t="s">
        <v>1223</v>
      </c>
      <c r="E108" s="42">
        <v>0</v>
      </c>
      <c r="F108" s="19" t="s">
        <v>53</v>
      </c>
      <c r="G108" s="42">
        <v>0</v>
      </c>
      <c r="H108" s="19" t="s">
        <v>53</v>
      </c>
      <c r="I108" s="42">
        <v>0</v>
      </c>
      <c r="J108" s="19" t="s">
        <v>53</v>
      </c>
      <c r="K108" s="42">
        <v>0</v>
      </c>
      <c r="L108" s="19" t="s">
        <v>53</v>
      </c>
      <c r="M108" s="42">
        <v>30000</v>
      </c>
      <c r="N108" s="19" t="s">
        <v>2252</v>
      </c>
      <c r="O108" s="42">
        <f t="shared" si="4"/>
        <v>30000</v>
      </c>
      <c r="P108" s="42">
        <v>0</v>
      </c>
      <c r="Q108" s="42">
        <v>0</v>
      </c>
      <c r="R108" s="42">
        <v>0</v>
      </c>
      <c r="S108" s="42">
        <v>0</v>
      </c>
      <c r="T108" s="42">
        <v>0</v>
      </c>
      <c r="U108" s="42">
        <v>0</v>
      </c>
      <c r="V108" s="42">
        <v>0</v>
      </c>
      <c r="W108" s="19" t="s">
        <v>1224</v>
      </c>
      <c r="X108" s="19" t="s">
        <v>2253</v>
      </c>
      <c r="Y108" s="2" t="s">
        <v>53</v>
      </c>
      <c r="Z108" s="2" t="s">
        <v>53</v>
      </c>
      <c r="AA108" s="43"/>
      <c r="AB108" s="2" t="s">
        <v>53</v>
      </c>
    </row>
    <row r="109" spans="1:28" ht="30" customHeight="1">
      <c r="A109" s="19" t="s">
        <v>2254</v>
      </c>
      <c r="B109" s="19" t="s">
        <v>137</v>
      </c>
      <c r="C109" s="19" t="s">
        <v>138</v>
      </c>
      <c r="D109" s="41" t="s">
        <v>99</v>
      </c>
      <c r="E109" s="42">
        <v>0</v>
      </c>
      <c r="F109" s="19" t="s">
        <v>53</v>
      </c>
      <c r="G109" s="42">
        <v>15000</v>
      </c>
      <c r="H109" s="19" t="s">
        <v>2255</v>
      </c>
      <c r="I109" s="42">
        <v>0</v>
      </c>
      <c r="J109" s="19" t="s">
        <v>53</v>
      </c>
      <c r="K109" s="42">
        <v>0</v>
      </c>
      <c r="L109" s="19" t="s">
        <v>53</v>
      </c>
      <c r="M109" s="42">
        <v>0</v>
      </c>
      <c r="N109" s="19" t="s">
        <v>53</v>
      </c>
      <c r="O109" s="42">
        <f t="shared" si="4"/>
        <v>15000</v>
      </c>
      <c r="P109" s="42">
        <v>0</v>
      </c>
      <c r="Q109" s="42">
        <v>0</v>
      </c>
      <c r="R109" s="42">
        <v>0</v>
      </c>
      <c r="S109" s="42">
        <v>0</v>
      </c>
      <c r="T109" s="42">
        <v>0</v>
      </c>
      <c r="U109" s="42">
        <v>0</v>
      </c>
      <c r="V109" s="42">
        <v>0</v>
      </c>
      <c r="W109" s="19" t="s">
        <v>139</v>
      </c>
      <c r="X109" s="19" t="s">
        <v>2256</v>
      </c>
      <c r="Y109" s="2" t="s">
        <v>53</v>
      </c>
      <c r="Z109" s="2" t="s">
        <v>53</v>
      </c>
      <c r="AA109" s="43"/>
      <c r="AB109" s="2" t="s">
        <v>53</v>
      </c>
    </row>
    <row r="110" spans="1:28" ht="30" customHeight="1">
      <c r="A110" s="19" t="s">
        <v>2257</v>
      </c>
      <c r="B110" s="19" t="s">
        <v>1702</v>
      </c>
      <c r="C110" s="19" t="s">
        <v>1703</v>
      </c>
      <c r="D110" s="41" t="s">
        <v>84</v>
      </c>
      <c r="E110" s="42">
        <v>0</v>
      </c>
      <c r="F110" s="19" t="s">
        <v>53</v>
      </c>
      <c r="G110" s="42">
        <v>30000</v>
      </c>
      <c r="H110" s="19" t="s">
        <v>2258</v>
      </c>
      <c r="I110" s="42">
        <v>30000</v>
      </c>
      <c r="J110" s="19" t="s">
        <v>2259</v>
      </c>
      <c r="K110" s="42">
        <v>0</v>
      </c>
      <c r="L110" s="19" t="s">
        <v>53</v>
      </c>
      <c r="M110" s="42">
        <v>0</v>
      </c>
      <c r="N110" s="19" t="s">
        <v>53</v>
      </c>
      <c r="O110" s="42">
        <f t="shared" si="4"/>
        <v>30000</v>
      </c>
      <c r="P110" s="42">
        <v>0</v>
      </c>
      <c r="Q110" s="42">
        <v>0</v>
      </c>
      <c r="R110" s="42">
        <v>0</v>
      </c>
      <c r="S110" s="42">
        <v>0</v>
      </c>
      <c r="T110" s="42">
        <v>0</v>
      </c>
      <c r="U110" s="42">
        <v>0</v>
      </c>
      <c r="V110" s="42">
        <v>0</v>
      </c>
      <c r="W110" s="19" t="s">
        <v>1704</v>
      </c>
      <c r="X110" s="19" t="s">
        <v>2260</v>
      </c>
      <c r="Y110" s="2" t="s">
        <v>53</v>
      </c>
      <c r="Z110" s="2" t="s">
        <v>53</v>
      </c>
      <c r="AA110" s="43"/>
      <c r="AB110" s="2" t="s">
        <v>53</v>
      </c>
    </row>
    <row r="111" spans="1:28" ht="30" customHeight="1">
      <c r="A111" s="19" t="s">
        <v>2261</v>
      </c>
      <c r="B111" s="19" t="s">
        <v>1253</v>
      </c>
      <c r="C111" s="19" t="s">
        <v>1254</v>
      </c>
      <c r="D111" s="41" t="s">
        <v>739</v>
      </c>
      <c r="E111" s="42">
        <v>580</v>
      </c>
      <c r="F111" s="19" t="s">
        <v>53</v>
      </c>
      <c r="G111" s="42">
        <v>0</v>
      </c>
      <c r="H111" s="19" t="s">
        <v>53</v>
      </c>
      <c r="I111" s="42">
        <v>0</v>
      </c>
      <c r="J111" s="19" t="s">
        <v>53</v>
      </c>
      <c r="K111" s="42">
        <v>0</v>
      </c>
      <c r="L111" s="19" t="s">
        <v>53</v>
      </c>
      <c r="M111" s="42">
        <v>0</v>
      </c>
      <c r="N111" s="19" t="s">
        <v>53</v>
      </c>
      <c r="O111" s="42">
        <f t="shared" si="4"/>
        <v>580</v>
      </c>
      <c r="P111" s="42">
        <v>9678</v>
      </c>
      <c r="Q111" s="42">
        <v>0</v>
      </c>
      <c r="R111" s="42">
        <v>0</v>
      </c>
      <c r="S111" s="42">
        <v>0</v>
      </c>
      <c r="T111" s="42">
        <v>0</v>
      </c>
      <c r="U111" s="42">
        <v>0</v>
      </c>
      <c r="V111" s="42">
        <v>0</v>
      </c>
      <c r="W111" s="19" t="s">
        <v>1255</v>
      </c>
      <c r="X111" s="19" t="s">
        <v>2262</v>
      </c>
      <c r="Y111" s="2" t="s">
        <v>2263</v>
      </c>
      <c r="Z111" s="2" t="s">
        <v>53</v>
      </c>
      <c r="AA111" s="43"/>
      <c r="AB111" s="2" t="s">
        <v>53</v>
      </c>
    </row>
    <row r="112" spans="1:28" ht="30" customHeight="1">
      <c r="A112" s="19" t="s">
        <v>2264</v>
      </c>
      <c r="B112" s="19" t="s">
        <v>737</v>
      </c>
      <c r="C112" s="19" t="s">
        <v>738</v>
      </c>
      <c r="D112" s="41" t="s">
        <v>739</v>
      </c>
      <c r="E112" s="42">
        <v>113809</v>
      </c>
      <c r="F112" s="19" t="s">
        <v>53</v>
      </c>
      <c r="G112" s="42">
        <v>0</v>
      </c>
      <c r="H112" s="19" t="s">
        <v>53</v>
      </c>
      <c r="I112" s="42">
        <v>0</v>
      </c>
      <c r="J112" s="19" t="s">
        <v>53</v>
      </c>
      <c r="K112" s="42">
        <v>0</v>
      </c>
      <c r="L112" s="19" t="s">
        <v>53</v>
      </c>
      <c r="M112" s="42">
        <v>0</v>
      </c>
      <c r="N112" s="19" t="s">
        <v>53</v>
      </c>
      <c r="O112" s="42">
        <f t="shared" si="4"/>
        <v>113809</v>
      </c>
      <c r="P112" s="42">
        <v>52646</v>
      </c>
      <c r="Q112" s="42">
        <v>0</v>
      </c>
      <c r="R112" s="42">
        <v>0</v>
      </c>
      <c r="S112" s="42">
        <v>0</v>
      </c>
      <c r="T112" s="42">
        <v>0</v>
      </c>
      <c r="U112" s="42">
        <v>0</v>
      </c>
      <c r="V112" s="42">
        <v>0</v>
      </c>
      <c r="W112" s="19" t="s">
        <v>740</v>
      </c>
      <c r="X112" s="19" t="s">
        <v>2262</v>
      </c>
      <c r="Y112" s="2" t="s">
        <v>2263</v>
      </c>
      <c r="Z112" s="2" t="s">
        <v>53</v>
      </c>
      <c r="AA112" s="43"/>
      <c r="AB112" s="2" t="s">
        <v>53</v>
      </c>
    </row>
    <row r="113" spans="1:28" ht="30" customHeight="1">
      <c r="A113" s="19" t="s">
        <v>2265</v>
      </c>
      <c r="B113" s="19" t="s">
        <v>1603</v>
      </c>
      <c r="C113" s="19" t="s">
        <v>1604</v>
      </c>
      <c r="D113" s="41" t="s">
        <v>84</v>
      </c>
      <c r="E113" s="42">
        <v>1521</v>
      </c>
      <c r="F113" s="19" t="s">
        <v>53</v>
      </c>
      <c r="G113" s="42">
        <v>0</v>
      </c>
      <c r="H113" s="19" t="s">
        <v>53</v>
      </c>
      <c r="I113" s="42">
        <v>0</v>
      </c>
      <c r="J113" s="19" t="s">
        <v>53</v>
      </c>
      <c r="K113" s="42">
        <v>0</v>
      </c>
      <c r="L113" s="19" t="s">
        <v>53</v>
      </c>
      <c r="M113" s="42">
        <v>0</v>
      </c>
      <c r="N113" s="19" t="s">
        <v>53</v>
      </c>
      <c r="O113" s="42">
        <f t="shared" si="4"/>
        <v>1521</v>
      </c>
      <c r="P113" s="42">
        <v>7247</v>
      </c>
      <c r="Q113" s="42">
        <v>0</v>
      </c>
      <c r="R113" s="42">
        <v>0</v>
      </c>
      <c r="S113" s="42">
        <v>0</v>
      </c>
      <c r="T113" s="42">
        <v>0</v>
      </c>
      <c r="U113" s="42">
        <v>0</v>
      </c>
      <c r="V113" s="42">
        <v>0</v>
      </c>
      <c r="W113" s="19" t="s">
        <v>1605</v>
      </c>
      <c r="X113" s="19" t="s">
        <v>2262</v>
      </c>
      <c r="Y113" s="2" t="s">
        <v>2263</v>
      </c>
      <c r="Z113" s="2" t="s">
        <v>53</v>
      </c>
      <c r="AA113" s="43"/>
      <c r="AB113" s="2" t="s">
        <v>53</v>
      </c>
    </row>
    <row r="114" spans="1:28" ht="30" customHeight="1">
      <c r="A114" s="19" t="s">
        <v>2266</v>
      </c>
      <c r="B114" s="19" t="s">
        <v>1654</v>
      </c>
      <c r="C114" s="19" t="s">
        <v>1655</v>
      </c>
      <c r="D114" s="41" t="s">
        <v>739</v>
      </c>
      <c r="E114" s="42">
        <v>0</v>
      </c>
      <c r="F114" s="19" t="s">
        <v>53</v>
      </c>
      <c r="G114" s="42">
        <v>0</v>
      </c>
      <c r="H114" s="19" t="s">
        <v>53</v>
      </c>
      <c r="I114" s="42">
        <v>0</v>
      </c>
      <c r="J114" s="19" t="s">
        <v>53</v>
      </c>
      <c r="K114" s="42">
        <v>0</v>
      </c>
      <c r="L114" s="19" t="s">
        <v>53</v>
      </c>
      <c r="M114" s="42">
        <v>0</v>
      </c>
      <c r="N114" s="19" t="s">
        <v>53</v>
      </c>
      <c r="O114" s="42">
        <v>0</v>
      </c>
      <c r="P114" s="42">
        <v>11682</v>
      </c>
      <c r="Q114" s="42">
        <v>0</v>
      </c>
      <c r="R114" s="42">
        <v>0</v>
      </c>
      <c r="S114" s="42">
        <v>0</v>
      </c>
      <c r="T114" s="42">
        <v>0</v>
      </c>
      <c r="U114" s="42">
        <v>0</v>
      </c>
      <c r="V114" s="42">
        <v>0</v>
      </c>
      <c r="W114" s="19" t="s">
        <v>1656</v>
      </c>
      <c r="X114" s="19" t="s">
        <v>2262</v>
      </c>
      <c r="Y114" s="2" t="s">
        <v>2263</v>
      </c>
      <c r="Z114" s="2" t="s">
        <v>53</v>
      </c>
      <c r="AA114" s="43"/>
      <c r="AB114" s="2" t="s">
        <v>53</v>
      </c>
    </row>
    <row r="115" spans="1:28" ht="30" customHeight="1">
      <c r="A115" s="19" t="s">
        <v>2267</v>
      </c>
      <c r="B115" s="19" t="s">
        <v>782</v>
      </c>
      <c r="C115" s="19" t="s">
        <v>783</v>
      </c>
      <c r="D115" s="41" t="s">
        <v>84</v>
      </c>
      <c r="E115" s="42">
        <v>73</v>
      </c>
      <c r="F115" s="19" t="s">
        <v>53</v>
      </c>
      <c r="G115" s="42">
        <v>0</v>
      </c>
      <c r="H115" s="19" t="s">
        <v>53</v>
      </c>
      <c r="I115" s="42">
        <v>0</v>
      </c>
      <c r="J115" s="19" t="s">
        <v>53</v>
      </c>
      <c r="K115" s="42">
        <v>0</v>
      </c>
      <c r="L115" s="19" t="s">
        <v>53</v>
      </c>
      <c r="M115" s="42">
        <v>0</v>
      </c>
      <c r="N115" s="19" t="s">
        <v>53</v>
      </c>
      <c r="O115" s="42">
        <f>SMALL(E115:M115,COUNTIF(E115:M115,0)+1)</f>
        <v>73</v>
      </c>
      <c r="P115" s="42">
        <v>7371</v>
      </c>
      <c r="Q115" s="42">
        <v>0</v>
      </c>
      <c r="R115" s="42">
        <v>0</v>
      </c>
      <c r="S115" s="42">
        <v>0</v>
      </c>
      <c r="T115" s="42">
        <v>0</v>
      </c>
      <c r="U115" s="42">
        <v>0</v>
      </c>
      <c r="V115" s="42">
        <v>0</v>
      </c>
      <c r="W115" s="19" t="s">
        <v>784</v>
      </c>
      <c r="X115" s="19" t="s">
        <v>2262</v>
      </c>
      <c r="Y115" s="2" t="s">
        <v>2263</v>
      </c>
      <c r="Z115" s="2" t="s">
        <v>53</v>
      </c>
      <c r="AA115" s="43"/>
      <c r="AB115" s="2" t="s">
        <v>53</v>
      </c>
    </row>
    <row r="116" spans="1:28" ht="30" customHeight="1">
      <c r="A116" s="19" t="s">
        <v>2268</v>
      </c>
      <c r="B116" s="19" t="s">
        <v>782</v>
      </c>
      <c r="C116" s="19" t="s">
        <v>1734</v>
      </c>
      <c r="D116" s="41" t="s">
        <v>739</v>
      </c>
      <c r="E116" s="42">
        <v>117</v>
      </c>
      <c r="F116" s="19" t="s">
        <v>53</v>
      </c>
      <c r="G116" s="42">
        <v>0</v>
      </c>
      <c r="H116" s="19" t="s">
        <v>53</v>
      </c>
      <c r="I116" s="42">
        <v>0</v>
      </c>
      <c r="J116" s="19" t="s">
        <v>53</v>
      </c>
      <c r="K116" s="42">
        <v>0</v>
      </c>
      <c r="L116" s="19" t="s">
        <v>53</v>
      </c>
      <c r="M116" s="42">
        <v>0</v>
      </c>
      <c r="N116" s="19" t="s">
        <v>53</v>
      </c>
      <c r="O116" s="42">
        <f>SMALL(E116:M116,COUNTIF(E116:M116,0)+1)</f>
        <v>117</v>
      </c>
      <c r="P116" s="42">
        <v>11743</v>
      </c>
      <c r="Q116" s="42">
        <v>0</v>
      </c>
      <c r="R116" s="42">
        <v>0</v>
      </c>
      <c r="S116" s="42">
        <v>0</v>
      </c>
      <c r="T116" s="42">
        <v>0</v>
      </c>
      <c r="U116" s="42">
        <v>0</v>
      </c>
      <c r="V116" s="42">
        <v>0</v>
      </c>
      <c r="W116" s="19" t="s">
        <v>1735</v>
      </c>
      <c r="X116" s="19" t="s">
        <v>2262</v>
      </c>
      <c r="Y116" s="2" t="s">
        <v>2263</v>
      </c>
      <c r="Z116" s="2" t="s">
        <v>53</v>
      </c>
      <c r="AA116" s="43"/>
      <c r="AB116" s="2" t="s">
        <v>53</v>
      </c>
    </row>
    <row r="117" spans="1:28" ht="30" customHeight="1">
      <c r="A117" s="19" t="s">
        <v>2269</v>
      </c>
      <c r="B117" s="19" t="s">
        <v>1823</v>
      </c>
      <c r="C117" s="19" t="s">
        <v>1824</v>
      </c>
      <c r="D117" s="41" t="s">
        <v>739</v>
      </c>
      <c r="E117" s="42">
        <v>0</v>
      </c>
      <c r="F117" s="19" t="s">
        <v>53</v>
      </c>
      <c r="G117" s="42">
        <v>0</v>
      </c>
      <c r="H117" s="19" t="s">
        <v>53</v>
      </c>
      <c r="I117" s="42">
        <v>0</v>
      </c>
      <c r="J117" s="19" t="s">
        <v>53</v>
      </c>
      <c r="K117" s="42">
        <v>0</v>
      </c>
      <c r="L117" s="19" t="s">
        <v>53</v>
      </c>
      <c r="M117" s="42">
        <v>0</v>
      </c>
      <c r="N117" s="19" t="s">
        <v>53</v>
      </c>
      <c r="O117" s="42">
        <v>0</v>
      </c>
      <c r="P117" s="42">
        <v>4626</v>
      </c>
      <c r="Q117" s="42">
        <v>0</v>
      </c>
      <c r="R117" s="42">
        <v>0</v>
      </c>
      <c r="S117" s="42">
        <v>0</v>
      </c>
      <c r="T117" s="42">
        <v>0</v>
      </c>
      <c r="U117" s="42">
        <v>0</v>
      </c>
      <c r="V117" s="42">
        <v>0</v>
      </c>
      <c r="W117" s="19" t="s">
        <v>1825</v>
      </c>
      <c r="X117" s="19" t="s">
        <v>2262</v>
      </c>
      <c r="Y117" s="2" t="s">
        <v>2263</v>
      </c>
      <c r="Z117" s="2" t="s">
        <v>53</v>
      </c>
      <c r="AA117" s="43"/>
      <c r="AB117" s="2" t="s">
        <v>53</v>
      </c>
    </row>
    <row r="118" spans="1:28" ht="30" customHeight="1">
      <c r="A118" s="19" t="s">
        <v>2270</v>
      </c>
      <c r="B118" s="19" t="s">
        <v>469</v>
      </c>
      <c r="C118" s="19" t="s">
        <v>470</v>
      </c>
      <c r="D118" s="41" t="s">
        <v>84</v>
      </c>
      <c r="E118" s="42">
        <v>29589</v>
      </c>
      <c r="F118" s="19" t="s">
        <v>53</v>
      </c>
      <c r="G118" s="42">
        <v>0</v>
      </c>
      <c r="H118" s="19" t="s">
        <v>53</v>
      </c>
      <c r="I118" s="42">
        <v>0</v>
      </c>
      <c r="J118" s="19" t="s">
        <v>53</v>
      </c>
      <c r="K118" s="42">
        <v>0</v>
      </c>
      <c r="L118" s="19" t="s">
        <v>53</v>
      </c>
      <c r="M118" s="42">
        <v>0</v>
      </c>
      <c r="N118" s="19" t="s">
        <v>53</v>
      </c>
      <c r="O118" s="42">
        <f>SMALL(E118:M118,COUNTIF(E118:M118,0)+1)</f>
        <v>29589</v>
      </c>
      <c r="P118" s="42">
        <v>16781</v>
      </c>
      <c r="Q118" s="42">
        <v>0</v>
      </c>
      <c r="R118" s="42">
        <v>0</v>
      </c>
      <c r="S118" s="42">
        <v>0</v>
      </c>
      <c r="T118" s="42">
        <v>0</v>
      </c>
      <c r="U118" s="42">
        <v>0</v>
      </c>
      <c r="V118" s="42">
        <v>0</v>
      </c>
      <c r="W118" s="19" t="s">
        <v>471</v>
      </c>
      <c r="X118" s="19" t="s">
        <v>2262</v>
      </c>
      <c r="Y118" s="2" t="s">
        <v>2263</v>
      </c>
      <c r="Z118" s="2" t="s">
        <v>53</v>
      </c>
      <c r="AA118" s="43"/>
      <c r="AB118" s="2" t="s">
        <v>53</v>
      </c>
    </row>
    <row r="119" spans="1:28" ht="30" customHeight="1">
      <c r="A119" s="19" t="s">
        <v>2271</v>
      </c>
      <c r="B119" s="19" t="s">
        <v>546</v>
      </c>
      <c r="C119" s="19" t="s">
        <v>547</v>
      </c>
      <c r="D119" s="41" t="s">
        <v>93</v>
      </c>
      <c r="E119" s="42">
        <v>0</v>
      </c>
      <c r="F119" s="19" t="s">
        <v>53</v>
      </c>
      <c r="G119" s="42">
        <v>0</v>
      </c>
      <c r="H119" s="19" t="s">
        <v>53</v>
      </c>
      <c r="I119" s="42">
        <v>0</v>
      </c>
      <c r="J119" s="19" t="s">
        <v>53</v>
      </c>
      <c r="K119" s="42">
        <v>0</v>
      </c>
      <c r="L119" s="19" t="s">
        <v>53</v>
      </c>
      <c r="M119" s="42">
        <v>0</v>
      </c>
      <c r="N119" s="19" t="s">
        <v>53</v>
      </c>
      <c r="O119" s="42">
        <v>0</v>
      </c>
      <c r="P119" s="42">
        <v>0</v>
      </c>
      <c r="Q119" s="42">
        <v>0</v>
      </c>
      <c r="R119" s="42">
        <v>0</v>
      </c>
      <c r="S119" s="42">
        <v>0</v>
      </c>
      <c r="T119" s="42">
        <v>0</v>
      </c>
      <c r="U119" s="42">
        <v>31142</v>
      </c>
      <c r="V119" s="42">
        <f t="shared" ref="V119:V124" si="5">SMALL(Q119:U119,COUNTIF(Q119:U119,0)+1)</f>
        <v>31142</v>
      </c>
      <c r="W119" s="19" t="s">
        <v>548</v>
      </c>
      <c r="X119" s="19" t="s">
        <v>2272</v>
      </c>
      <c r="Y119" s="2" t="s">
        <v>563</v>
      </c>
      <c r="Z119" s="2" t="s">
        <v>53</v>
      </c>
      <c r="AA119" s="43"/>
      <c r="AB119" s="2" t="s">
        <v>53</v>
      </c>
    </row>
    <row r="120" spans="1:28" ht="30" customHeight="1">
      <c r="A120" s="19" t="s">
        <v>2273</v>
      </c>
      <c r="B120" s="19" t="s">
        <v>556</v>
      </c>
      <c r="C120" s="19" t="s">
        <v>557</v>
      </c>
      <c r="D120" s="41" t="s">
        <v>93</v>
      </c>
      <c r="E120" s="42">
        <v>0</v>
      </c>
      <c r="F120" s="19" t="s">
        <v>53</v>
      </c>
      <c r="G120" s="42">
        <v>0</v>
      </c>
      <c r="H120" s="19" t="s">
        <v>53</v>
      </c>
      <c r="I120" s="42">
        <v>0</v>
      </c>
      <c r="J120" s="19" t="s">
        <v>53</v>
      </c>
      <c r="K120" s="42">
        <v>0</v>
      </c>
      <c r="L120" s="19" t="s">
        <v>53</v>
      </c>
      <c r="M120" s="42">
        <v>0</v>
      </c>
      <c r="N120" s="19" t="s">
        <v>53</v>
      </c>
      <c r="O120" s="42">
        <v>0</v>
      </c>
      <c r="P120" s="42">
        <v>0</v>
      </c>
      <c r="Q120" s="42">
        <v>0</v>
      </c>
      <c r="R120" s="42">
        <v>0</v>
      </c>
      <c r="S120" s="42">
        <v>0</v>
      </c>
      <c r="T120" s="42">
        <v>0</v>
      </c>
      <c r="U120" s="42">
        <v>192887</v>
      </c>
      <c r="V120" s="42">
        <f t="shared" si="5"/>
        <v>192887</v>
      </c>
      <c r="W120" s="19" t="s">
        <v>558</v>
      </c>
      <c r="X120" s="19" t="s">
        <v>2272</v>
      </c>
      <c r="Y120" s="2" t="s">
        <v>563</v>
      </c>
      <c r="Z120" s="2" t="s">
        <v>53</v>
      </c>
      <c r="AA120" s="43"/>
      <c r="AB120" s="2" t="s">
        <v>53</v>
      </c>
    </row>
    <row r="121" spans="1:28" ht="30" customHeight="1">
      <c r="A121" s="19" t="s">
        <v>2274</v>
      </c>
      <c r="B121" s="19" t="s">
        <v>529</v>
      </c>
      <c r="C121" s="19" t="s">
        <v>53</v>
      </c>
      <c r="D121" s="41" t="s">
        <v>93</v>
      </c>
      <c r="E121" s="42">
        <v>0</v>
      </c>
      <c r="F121" s="19" t="s">
        <v>53</v>
      </c>
      <c r="G121" s="42">
        <v>0</v>
      </c>
      <c r="H121" s="19" t="s">
        <v>53</v>
      </c>
      <c r="I121" s="42">
        <v>0</v>
      </c>
      <c r="J121" s="19" t="s">
        <v>53</v>
      </c>
      <c r="K121" s="42">
        <v>0</v>
      </c>
      <c r="L121" s="19" t="s">
        <v>53</v>
      </c>
      <c r="M121" s="42">
        <v>0</v>
      </c>
      <c r="N121" s="19" t="s">
        <v>2275</v>
      </c>
      <c r="O121" s="42">
        <v>0</v>
      </c>
      <c r="P121" s="42">
        <v>0</v>
      </c>
      <c r="Q121" s="42">
        <v>0</v>
      </c>
      <c r="R121" s="42">
        <v>0</v>
      </c>
      <c r="S121" s="42">
        <v>0</v>
      </c>
      <c r="T121" s="42">
        <v>0</v>
      </c>
      <c r="U121" s="42">
        <v>3890</v>
      </c>
      <c r="V121" s="42">
        <f t="shared" si="5"/>
        <v>3890</v>
      </c>
      <c r="W121" s="19" t="s">
        <v>530</v>
      </c>
      <c r="X121" s="19" t="s">
        <v>2272</v>
      </c>
      <c r="Y121" s="2" t="s">
        <v>563</v>
      </c>
      <c r="Z121" s="2" t="s">
        <v>53</v>
      </c>
      <c r="AA121" s="43"/>
      <c r="AB121" s="2" t="s">
        <v>53</v>
      </c>
    </row>
    <row r="122" spans="1:28" ht="30" customHeight="1">
      <c r="A122" s="19" t="s">
        <v>2276</v>
      </c>
      <c r="B122" s="19" t="s">
        <v>533</v>
      </c>
      <c r="C122" s="19" t="s">
        <v>534</v>
      </c>
      <c r="D122" s="41" t="s">
        <v>93</v>
      </c>
      <c r="E122" s="42">
        <v>0</v>
      </c>
      <c r="F122" s="19" t="s">
        <v>53</v>
      </c>
      <c r="G122" s="42">
        <v>0</v>
      </c>
      <c r="H122" s="19" t="s">
        <v>53</v>
      </c>
      <c r="I122" s="42">
        <v>0</v>
      </c>
      <c r="J122" s="19" t="s">
        <v>53</v>
      </c>
      <c r="K122" s="42">
        <v>0</v>
      </c>
      <c r="L122" s="19" t="s">
        <v>53</v>
      </c>
      <c r="M122" s="42">
        <v>0</v>
      </c>
      <c r="N122" s="19" t="s">
        <v>2275</v>
      </c>
      <c r="O122" s="42">
        <v>0</v>
      </c>
      <c r="P122" s="42">
        <v>0</v>
      </c>
      <c r="Q122" s="42">
        <v>0</v>
      </c>
      <c r="R122" s="42">
        <v>0</v>
      </c>
      <c r="S122" s="42">
        <v>0</v>
      </c>
      <c r="T122" s="42">
        <v>0</v>
      </c>
      <c r="U122" s="42">
        <v>6420</v>
      </c>
      <c r="V122" s="42">
        <f t="shared" si="5"/>
        <v>6420</v>
      </c>
      <c r="W122" s="19" t="s">
        <v>535</v>
      </c>
      <c r="X122" s="19" t="s">
        <v>2272</v>
      </c>
      <c r="Y122" s="2" t="s">
        <v>563</v>
      </c>
      <c r="Z122" s="2" t="s">
        <v>53</v>
      </c>
      <c r="AA122" s="43"/>
      <c r="AB122" s="2" t="s">
        <v>53</v>
      </c>
    </row>
    <row r="123" spans="1:28" ht="30" customHeight="1">
      <c r="A123" s="19" t="s">
        <v>2277</v>
      </c>
      <c r="B123" s="19" t="s">
        <v>541</v>
      </c>
      <c r="C123" s="19" t="s">
        <v>542</v>
      </c>
      <c r="D123" s="41" t="s">
        <v>93</v>
      </c>
      <c r="E123" s="42">
        <v>0</v>
      </c>
      <c r="F123" s="19" t="s">
        <v>53</v>
      </c>
      <c r="G123" s="42">
        <v>0</v>
      </c>
      <c r="H123" s="19" t="s">
        <v>53</v>
      </c>
      <c r="I123" s="42">
        <v>0</v>
      </c>
      <c r="J123" s="19" t="s">
        <v>53</v>
      </c>
      <c r="K123" s="42">
        <v>0</v>
      </c>
      <c r="L123" s="19" t="s">
        <v>53</v>
      </c>
      <c r="M123" s="42">
        <v>0</v>
      </c>
      <c r="N123" s="19" t="s">
        <v>2278</v>
      </c>
      <c r="O123" s="42">
        <v>0</v>
      </c>
      <c r="P123" s="42">
        <v>0</v>
      </c>
      <c r="Q123" s="42">
        <v>0</v>
      </c>
      <c r="R123" s="42">
        <v>0</v>
      </c>
      <c r="S123" s="42">
        <v>0</v>
      </c>
      <c r="T123" s="42">
        <v>0</v>
      </c>
      <c r="U123" s="42">
        <v>16450</v>
      </c>
      <c r="V123" s="42">
        <f t="shared" si="5"/>
        <v>16450</v>
      </c>
      <c r="W123" s="19" t="s">
        <v>543</v>
      </c>
      <c r="X123" s="19" t="s">
        <v>2272</v>
      </c>
      <c r="Y123" s="2" t="s">
        <v>563</v>
      </c>
      <c r="Z123" s="2" t="s">
        <v>53</v>
      </c>
      <c r="AA123" s="43"/>
      <c r="AB123" s="2" t="s">
        <v>53</v>
      </c>
    </row>
    <row r="124" spans="1:28" ht="30" customHeight="1">
      <c r="A124" s="19" t="s">
        <v>2279</v>
      </c>
      <c r="B124" s="19" t="s">
        <v>551</v>
      </c>
      <c r="C124" s="19" t="s">
        <v>552</v>
      </c>
      <c r="D124" s="41" t="s">
        <v>93</v>
      </c>
      <c r="E124" s="42">
        <v>0</v>
      </c>
      <c r="F124" s="19" t="s">
        <v>53</v>
      </c>
      <c r="G124" s="42">
        <v>0</v>
      </c>
      <c r="H124" s="19" t="s">
        <v>53</v>
      </c>
      <c r="I124" s="42">
        <v>0</v>
      </c>
      <c r="J124" s="19" t="s">
        <v>53</v>
      </c>
      <c r="K124" s="42">
        <v>0</v>
      </c>
      <c r="L124" s="19" t="s">
        <v>53</v>
      </c>
      <c r="M124" s="42">
        <v>0</v>
      </c>
      <c r="N124" s="19" t="s">
        <v>2275</v>
      </c>
      <c r="O124" s="42">
        <v>0</v>
      </c>
      <c r="P124" s="42">
        <v>0</v>
      </c>
      <c r="Q124" s="42">
        <v>0</v>
      </c>
      <c r="R124" s="42">
        <v>0</v>
      </c>
      <c r="S124" s="42">
        <v>0</v>
      </c>
      <c r="T124" s="42">
        <v>0</v>
      </c>
      <c r="U124" s="42">
        <v>61880</v>
      </c>
      <c r="V124" s="42">
        <f t="shared" si="5"/>
        <v>61880</v>
      </c>
      <c r="W124" s="19" t="s">
        <v>553</v>
      </c>
      <c r="X124" s="19" t="s">
        <v>2272</v>
      </c>
      <c r="Y124" s="2" t="s">
        <v>563</v>
      </c>
      <c r="Z124" s="2" t="s">
        <v>53</v>
      </c>
      <c r="AA124" s="43"/>
      <c r="AB124" s="2" t="s">
        <v>53</v>
      </c>
    </row>
    <row r="125" spans="1:28" ht="30" customHeight="1">
      <c r="A125" s="19" t="s">
        <v>2280</v>
      </c>
      <c r="B125" s="19" t="s">
        <v>731</v>
      </c>
      <c r="C125" s="19" t="s">
        <v>622</v>
      </c>
      <c r="D125" s="41" t="s">
        <v>574</v>
      </c>
      <c r="E125" s="42">
        <v>0</v>
      </c>
      <c r="F125" s="19" t="s">
        <v>53</v>
      </c>
      <c r="G125" s="42">
        <v>0</v>
      </c>
      <c r="H125" s="19" t="s">
        <v>53</v>
      </c>
      <c r="I125" s="42">
        <v>0</v>
      </c>
      <c r="J125" s="19" t="s">
        <v>53</v>
      </c>
      <c r="K125" s="42">
        <v>0</v>
      </c>
      <c r="L125" s="19" t="s">
        <v>53</v>
      </c>
      <c r="M125" s="42">
        <v>0</v>
      </c>
      <c r="N125" s="19" t="s">
        <v>53</v>
      </c>
      <c r="O125" s="42">
        <v>0</v>
      </c>
      <c r="P125" s="42">
        <v>172698</v>
      </c>
      <c r="Q125" s="42">
        <v>0</v>
      </c>
      <c r="R125" s="42">
        <v>0</v>
      </c>
      <c r="S125" s="42">
        <v>0</v>
      </c>
      <c r="T125" s="42">
        <v>0</v>
      </c>
      <c r="U125" s="42">
        <v>0</v>
      </c>
      <c r="V125" s="42">
        <v>0</v>
      </c>
      <c r="W125" s="19" t="s">
        <v>732</v>
      </c>
      <c r="X125" s="19" t="s">
        <v>53</v>
      </c>
      <c r="Y125" s="2" t="s">
        <v>540</v>
      </c>
      <c r="Z125" s="2" t="s">
        <v>53</v>
      </c>
      <c r="AA125" s="43"/>
      <c r="AB125" s="2" t="s">
        <v>53</v>
      </c>
    </row>
    <row r="126" spans="1:28" ht="30" customHeight="1">
      <c r="A126" s="19" t="s">
        <v>2281</v>
      </c>
      <c r="B126" s="19" t="s">
        <v>727</v>
      </c>
      <c r="C126" s="19" t="s">
        <v>622</v>
      </c>
      <c r="D126" s="41" t="s">
        <v>574</v>
      </c>
      <c r="E126" s="42">
        <v>0</v>
      </c>
      <c r="F126" s="19" t="s">
        <v>53</v>
      </c>
      <c r="G126" s="42">
        <v>0</v>
      </c>
      <c r="H126" s="19" t="s">
        <v>53</v>
      </c>
      <c r="I126" s="42">
        <v>0</v>
      </c>
      <c r="J126" s="19" t="s">
        <v>53</v>
      </c>
      <c r="K126" s="42">
        <v>0</v>
      </c>
      <c r="L126" s="19" t="s">
        <v>53</v>
      </c>
      <c r="M126" s="42">
        <v>0</v>
      </c>
      <c r="N126" s="19" t="s">
        <v>53</v>
      </c>
      <c r="O126" s="42">
        <v>0</v>
      </c>
      <c r="P126" s="42">
        <v>228717</v>
      </c>
      <c r="Q126" s="42">
        <v>0</v>
      </c>
      <c r="R126" s="42">
        <v>0</v>
      </c>
      <c r="S126" s="42">
        <v>0</v>
      </c>
      <c r="T126" s="42">
        <v>0</v>
      </c>
      <c r="U126" s="42">
        <v>0</v>
      </c>
      <c r="V126" s="42">
        <v>0</v>
      </c>
      <c r="W126" s="19" t="s">
        <v>728</v>
      </c>
      <c r="X126" s="19" t="s">
        <v>53</v>
      </c>
      <c r="Y126" s="2" t="s">
        <v>540</v>
      </c>
      <c r="Z126" s="2" t="s">
        <v>53</v>
      </c>
      <c r="AA126" s="43"/>
      <c r="AB126" s="2" t="s">
        <v>53</v>
      </c>
    </row>
    <row r="127" spans="1:28" ht="30" customHeight="1">
      <c r="A127" s="19" t="s">
        <v>2282</v>
      </c>
      <c r="B127" s="19" t="s">
        <v>904</v>
      </c>
      <c r="C127" s="19" t="s">
        <v>622</v>
      </c>
      <c r="D127" s="41" t="s">
        <v>574</v>
      </c>
      <c r="E127" s="42">
        <v>0</v>
      </c>
      <c r="F127" s="19" t="s">
        <v>53</v>
      </c>
      <c r="G127" s="42">
        <v>0</v>
      </c>
      <c r="H127" s="19" t="s">
        <v>53</v>
      </c>
      <c r="I127" s="42">
        <v>0</v>
      </c>
      <c r="J127" s="19" t="s">
        <v>53</v>
      </c>
      <c r="K127" s="42">
        <v>0</v>
      </c>
      <c r="L127" s="19" t="s">
        <v>53</v>
      </c>
      <c r="M127" s="42">
        <v>0</v>
      </c>
      <c r="N127" s="19" t="s">
        <v>53</v>
      </c>
      <c r="O127" s="42">
        <v>0</v>
      </c>
      <c r="P127" s="42">
        <v>284440</v>
      </c>
      <c r="Q127" s="42">
        <v>0</v>
      </c>
      <c r="R127" s="42">
        <v>0</v>
      </c>
      <c r="S127" s="42">
        <v>0</v>
      </c>
      <c r="T127" s="42">
        <v>0</v>
      </c>
      <c r="U127" s="42">
        <v>0</v>
      </c>
      <c r="V127" s="42">
        <v>0</v>
      </c>
      <c r="W127" s="19" t="s">
        <v>905</v>
      </c>
      <c r="X127" s="19" t="s">
        <v>53</v>
      </c>
      <c r="Y127" s="2" t="s">
        <v>540</v>
      </c>
      <c r="Z127" s="2" t="s">
        <v>53</v>
      </c>
      <c r="AA127" s="43"/>
      <c r="AB127" s="2" t="s">
        <v>53</v>
      </c>
    </row>
    <row r="128" spans="1:28" ht="30" customHeight="1">
      <c r="A128" s="19" t="s">
        <v>2283</v>
      </c>
      <c r="B128" s="19" t="s">
        <v>1013</v>
      </c>
      <c r="C128" s="19" t="s">
        <v>622</v>
      </c>
      <c r="D128" s="41" t="s">
        <v>574</v>
      </c>
      <c r="E128" s="42">
        <v>0</v>
      </c>
      <c r="F128" s="19" t="s">
        <v>53</v>
      </c>
      <c r="G128" s="42">
        <v>0</v>
      </c>
      <c r="H128" s="19" t="s">
        <v>53</v>
      </c>
      <c r="I128" s="42">
        <v>0</v>
      </c>
      <c r="J128" s="19" t="s">
        <v>53</v>
      </c>
      <c r="K128" s="42">
        <v>0</v>
      </c>
      <c r="L128" s="19" t="s">
        <v>53</v>
      </c>
      <c r="M128" s="42">
        <v>0</v>
      </c>
      <c r="N128" s="19" t="s">
        <v>53</v>
      </c>
      <c r="O128" s="42">
        <v>0</v>
      </c>
      <c r="P128" s="42">
        <v>275379</v>
      </c>
      <c r="Q128" s="42">
        <v>0</v>
      </c>
      <c r="R128" s="42">
        <v>0</v>
      </c>
      <c r="S128" s="42">
        <v>0</v>
      </c>
      <c r="T128" s="42">
        <v>0</v>
      </c>
      <c r="U128" s="42">
        <v>0</v>
      </c>
      <c r="V128" s="42">
        <v>0</v>
      </c>
      <c r="W128" s="19" t="s">
        <v>1014</v>
      </c>
      <c r="X128" s="19" t="s">
        <v>53</v>
      </c>
      <c r="Y128" s="2" t="s">
        <v>540</v>
      </c>
      <c r="Z128" s="2" t="s">
        <v>53</v>
      </c>
      <c r="AA128" s="43"/>
      <c r="AB128" s="2" t="s">
        <v>53</v>
      </c>
    </row>
    <row r="129" spans="1:28" ht="30" customHeight="1">
      <c r="A129" s="19" t="s">
        <v>2284</v>
      </c>
      <c r="B129" s="19" t="s">
        <v>1032</v>
      </c>
      <c r="C129" s="19" t="s">
        <v>622</v>
      </c>
      <c r="D129" s="41" t="s">
        <v>574</v>
      </c>
      <c r="E129" s="42">
        <v>0</v>
      </c>
      <c r="F129" s="19" t="s">
        <v>53</v>
      </c>
      <c r="G129" s="42">
        <v>0</v>
      </c>
      <c r="H129" s="19" t="s">
        <v>53</v>
      </c>
      <c r="I129" s="42">
        <v>0</v>
      </c>
      <c r="J129" s="19" t="s">
        <v>53</v>
      </c>
      <c r="K129" s="42">
        <v>0</v>
      </c>
      <c r="L129" s="19" t="s">
        <v>53</v>
      </c>
      <c r="M129" s="42">
        <v>0</v>
      </c>
      <c r="N129" s="19" t="s">
        <v>53</v>
      </c>
      <c r="O129" s="42">
        <v>0</v>
      </c>
      <c r="P129" s="42">
        <v>268932</v>
      </c>
      <c r="Q129" s="42">
        <v>0</v>
      </c>
      <c r="R129" s="42">
        <v>0</v>
      </c>
      <c r="S129" s="42">
        <v>0</v>
      </c>
      <c r="T129" s="42">
        <v>0</v>
      </c>
      <c r="U129" s="42">
        <v>0</v>
      </c>
      <c r="V129" s="42">
        <v>0</v>
      </c>
      <c r="W129" s="19" t="s">
        <v>1033</v>
      </c>
      <c r="X129" s="19" t="s">
        <v>53</v>
      </c>
      <c r="Y129" s="2" t="s">
        <v>540</v>
      </c>
      <c r="Z129" s="2" t="s">
        <v>53</v>
      </c>
      <c r="AA129" s="43"/>
      <c r="AB129" s="2" t="s">
        <v>53</v>
      </c>
    </row>
    <row r="130" spans="1:28" ht="30" customHeight="1">
      <c r="A130" s="19" t="s">
        <v>2285</v>
      </c>
      <c r="B130" s="19" t="s">
        <v>1372</v>
      </c>
      <c r="C130" s="19" t="s">
        <v>622</v>
      </c>
      <c r="D130" s="41" t="s">
        <v>574</v>
      </c>
      <c r="E130" s="42">
        <v>0</v>
      </c>
      <c r="F130" s="19" t="s">
        <v>53</v>
      </c>
      <c r="G130" s="42">
        <v>0</v>
      </c>
      <c r="H130" s="19" t="s">
        <v>53</v>
      </c>
      <c r="I130" s="42">
        <v>0</v>
      </c>
      <c r="J130" s="19" t="s">
        <v>53</v>
      </c>
      <c r="K130" s="42">
        <v>0</v>
      </c>
      <c r="L130" s="19" t="s">
        <v>53</v>
      </c>
      <c r="M130" s="42">
        <v>0</v>
      </c>
      <c r="N130" s="19" t="s">
        <v>53</v>
      </c>
      <c r="O130" s="42">
        <v>0</v>
      </c>
      <c r="P130" s="42">
        <v>243870</v>
      </c>
      <c r="Q130" s="42">
        <v>0</v>
      </c>
      <c r="R130" s="42">
        <v>0</v>
      </c>
      <c r="S130" s="42">
        <v>0</v>
      </c>
      <c r="T130" s="42">
        <v>0</v>
      </c>
      <c r="U130" s="42">
        <v>0</v>
      </c>
      <c r="V130" s="42">
        <v>0</v>
      </c>
      <c r="W130" s="19" t="s">
        <v>1373</v>
      </c>
      <c r="X130" s="19" t="s">
        <v>53</v>
      </c>
      <c r="Y130" s="2" t="s">
        <v>540</v>
      </c>
      <c r="Z130" s="2" t="s">
        <v>53</v>
      </c>
      <c r="AA130" s="43"/>
      <c r="AB130" s="2" t="s">
        <v>53</v>
      </c>
    </row>
    <row r="131" spans="1:28" ht="30" customHeight="1">
      <c r="A131" s="19" t="s">
        <v>2286</v>
      </c>
      <c r="B131" s="19" t="s">
        <v>1088</v>
      </c>
      <c r="C131" s="19" t="s">
        <v>622</v>
      </c>
      <c r="D131" s="41" t="s">
        <v>574</v>
      </c>
      <c r="E131" s="42">
        <v>0</v>
      </c>
      <c r="F131" s="19" t="s">
        <v>53</v>
      </c>
      <c r="G131" s="42">
        <v>0</v>
      </c>
      <c r="H131" s="19" t="s">
        <v>53</v>
      </c>
      <c r="I131" s="42">
        <v>0</v>
      </c>
      <c r="J131" s="19" t="s">
        <v>53</v>
      </c>
      <c r="K131" s="42">
        <v>0</v>
      </c>
      <c r="L131" s="19" t="s">
        <v>53</v>
      </c>
      <c r="M131" s="42">
        <v>0</v>
      </c>
      <c r="N131" s="19" t="s">
        <v>53</v>
      </c>
      <c r="O131" s="42">
        <v>0</v>
      </c>
      <c r="P131" s="42">
        <v>255172</v>
      </c>
      <c r="Q131" s="42">
        <v>0</v>
      </c>
      <c r="R131" s="42">
        <v>0</v>
      </c>
      <c r="S131" s="42">
        <v>0</v>
      </c>
      <c r="T131" s="42">
        <v>0</v>
      </c>
      <c r="U131" s="42">
        <v>0</v>
      </c>
      <c r="V131" s="42">
        <v>0</v>
      </c>
      <c r="W131" s="19" t="s">
        <v>1089</v>
      </c>
      <c r="X131" s="19" t="s">
        <v>53</v>
      </c>
      <c r="Y131" s="2" t="s">
        <v>540</v>
      </c>
      <c r="Z131" s="2" t="s">
        <v>53</v>
      </c>
      <c r="AA131" s="43"/>
      <c r="AB131" s="2" t="s">
        <v>53</v>
      </c>
    </row>
    <row r="132" spans="1:28" ht="30" customHeight="1">
      <c r="A132" s="19" t="s">
        <v>2287</v>
      </c>
      <c r="B132" s="19" t="s">
        <v>823</v>
      </c>
      <c r="C132" s="19" t="s">
        <v>622</v>
      </c>
      <c r="D132" s="41" t="s">
        <v>574</v>
      </c>
      <c r="E132" s="42">
        <v>0</v>
      </c>
      <c r="F132" s="19" t="s">
        <v>53</v>
      </c>
      <c r="G132" s="42">
        <v>0</v>
      </c>
      <c r="H132" s="19" t="s">
        <v>53</v>
      </c>
      <c r="I132" s="42">
        <v>0</v>
      </c>
      <c r="J132" s="19" t="s">
        <v>53</v>
      </c>
      <c r="K132" s="42">
        <v>0</v>
      </c>
      <c r="L132" s="19" t="s">
        <v>53</v>
      </c>
      <c r="M132" s="42">
        <v>0</v>
      </c>
      <c r="N132" s="19" t="s">
        <v>53</v>
      </c>
      <c r="O132" s="42">
        <v>0</v>
      </c>
      <c r="P132" s="42">
        <v>286330</v>
      </c>
      <c r="Q132" s="42">
        <v>0</v>
      </c>
      <c r="R132" s="42">
        <v>0</v>
      </c>
      <c r="S132" s="42">
        <v>0</v>
      </c>
      <c r="T132" s="42">
        <v>0</v>
      </c>
      <c r="U132" s="42">
        <v>0</v>
      </c>
      <c r="V132" s="42">
        <v>0</v>
      </c>
      <c r="W132" s="19" t="s">
        <v>824</v>
      </c>
      <c r="X132" s="19" t="s">
        <v>53</v>
      </c>
      <c r="Y132" s="2" t="s">
        <v>540</v>
      </c>
      <c r="Z132" s="2" t="s">
        <v>53</v>
      </c>
      <c r="AA132" s="43"/>
      <c r="AB132" s="2" t="s">
        <v>53</v>
      </c>
    </row>
    <row r="133" spans="1:28" ht="30" customHeight="1">
      <c r="A133" s="19" t="s">
        <v>2288</v>
      </c>
      <c r="B133" s="19" t="s">
        <v>1062</v>
      </c>
      <c r="C133" s="19" t="s">
        <v>622</v>
      </c>
      <c r="D133" s="41" t="s">
        <v>574</v>
      </c>
      <c r="E133" s="42">
        <v>0</v>
      </c>
      <c r="F133" s="19" t="s">
        <v>53</v>
      </c>
      <c r="G133" s="42">
        <v>0</v>
      </c>
      <c r="H133" s="19" t="s">
        <v>53</v>
      </c>
      <c r="I133" s="42">
        <v>0</v>
      </c>
      <c r="J133" s="19" t="s">
        <v>53</v>
      </c>
      <c r="K133" s="42">
        <v>0</v>
      </c>
      <c r="L133" s="19" t="s">
        <v>53</v>
      </c>
      <c r="M133" s="42">
        <v>0</v>
      </c>
      <c r="N133" s="19" t="s">
        <v>53</v>
      </c>
      <c r="O133" s="42">
        <v>0</v>
      </c>
      <c r="P133" s="42">
        <v>276285</v>
      </c>
      <c r="Q133" s="42">
        <v>0</v>
      </c>
      <c r="R133" s="42">
        <v>0</v>
      </c>
      <c r="S133" s="42">
        <v>0</v>
      </c>
      <c r="T133" s="42">
        <v>0</v>
      </c>
      <c r="U133" s="42">
        <v>0</v>
      </c>
      <c r="V133" s="42">
        <v>0</v>
      </c>
      <c r="W133" s="19" t="s">
        <v>1063</v>
      </c>
      <c r="X133" s="19" t="s">
        <v>53</v>
      </c>
      <c r="Y133" s="2" t="s">
        <v>540</v>
      </c>
      <c r="Z133" s="2" t="s">
        <v>53</v>
      </c>
      <c r="AA133" s="43"/>
      <c r="AB133" s="2" t="s">
        <v>53</v>
      </c>
    </row>
    <row r="134" spans="1:28" ht="30" customHeight="1">
      <c r="A134" s="19" t="s">
        <v>2289</v>
      </c>
      <c r="B134" s="19" t="s">
        <v>1926</v>
      </c>
      <c r="C134" s="19" t="s">
        <v>622</v>
      </c>
      <c r="D134" s="41" t="s">
        <v>574</v>
      </c>
      <c r="E134" s="42">
        <v>0</v>
      </c>
      <c r="F134" s="19" t="s">
        <v>53</v>
      </c>
      <c r="G134" s="42">
        <v>0</v>
      </c>
      <c r="H134" s="19" t="s">
        <v>53</v>
      </c>
      <c r="I134" s="42">
        <v>0</v>
      </c>
      <c r="J134" s="19" t="s">
        <v>53</v>
      </c>
      <c r="K134" s="42">
        <v>0</v>
      </c>
      <c r="L134" s="19" t="s">
        <v>53</v>
      </c>
      <c r="M134" s="42">
        <v>0</v>
      </c>
      <c r="N134" s="19" t="s">
        <v>53</v>
      </c>
      <c r="O134" s="42">
        <v>0</v>
      </c>
      <c r="P134" s="42">
        <v>223246</v>
      </c>
      <c r="Q134" s="42">
        <v>0</v>
      </c>
      <c r="R134" s="42">
        <v>0</v>
      </c>
      <c r="S134" s="42">
        <v>0</v>
      </c>
      <c r="T134" s="42">
        <v>0</v>
      </c>
      <c r="U134" s="42">
        <v>0</v>
      </c>
      <c r="V134" s="42">
        <v>0</v>
      </c>
      <c r="W134" s="19" t="s">
        <v>1927</v>
      </c>
      <c r="X134" s="19" t="s">
        <v>53</v>
      </c>
      <c r="Y134" s="2" t="s">
        <v>540</v>
      </c>
      <c r="Z134" s="2" t="s">
        <v>53</v>
      </c>
      <c r="AA134" s="43"/>
      <c r="AB134" s="2" t="s">
        <v>53</v>
      </c>
    </row>
    <row r="135" spans="1:28" ht="30" customHeight="1">
      <c r="A135" s="19" t="s">
        <v>2290</v>
      </c>
      <c r="B135" s="19" t="s">
        <v>1096</v>
      </c>
      <c r="C135" s="19" t="s">
        <v>622</v>
      </c>
      <c r="D135" s="41" t="s">
        <v>574</v>
      </c>
      <c r="E135" s="42">
        <v>0</v>
      </c>
      <c r="F135" s="19" t="s">
        <v>53</v>
      </c>
      <c r="G135" s="42">
        <v>0</v>
      </c>
      <c r="H135" s="19" t="s">
        <v>53</v>
      </c>
      <c r="I135" s="42">
        <v>0</v>
      </c>
      <c r="J135" s="19" t="s">
        <v>53</v>
      </c>
      <c r="K135" s="42">
        <v>0</v>
      </c>
      <c r="L135" s="19" t="s">
        <v>53</v>
      </c>
      <c r="M135" s="42">
        <v>0</v>
      </c>
      <c r="N135" s="19" t="s">
        <v>53</v>
      </c>
      <c r="O135" s="42">
        <v>0</v>
      </c>
      <c r="P135" s="42">
        <v>273229</v>
      </c>
      <c r="Q135" s="42">
        <v>0</v>
      </c>
      <c r="R135" s="42">
        <v>0</v>
      </c>
      <c r="S135" s="42">
        <v>0</v>
      </c>
      <c r="T135" s="42">
        <v>0</v>
      </c>
      <c r="U135" s="42">
        <v>0</v>
      </c>
      <c r="V135" s="42">
        <v>0</v>
      </c>
      <c r="W135" s="19" t="s">
        <v>1097</v>
      </c>
      <c r="X135" s="19" t="s">
        <v>53</v>
      </c>
      <c r="Y135" s="2" t="s">
        <v>540</v>
      </c>
      <c r="Z135" s="2" t="s">
        <v>53</v>
      </c>
      <c r="AA135" s="43"/>
      <c r="AB135" s="2" t="s">
        <v>53</v>
      </c>
    </row>
    <row r="136" spans="1:28" ht="30" customHeight="1">
      <c r="A136" s="19" t="s">
        <v>2291</v>
      </c>
      <c r="B136" s="19" t="s">
        <v>831</v>
      </c>
      <c r="C136" s="19" t="s">
        <v>622</v>
      </c>
      <c r="D136" s="41" t="s">
        <v>574</v>
      </c>
      <c r="E136" s="42">
        <v>0</v>
      </c>
      <c r="F136" s="19" t="s">
        <v>53</v>
      </c>
      <c r="G136" s="42">
        <v>0</v>
      </c>
      <c r="H136" s="19" t="s">
        <v>53</v>
      </c>
      <c r="I136" s="42">
        <v>0</v>
      </c>
      <c r="J136" s="19" t="s">
        <v>53</v>
      </c>
      <c r="K136" s="42">
        <v>0</v>
      </c>
      <c r="L136" s="19" t="s">
        <v>53</v>
      </c>
      <c r="M136" s="42">
        <v>0</v>
      </c>
      <c r="N136" s="19" t="s">
        <v>53</v>
      </c>
      <c r="O136" s="42">
        <v>0</v>
      </c>
      <c r="P136" s="42">
        <v>282990</v>
      </c>
      <c r="Q136" s="42">
        <v>0</v>
      </c>
      <c r="R136" s="42">
        <v>0</v>
      </c>
      <c r="S136" s="42">
        <v>0</v>
      </c>
      <c r="T136" s="42">
        <v>0</v>
      </c>
      <c r="U136" s="42">
        <v>0</v>
      </c>
      <c r="V136" s="42">
        <v>0</v>
      </c>
      <c r="W136" s="19" t="s">
        <v>832</v>
      </c>
      <c r="X136" s="19" t="s">
        <v>53</v>
      </c>
      <c r="Y136" s="2" t="s">
        <v>540</v>
      </c>
      <c r="Z136" s="2" t="s">
        <v>53</v>
      </c>
      <c r="AA136" s="43"/>
      <c r="AB136" s="2" t="s">
        <v>53</v>
      </c>
    </row>
    <row r="137" spans="1:28" ht="30" customHeight="1">
      <c r="A137" s="19" t="s">
        <v>2292</v>
      </c>
      <c r="B137" s="19" t="s">
        <v>1404</v>
      </c>
      <c r="C137" s="19" t="s">
        <v>622</v>
      </c>
      <c r="D137" s="41" t="s">
        <v>574</v>
      </c>
      <c r="E137" s="42">
        <v>0</v>
      </c>
      <c r="F137" s="19" t="s">
        <v>53</v>
      </c>
      <c r="G137" s="42">
        <v>0</v>
      </c>
      <c r="H137" s="19" t="s">
        <v>53</v>
      </c>
      <c r="I137" s="42">
        <v>0</v>
      </c>
      <c r="J137" s="19" t="s">
        <v>53</v>
      </c>
      <c r="K137" s="42">
        <v>0</v>
      </c>
      <c r="L137" s="19" t="s">
        <v>53</v>
      </c>
      <c r="M137" s="42">
        <v>0</v>
      </c>
      <c r="N137" s="19" t="s">
        <v>53</v>
      </c>
      <c r="O137" s="42">
        <v>0</v>
      </c>
      <c r="P137" s="42">
        <v>258602</v>
      </c>
      <c r="Q137" s="42">
        <v>0</v>
      </c>
      <c r="R137" s="42">
        <v>0</v>
      </c>
      <c r="S137" s="42">
        <v>0</v>
      </c>
      <c r="T137" s="42">
        <v>0</v>
      </c>
      <c r="U137" s="42">
        <v>0</v>
      </c>
      <c r="V137" s="42">
        <v>0</v>
      </c>
      <c r="W137" s="19" t="s">
        <v>1405</v>
      </c>
      <c r="X137" s="19" t="s">
        <v>53</v>
      </c>
      <c r="Y137" s="2" t="s">
        <v>540</v>
      </c>
      <c r="Z137" s="2" t="s">
        <v>53</v>
      </c>
      <c r="AA137" s="43"/>
      <c r="AB137" s="2" t="s">
        <v>53</v>
      </c>
    </row>
    <row r="138" spans="1:28" ht="30" customHeight="1">
      <c r="A138" s="19" t="s">
        <v>2293</v>
      </c>
      <c r="B138" s="19" t="s">
        <v>1178</v>
      </c>
      <c r="C138" s="19" t="s">
        <v>622</v>
      </c>
      <c r="D138" s="41" t="s">
        <v>574</v>
      </c>
      <c r="E138" s="42">
        <v>0</v>
      </c>
      <c r="F138" s="19" t="s">
        <v>53</v>
      </c>
      <c r="G138" s="42">
        <v>0</v>
      </c>
      <c r="H138" s="19" t="s">
        <v>53</v>
      </c>
      <c r="I138" s="42">
        <v>0</v>
      </c>
      <c r="J138" s="19" t="s">
        <v>53</v>
      </c>
      <c r="K138" s="42">
        <v>0</v>
      </c>
      <c r="L138" s="19" t="s">
        <v>53</v>
      </c>
      <c r="M138" s="42">
        <v>0</v>
      </c>
      <c r="N138" s="19" t="s">
        <v>53</v>
      </c>
      <c r="O138" s="42">
        <v>0</v>
      </c>
      <c r="P138" s="42">
        <v>233163</v>
      </c>
      <c r="Q138" s="42">
        <v>0</v>
      </c>
      <c r="R138" s="42">
        <v>0</v>
      </c>
      <c r="S138" s="42">
        <v>0</v>
      </c>
      <c r="T138" s="42">
        <v>0</v>
      </c>
      <c r="U138" s="42">
        <v>0</v>
      </c>
      <c r="V138" s="42">
        <v>0</v>
      </c>
      <c r="W138" s="19" t="s">
        <v>1179</v>
      </c>
      <c r="X138" s="19" t="s">
        <v>53</v>
      </c>
      <c r="Y138" s="2" t="s">
        <v>540</v>
      </c>
      <c r="Z138" s="2" t="s">
        <v>53</v>
      </c>
      <c r="AA138" s="43"/>
      <c r="AB138" s="2" t="s">
        <v>53</v>
      </c>
    </row>
    <row r="139" spans="1:28" ht="30" customHeight="1">
      <c r="A139" s="19" t="s">
        <v>2294</v>
      </c>
      <c r="B139" s="19" t="s">
        <v>1148</v>
      </c>
      <c r="C139" s="19" t="s">
        <v>622</v>
      </c>
      <c r="D139" s="41" t="s">
        <v>574</v>
      </c>
      <c r="E139" s="42">
        <v>0</v>
      </c>
      <c r="F139" s="19" t="s">
        <v>53</v>
      </c>
      <c r="G139" s="42">
        <v>0</v>
      </c>
      <c r="H139" s="19" t="s">
        <v>53</v>
      </c>
      <c r="I139" s="42">
        <v>0</v>
      </c>
      <c r="J139" s="19" t="s">
        <v>53</v>
      </c>
      <c r="K139" s="42">
        <v>0</v>
      </c>
      <c r="L139" s="19" t="s">
        <v>53</v>
      </c>
      <c r="M139" s="42">
        <v>0</v>
      </c>
      <c r="N139" s="19" t="s">
        <v>53</v>
      </c>
      <c r="O139" s="42">
        <v>0</v>
      </c>
      <c r="P139" s="42">
        <v>279102</v>
      </c>
      <c r="Q139" s="42">
        <v>0</v>
      </c>
      <c r="R139" s="42">
        <v>0</v>
      </c>
      <c r="S139" s="42">
        <v>0</v>
      </c>
      <c r="T139" s="42">
        <v>0</v>
      </c>
      <c r="U139" s="42">
        <v>0</v>
      </c>
      <c r="V139" s="42">
        <v>0</v>
      </c>
      <c r="W139" s="19" t="s">
        <v>1149</v>
      </c>
      <c r="X139" s="19" t="s">
        <v>53</v>
      </c>
      <c r="Y139" s="2" t="s">
        <v>540</v>
      </c>
      <c r="Z139" s="2" t="s">
        <v>53</v>
      </c>
      <c r="AA139" s="43"/>
      <c r="AB139" s="2" t="s">
        <v>53</v>
      </c>
    </row>
    <row r="140" spans="1:28" ht="30" customHeight="1">
      <c r="A140" s="19" t="s">
        <v>2295</v>
      </c>
      <c r="B140" s="19" t="s">
        <v>1448</v>
      </c>
      <c r="C140" s="19" t="s">
        <v>622</v>
      </c>
      <c r="D140" s="41" t="s">
        <v>574</v>
      </c>
      <c r="E140" s="42">
        <v>0</v>
      </c>
      <c r="F140" s="19" t="s">
        <v>53</v>
      </c>
      <c r="G140" s="42">
        <v>0</v>
      </c>
      <c r="H140" s="19" t="s">
        <v>53</v>
      </c>
      <c r="I140" s="42">
        <v>0</v>
      </c>
      <c r="J140" s="19" t="s">
        <v>53</v>
      </c>
      <c r="K140" s="42">
        <v>0</v>
      </c>
      <c r="L140" s="19" t="s">
        <v>53</v>
      </c>
      <c r="M140" s="42">
        <v>0</v>
      </c>
      <c r="N140" s="19" t="s">
        <v>53</v>
      </c>
      <c r="O140" s="42">
        <v>0</v>
      </c>
      <c r="P140" s="42">
        <v>294379</v>
      </c>
      <c r="Q140" s="42">
        <v>0</v>
      </c>
      <c r="R140" s="42">
        <v>0</v>
      </c>
      <c r="S140" s="42">
        <v>0</v>
      </c>
      <c r="T140" s="42">
        <v>0</v>
      </c>
      <c r="U140" s="42">
        <v>0</v>
      </c>
      <c r="V140" s="42">
        <v>0</v>
      </c>
      <c r="W140" s="19" t="s">
        <v>1449</v>
      </c>
      <c r="X140" s="19" t="s">
        <v>53</v>
      </c>
      <c r="Y140" s="2" t="s">
        <v>540</v>
      </c>
      <c r="Z140" s="2" t="s">
        <v>53</v>
      </c>
      <c r="AA140" s="43"/>
      <c r="AB140" s="2" t="s">
        <v>53</v>
      </c>
    </row>
    <row r="141" spans="1:28" ht="30" customHeight="1">
      <c r="A141" s="19" t="s">
        <v>2296</v>
      </c>
      <c r="B141" s="19" t="s">
        <v>1523</v>
      </c>
      <c r="C141" s="19" t="s">
        <v>622</v>
      </c>
      <c r="D141" s="41" t="s">
        <v>574</v>
      </c>
      <c r="E141" s="42">
        <v>0</v>
      </c>
      <c r="F141" s="19" t="s">
        <v>53</v>
      </c>
      <c r="G141" s="42">
        <v>0</v>
      </c>
      <c r="H141" s="19" t="s">
        <v>53</v>
      </c>
      <c r="I141" s="42">
        <v>0</v>
      </c>
      <c r="J141" s="19" t="s">
        <v>53</v>
      </c>
      <c r="K141" s="42">
        <v>0</v>
      </c>
      <c r="L141" s="19" t="s">
        <v>53</v>
      </c>
      <c r="M141" s="42">
        <v>0</v>
      </c>
      <c r="N141" s="19" t="s">
        <v>53</v>
      </c>
      <c r="O141" s="42">
        <v>0</v>
      </c>
      <c r="P141" s="42">
        <v>268225</v>
      </c>
      <c r="Q141" s="42">
        <v>0</v>
      </c>
      <c r="R141" s="42">
        <v>0</v>
      </c>
      <c r="S141" s="42">
        <v>0</v>
      </c>
      <c r="T141" s="42">
        <v>0</v>
      </c>
      <c r="U141" s="42">
        <v>0</v>
      </c>
      <c r="V141" s="42">
        <v>0</v>
      </c>
      <c r="W141" s="19" t="s">
        <v>1524</v>
      </c>
      <c r="X141" s="19" t="s">
        <v>53</v>
      </c>
      <c r="Y141" s="2" t="s">
        <v>540</v>
      </c>
      <c r="Z141" s="2" t="s">
        <v>53</v>
      </c>
      <c r="AA141" s="43"/>
      <c r="AB141" s="2" t="s">
        <v>53</v>
      </c>
    </row>
    <row r="142" spans="1:28" ht="30" customHeight="1">
      <c r="A142" s="19" t="s">
        <v>2297</v>
      </c>
      <c r="B142" s="19" t="s">
        <v>1209</v>
      </c>
      <c r="C142" s="19" t="s">
        <v>622</v>
      </c>
      <c r="D142" s="41" t="s">
        <v>574</v>
      </c>
      <c r="E142" s="42">
        <v>0</v>
      </c>
      <c r="F142" s="19" t="s">
        <v>53</v>
      </c>
      <c r="G142" s="42">
        <v>0</v>
      </c>
      <c r="H142" s="19" t="s">
        <v>53</v>
      </c>
      <c r="I142" s="42">
        <v>0</v>
      </c>
      <c r="J142" s="19" t="s">
        <v>53</v>
      </c>
      <c r="K142" s="42">
        <v>0</v>
      </c>
      <c r="L142" s="19" t="s">
        <v>53</v>
      </c>
      <c r="M142" s="42">
        <v>0</v>
      </c>
      <c r="N142" s="19" t="s">
        <v>53</v>
      </c>
      <c r="O142" s="42">
        <v>0</v>
      </c>
      <c r="P142" s="42">
        <v>258904</v>
      </c>
      <c r="Q142" s="42">
        <v>0</v>
      </c>
      <c r="R142" s="42">
        <v>0</v>
      </c>
      <c r="S142" s="42">
        <v>0</v>
      </c>
      <c r="T142" s="42">
        <v>0</v>
      </c>
      <c r="U142" s="42">
        <v>0</v>
      </c>
      <c r="V142" s="42">
        <v>0</v>
      </c>
      <c r="W142" s="19" t="s">
        <v>1210</v>
      </c>
      <c r="X142" s="19" t="s">
        <v>53</v>
      </c>
      <c r="Y142" s="2" t="s">
        <v>540</v>
      </c>
      <c r="Z142" s="2" t="s">
        <v>53</v>
      </c>
      <c r="AA142" s="43"/>
      <c r="AB142" s="2" t="s">
        <v>53</v>
      </c>
    </row>
    <row r="143" spans="1:28" ht="30" customHeight="1">
      <c r="A143" s="19" t="s">
        <v>2298</v>
      </c>
      <c r="B143" s="19" t="s">
        <v>1469</v>
      </c>
      <c r="C143" s="19" t="s">
        <v>622</v>
      </c>
      <c r="D143" s="41" t="s">
        <v>574</v>
      </c>
      <c r="E143" s="42">
        <v>0</v>
      </c>
      <c r="F143" s="19" t="s">
        <v>53</v>
      </c>
      <c r="G143" s="42">
        <v>0</v>
      </c>
      <c r="H143" s="19" t="s">
        <v>53</v>
      </c>
      <c r="I143" s="42">
        <v>0</v>
      </c>
      <c r="J143" s="19" t="s">
        <v>53</v>
      </c>
      <c r="K143" s="42">
        <v>0</v>
      </c>
      <c r="L143" s="19" t="s">
        <v>53</v>
      </c>
      <c r="M143" s="42">
        <v>0</v>
      </c>
      <c r="N143" s="19" t="s">
        <v>53</v>
      </c>
      <c r="O143" s="42">
        <v>0</v>
      </c>
      <c r="P143" s="42">
        <v>212390</v>
      </c>
      <c r="Q143" s="42">
        <v>0</v>
      </c>
      <c r="R143" s="42">
        <v>0</v>
      </c>
      <c r="S143" s="42">
        <v>0</v>
      </c>
      <c r="T143" s="42">
        <v>0</v>
      </c>
      <c r="U143" s="42">
        <v>0</v>
      </c>
      <c r="V143" s="42">
        <v>0</v>
      </c>
      <c r="W143" s="19" t="s">
        <v>1470</v>
      </c>
      <c r="X143" s="19" t="s">
        <v>53</v>
      </c>
      <c r="Y143" s="2" t="s">
        <v>540</v>
      </c>
      <c r="Z143" s="2" t="s">
        <v>53</v>
      </c>
      <c r="AA143" s="43"/>
      <c r="AB143" s="2" t="s">
        <v>53</v>
      </c>
    </row>
    <row r="144" spans="1:28" ht="30" customHeight="1">
      <c r="A144" s="19" t="s">
        <v>2299</v>
      </c>
      <c r="B144" s="19" t="s">
        <v>1935</v>
      </c>
      <c r="C144" s="19" t="s">
        <v>622</v>
      </c>
      <c r="D144" s="41" t="s">
        <v>574</v>
      </c>
      <c r="E144" s="42">
        <v>0</v>
      </c>
      <c r="F144" s="19" t="s">
        <v>53</v>
      </c>
      <c r="G144" s="42">
        <v>0</v>
      </c>
      <c r="H144" s="19" t="s">
        <v>53</v>
      </c>
      <c r="I144" s="42">
        <v>0</v>
      </c>
      <c r="J144" s="19" t="s">
        <v>53</v>
      </c>
      <c r="K144" s="42">
        <v>0</v>
      </c>
      <c r="L144" s="19" t="s">
        <v>53</v>
      </c>
      <c r="M144" s="42">
        <v>0</v>
      </c>
      <c r="N144" s="19" t="s">
        <v>53</v>
      </c>
      <c r="O144" s="42">
        <v>0</v>
      </c>
      <c r="P144" s="42">
        <v>260673</v>
      </c>
      <c r="Q144" s="42">
        <v>0</v>
      </c>
      <c r="R144" s="42">
        <v>0</v>
      </c>
      <c r="S144" s="42">
        <v>0</v>
      </c>
      <c r="T144" s="42">
        <v>0</v>
      </c>
      <c r="U144" s="42">
        <v>0</v>
      </c>
      <c r="V144" s="42">
        <v>0</v>
      </c>
      <c r="W144" s="19" t="s">
        <v>1936</v>
      </c>
      <c r="X144" s="19" t="s">
        <v>53</v>
      </c>
      <c r="Y144" s="2" t="s">
        <v>540</v>
      </c>
      <c r="Z144" s="2" t="s">
        <v>53</v>
      </c>
      <c r="AA144" s="43"/>
      <c r="AB144" s="2" t="s">
        <v>53</v>
      </c>
    </row>
    <row r="145" spans="1:28" ht="30" customHeight="1">
      <c r="A145" s="19" t="s">
        <v>2300</v>
      </c>
      <c r="B145" s="19" t="s">
        <v>621</v>
      </c>
      <c r="C145" s="19" t="s">
        <v>622</v>
      </c>
      <c r="D145" s="41" t="s">
        <v>574</v>
      </c>
      <c r="E145" s="42">
        <v>0</v>
      </c>
      <c r="F145" s="19" t="s">
        <v>53</v>
      </c>
      <c r="G145" s="42">
        <v>0</v>
      </c>
      <c r="H145" s="19" t="s">
        <v>53</v>
      </c>
      <c r="I145" s="42">
        <v>0</v>
      </c>
      <c r="J145" s="19" t="s">
        <v>53</v>
      </c>
      <c r="K145" s="42">
        <v>0</v>
      </c>
      <c r="L145" s="19" t="s">
        <v>53</v>
      </c>
      <c r="M145" s="42">
        <v>0</v>
      </c>
      <c r="N145" s="19" t="s">
        <v>53</v>
      </c>
      <c r="O145" s="42">
        <v>0</v>
      </c>
      <c r="P145" s="42">
        <v>283323</v>
      </c>
      <c r="Q145" s="42">
        <v>0</v>
      </c>
      <c r="R145" s="42">
        <v>0</v>
      </c>
      <c r="S145" s="42">
        <v>0</v>
      </c>
      <c r="T145" s="42">
        <v>0</v>
      </c>
      <c r="U145" s="42">
        <v>0</v>
      </c>
      <c r="V145" s="42">
        <v>0</v>
      </c>
      <c r="W145" s="19" t="s">
        <v>623</v>
      </c>
      <c r="X145" s="19" t="s">
        <v>53</v>
      </c>
      <c r="Y145" s="2" t="s">
        <v>540</v>
      </c>
      <c r="Z145" s="2" t="s">
        <v>53</v>
      </c>
      <c r="AA145" s="43"/>
      <c r="AB145" s="2" t="s">
        <v>53</v>
      </c>
    </row>
    <row r="146" spans="1:28" ht="30" customHeight="1">
      <c r="A146" s="19" t="s">
        <v>2301</v>
      </c>
      <c r="B146" s="19" t="s">
        <v>643</v>
      </c>
      <c r="C146" s="19" t="s">
        <v>622</v>
      </c>
      <c r="D146" s="41" t="s">
        <v>574</v>
      </c>
      <c r="E146" s="42">
        <v>0</v>
      </c>
      <c r="F146" s="19" t="s">
        <v>53</v>
      </c>
      <c r="G146" s="42">
        <v>0</v>
      </c>
      <c r="H146" s="19" t="s">
        <v>53</v>
      </c>
      <c r="I146" s="42">
        <v>0</v>
      </c>
      <c r="J146" s="19" t="s">
        <v>53</v>
      </c>
      <c r="K146" s="42">
        <v>0</v>
      </c>
      <c r="L146" s="19" t="s">
        <v>53</v>
      </c>
      <c r="M146" s="42">
        <v>0</v>
      </c>
      <c r="N146" s="19" t="s">
        <v>53</v>
      </c>
      <c r="O146" s="42">
        <v>0</v>
      </c>
      <c r="P146" s="42">
        <v>173995</v>
      </c>
      <c r="Q146" s="42">
        <v>0</v>
      </c>
      <c r="R146" s="42">
        <v>0</v>
      </c>
      <c r="S146" s="42">
        <v>0</v>
      </c>
      <c r="T146" s="42">
        <v>0</v>
      </c>
      <c r="U146" s="42">
        <v>0</v>
      </c>
      <c r="V146" s="42">
        <v>0</v>
      </c>
      <c r="W146" s="19" t="s">
        <v>644</v>
      </c>
      <c r="X146" s="19" t="s">
        <v>53</v>
      </c>
      <c r="Y146" s="2" t="s">
        <v>540</v>
      </c>
      <c r="Z146" s="2" t="s">
        <v>53</v>
      </c>
      <c r="AA146" s="43"/>
      <c r="AB146" s="2" t="s">
        <v>53</v>
      </c>
    </row>
    <row r="147" spans="1:28" ht="30" customHeight="1">
      <c r="A147" s="19" t="s">
        <v>2302</v>
      </c>
      <c r="B147" s="19" t="s">
        <v>317</v>
      </c>
      <c r="C147" s="19" t="s">
        <v>318</v>
      </c>
      <c r="D147" s="41" t="s">
        <v>319</v>
      </c>
      <c r="E147" s="42">
        <v>0</v>
      </c>
      <c r="F147" s="19" t="s">
        <v>53</v>
      </c>
      <c r="G147" s="42">
        <v>0</v>
      </c>
      <c r="H147" s="19" t="s">
        <v>53</v>
      </c>
      <c r="I147" s="42">
        <v>0</v>
      </c>
      <c r="J147" s="19" t="s">
        <v>53</v>
      </c>
      <c r="K147" s="42">
        <v>0</v>
      </c>
      <c r="L147" s="19" t="s">
        <v>53</v>
      </c>
      <c r="M147" s="42">
        <v>5984000</v>
      </c>
      <c r="N147" s="19" t="s">
        <v>53</v>
      </c>
      <c r="O147" s="42">
        <f t="shared" ref="O147:O157" si="6">SMALL(E147:M147,COUNTIF(E147:M147,0)+1)</f>
        <v>5984000</v>
      </c>
      <c r="P147" s="42">
        <v>1056000</v>
      </c>
      <c r="Q147" s="42">
        <v>0</v>
      </c>
      <c r="R147" s="42">
        <v>0</v>
      </c>
      <c r="S147" s="42">
        <v>0</v>
      </c>
      <c r="T147" s="42">
        <v>0</v>
      </c>
      <c r="U147" s="42">
        <v>0</v>
      </c>
      <c r="V147" s="42">
        <v>0</v>
      </c>
      <c r="W147" s="19" t="s">
        <v>320</v>
      </c>
      <c r="X147" s="19" t="s">
        <v>53</v>
      </c>
      <c r="Y147" s="2" t="s">
        <v>53</v>
      </c>
      <c r="Z147" s="2" t="s">
        <v>53</v>
      </c>
      <c r="AA147" s="43"/>
      <c r="AB147" s="2" t="s">
        <v>53</v>
      </c>
    </row>
    <row r="148" spans="1:28" ht="30" customHeight="1">
      <c r="A148" s="19" t="s">
        <v>2303</v>
      </c>
      <c r="B148" s="19" t="s">
        <v>323</v>
      </c>
      <c r="C148" s="19" t="s">
        <v>324</v>
      </c>
      <c r="D148" s="41" t="s">
        <v>319</v>
      </c>
      <c r="E148" s="42">
        <v>0</v>
      </c>
      <c r="F148" s="19" t="s">
        <v>53</v>
      </c>
      <c r="G148" s="42">
        <v>0</v>
      </c>
      <c r="H148" s="19" t="s">
        <v>53</v>
      </c>
      <c r="I148" s="42">
        <v>0</v>
      </c>
      <c r="J148" s="19" t="s">
        <v>53</v>
      </c>
      <c r="K148" s="42">
        <v>0</v>
      </c>
      <c r="L148" s="19" t="s">
        <v>53</v>
      </c>
      <c r="M148" s="42">
        <v>2014160</v>
      </c>
      <c r="N148" s="19" t="s">
        <v>53</v>
      </c>
      <c r="O148" s="42">
        <f t="shared" si="6"/>
        <v>2014160</v>
      </c>
      <c r="P148" s="42">
        <v>355440</v>
      </c>
      <c r="Q148" s="42">
        <v>0</v>
      </c>
      <c r="R148" s="42">
        <v>0</v>
      </c>
      <c r="S148" s="42">
        <v>0</v>
      </c>
      <c r="T148" s="42">
        <v>0</v>
      </c>
      <c r="U148" s="42">
        <v>0</v>
      </c>
      <c r="V148" s="42">
        <v>0</v>
      </c>
      <c r="W148" s="19" t="s">
        <v>325</v>
      </c>
      <c r="X148" s="19" t="s">
        <v>53</v>
      </c>
      <c r="Y148" s="2" t="s">
        <v>53</v>
      </c>
      <c r="Z148" s="2" t="s">
        <v>53</v>
      </c>
      <c r="AA148" s="43"/>
      <c r="AB148" s="2" t="s">
        <v>53</v>
      </c>
    </row>
    <row r="149" spans="1:28" ht="30" customHeight="1">
      <c r="A149" s="19" t="s">
        <v>2304</v>
      </c>
      <c r="B149" s="19" t="s">
        <v>328</v>
      </c>
      <c r="C149" s="19" t="s">
        <v>329</v>
      </c>
      <c r="D149" s="41" t="s">
        <v>319</v>
      </c>
      <c r="E149" s="42">
        <v>0</v>
      </c>
      <c r="F149" s="19" t="s">
        <v>53</v>
      </c>
      <c r="G149" s="42">
        <v>0</v>
      </c>
      <c r="H149" s="19" t="s">
        <v>53</v>
      </c>
      <c r="I149" s="42">
        <v>0</v>
      </c>
      <c r="J149" s="19" t="s">
        <v>53</v>
      </c>
      <c r="K149" s="42">
        <v>0</v>
      </c>
      <c r="L149" s="19" t="s">
        <v>53</v>
      </c>
      <c r="M149" s="42">
        <v>866150</v>
      </c>
      <c r="N149" s="19" t="s">
        <v>53</v>
      </c>
      <c r="O149" s="42">
        <f t="shared" si="6"/>
        <v>866150</v>
      </c>
      <c r="P149" s="42">
        <v>152850</v>
      </c>
      <c r="Q149" s="42">
        <v>0</v>
      </c>
      <c r="R149" s="42">
        <v>0</v>
      </c>
      <c r="S149" s="42">
        <v>0</v>
      </c>
      <c r="T149" s="42">
        <v>0</v>
      </c>
      <c r="U149" s="42">
        <v>0</v>
      </c>
      <c r="V149" s="42">
        <v>0</v>
      </c>
      <c r="W149" s="19" t="s">
        <v>330</v>
      </c>
      <c r="X149" s="19" t="s">
        <v>53</v>
      </c>
      <c r="Y149" s="2" t="s">
        <v>53</v>
      </c>
      <c r="Z149" s="2" t="s">
        <v>53</v>
      </c>
      <c r="AA149" s="43"/>
      <c r="AB149" s="2" t="s">
        <v>53</v>
      </c>
    </row>
    <row r="150" spans="1:28" ht="30" customHeight="1">
      <c r="A150" s="19" t="s">
        <v>2305</v>
      </c>
      <c r="B150" s="19" t="s">
        <v>333</v>
      </c>
      <c r="C150" s="19" t="s">
        <v>334</v>
      </c>
      <c r="D150" s="41" t="s">
        <v>319</v>
      </c>
      <c r="E150" s="42">
        <v>0</v>
      </c>
      <c r="F150" s="19" t="s">
        <v>53</v>
      </c>
      <c r="G150" s="42">
        <v>0</v>
      </c>
      <c r="H150" s="19" t="s">
        <v>53</v>
      </c>
      <c r="I150" s="42">
        <v>0</v>
      </c>
      <c r="J150" s="19" t="s">
        <v>53</v>
      </c>
      <c r="K150" s="42">
        <v>0</v>
      </c>
      <c r="L150" s="19" t="s">
        <v>53</v>
      </c>
      <c r="M150" s="42">
        <v>790500</v>
      </c>
      <c r="N150" s="19" t="s">
        <v>53</v>
      </c>
      <c r="O150" s="42">
        <f t="shared" si="6"/>
        <v>790500</v>
      </c>
      <c r="P150" s="42">
        <v>139500</v>
      </c>
      <c r="Q150" s="42">
        <v>0</v>
      </c>
      <c r="R150" s="42">
        <v>0</v>
      </c>
      <c r="S150" s="42">
        <v>0</v>
      </c>
      <c r="T150" s="42">
        <v>0</v>
      </c>
      <c r="U150" s="42">
        <v>0</v>
      </c>
      <c r="V150" s="42">
        <v>0</v>
      </c>
      <c r="W150" s="19" t="s">
        <v>335</v>
      </c>
      <c r="X150" s="19" t="s">
        <v>53</v>
      </c>
      <c r="Y150" s="2" t="s">
        <v>53</v>
      </c>
      <c r="Z150" s="2" t="s">
        <v>53</v>
      </c>
      <c r="AA150" s="43"/>
      <c r="AB150" s="2" t="s">
        <v>53</v>
      </c>
    </row>
    <row r="151" spans="1:28" ht="30" customHeight="1">
      <c r="A151" s="19" t="s">
        <v>2306</v>
      </c>
      <c r="B151" s="19" t="s">
        <v>338</v>
      </c>
      <c r="C151" s="19" t="s">
        <v>339</v>
      </c>
      <c r="D151" s="41" t="s">
        <v>319</v>
      </c>
      <c r="E151" s="42">
        <v>0</v>
      </c>
      <c r="F151" s="19" t="s">
        <v>53</v>
      </c>
      <c r="G151" s="42">
        <v>0</v>
      </c>
      <c r="H151" s="19" t="s">
        <v>53</v>
      </c>
      <c r="I151" s="42">
        <v>0</v>
      </c>
      <c r="J151" s="19" t="s">
        <v>53</v>
      </c>
      <c r="K151" s="42">
        <v>0</v>
      </c>
      <c r="L151" s="19" t="s">
        <v>53</v>
      </c>
      <c r="M151" s="42">
        <v>4730670.75</v>
      </c>
      <c r="N151" s="19" t="s">
        <v>53</v>
      </c>
      <c r="O151" s="42">
        <f t="shared" si="6"/>
        <v>4730670.75</v>
      </c>
      <c r="P151" s="42">
        <v>834824.25</v>
      </c>
      <c r="Q151" s="42">
        <v>0</v>
      </c>
      <c r="R151" s="42">
        <v>0</v>
      </c>
      <c r="S151" s="42">
        <v>0</v>
      </c>
      <c r="T151" s="42">
        <v>0</v>
      </c>
      <c r="U151" s="42">
        <v>0</v>
      </c>
      <c r="V151" s="42">
        <v>0</v>
      </c>
      <c r="W151" s="19" t="s">
        <v>340</v>
      </c>
      <c r="X151" s="19" t="s">
        <v>53</v>
      </c>
      <c r="Y151" s="2" t="s">
        <v>53</v>
      </c>
      <c r="Z151" s="2" t="s">
        <v>53</v>
      </c>
      <c r="AA151" s="43"/>
      <c r="AB151" s="2" t="s">
        <v>53</v>
      </c>
    </row>
    <row r="152" spans="1:28" ht="30" customHeight="1">
      <c r="A152" s="19" t="s">
        <v>2307</v>
      </c>
      <c r="B152" s="19" t="s">
        <v>343</v>
      </c>
      <c r="C152" s="19" t="s">
        <v>344</v>
      </c>
      <c r="D152" s="41" t="s">
        <v>319</v>
      </c>
      <c r="E152" s="42">
        <v>0</v>
      </c>
      <c r="F152" s="19" t="s">
        <v>53</v>
      </c>
      <c r="G152" s="42">
        <v>0</v>
      </c>
      <c r="H152" s="19" t="s">
        <v>53</v>
      </c>
      <c r="I152" s="42">
        <v>0</v>
      </c>
      <c r="J152" s="19" t="s">
        <v>53</v>
      </c>
      <c r="K152" s="42">
        <v>0</v>
      </c>
      <c r="L152" s="19" t="s">
        <v>53</v>
      </c>
      <c r="M152" s="42">
        <v>275400</v>
      </c>
      <c r="N152" s="19" t="s">
        <v>53</v>
      </c>
      <c r="O152" s="42">
        <f t="shared" si="6"/>
        <v>275400</v>
      </c>
      <c r="P152" s="42">
        <v>48600</v>
      </c>
      <c r="Q152" s="42">
        <v>0</v>
      </c>
      <c r="R152" s="42">
        <v>0</v>
      </c>
      <c r="S152" s="42">
        <v>0</v>
      </c>
      <c r="T152" s="42">
        <v>0</v>
      </c>
      <c r="U152" s="42">
        <v>0</v>
      </c>
      <c r="V152" s="42">
        <v>0</v>
      </c>
      <c r="W152" s="19" t="s">
        <v>345</v>
      </c>
      <c r="X152" s="19" t="s">
        <v>53</v>
      </c>
      <c r="Y152" s="2" t="s">
        <v>53</v>
      </c>
      <c r="Z152" s="2" t="s">
        <v>53</v>
      </c>
      <c r="AA152" s="43"/>
      <c r="AB152" s="2" t="s">
        <v>53</v>
      </c>
    </row>
    <row r="153" spans="1:28" ht="30" customHeight="1">
      <c r="A153" s="19" t="s">
        <v>2308</v>
      </c>
      <c r="B153" s="19" t="s">
        <v>348</v>
      </c>
      <c r="C153" s="19" t="s">
        <v>349</v>
      </c>
      <c r="D153" s="41" t="s">
        <v>99</v>
      </c>
      <c r="E153" s="42">
        <v>0</v>
      </c>
      <c r="F153" s="19" t="s">
        <v>53</v>
      </c>
      <c r="G153" s="42">
        <v>0</v>
      </c>
      <c r="H153" s="19" t="s">
        <v>53</v>
      </c>
      <c r="I153" s="42">
        <v>0</v>
      </c>
      <c r="J153" s="19" t="s">
        <v>53</v>
      </c>
      <c r="K153" s="42">
        <v>0</v>
      </c>
      <c r="L153" s="19" t="s">
        <v>53</v>
      </c>
      <c r="M153" s="42">
        <v>4250</v>
      </c>
      <c r="N153" s="19" t="s">
        <v>53</v>
      </c>
      <c r="O153" s="42">
        <f t="shared" si="6"/>
        <v>4250</v>
      </c>
      <c r="P153" s="42">
        <v>750</v>
      </c>
      <c r="Q153" s="42">
        <v>0</v>
      </c>
      <c r="R153" s="42">
        <v>0</v>
      </c>
      <c r="S153" s="42">
        <v>0</v>
      </c>
      <c r="T153" s="42">
        <v>0</v>
      </c>
      <c r="U153" s="42">
        <v>0</v>
      </c>
      <c r="V153" s="42">
        <v>0</v>
      </c>
      <c r="W153" s="19" t="s">
        <v>350</v>
      </c>
      <c r="X153" s="19" t="s">
        <v>53</v>
      </c>
      <c r="Y153" s="2" t="s">
        <v>53</v>
      </c>
      <c r="Z153" s="2" t="s">
        <v>53</v>
      </c>
      <c r="AA153" s="43"/>
      <c r="AB153" s="2" t="s">
        <v>53</v>
      </c>
    </row>
    <row r="154" spans="1:28" ht="30" customHeight="1">
      <c r="A154" s="19" t="s">
        <v>2309</v>
      </c>
      <c r="B154" s="19" t="s">
        <v>353</v>
      </c>
      <c r="C154" s="19" t="s">
        <v>354</v>
      </c>
      <c r="D154" s="41" t="s">
        <v>99</v>
      </c>
      <c r="E154" s="42">
        <v>0</v>
      </c>
      <c r="F154" s="19" t="s">
        <v>53</v>
      </c>
      <c r="G154" s="42">
        <v>0</v>
      </c>
      <c r="H154" s="19" t="s">
        <v>53</v>
      </c>
      <c r="I154" s="42">
        <v>0</v>
      </c>
      <c r="J154" s="19" t="s">
        <v>53</v>
      </c>
      <c r="K154" s="42">
        <v>0</v>
      </c>
      <c r="L154" s="19" t="s">
        <v>53</v>
      </c>
      <c r="M154" s="42">
        <v>4675</v>
      </c>
      <c r="N154" s="19" t="s">
        <v>53</v>
      </c>
      <c r="O154" s="42">
        <f t="shared" si="6"/>
        <v>4675</v>
      </c>
      <c r="P154" s="42">
        <v>825</v>
      </c>
      <c r="Q154" s="42">
        <v>0</v>
      </c>
      <c r="R154" s="42">
        <v>0</v>
      </c>
      <c r="S154" s="42">
        <v>0</v>
      </c>
      <c r="T154" s="42">
        <v>0</v>
      </c>
      <c r="U154" s="42">
        <v>0</v>
      </c>
      <c r="V154" s="42">
        <v>0</v>
      </c>
      <c r="W154" s="19" t="s">
        <v>355</v>
      </c>
      <c r="X154" s="19" t="s">
        <v>53</v>
      </c>
      <c r="Y154" s="2" t="s">
        <v>53</v>
      </c>
      <c r="Z154" s="2" t="s">
        <v>53</v>
      </c>
      <c r="AA154" s="43"/>
      <c r="AB154" s="2" t="s">
        <v>53</v>
      </c>
    </row>
    <row r="155" spans="1:28" ht="30" customHeight="1">
      <c r="A155" s="19" t="s">
        <v>2310</v>
      </c>
      <c r="B155" s="19" t="s">
        <v>366</v>
      </c>
      <c r="C155" s="19" t="s">
        <v>367</v>
      </c>
      <c r="D155" s="41" t="s">
        <v>84</v>
      </c>
      <c r="E155" s="42">
        <v>0</v>
      </c>
      <c r="F155" s="19" t="s">
        <v>53</v>
      </c>
      <c r="G155" s="42">
        <v>0</v>
      </c>
      <c r="H155" s="19" t="s">
        <v>53</v>
      </c>
      <c r="I155" s="42">
        <v>0</v>
      </c>
      <c r="J155" s="19" t="s">
        <v>53</v>
      </c>
      <c r="K155" s="42">
        <v>0</v>
      </c>
      <c r="L155" s="19" t="s">
        <v>53</v>
      </c>
      <c r="M155" s="42">
        <v>29500</v>
      </c>
      <c r="N155" s="19" t="s">
        <v>53</v>
      </c>
      <c r="O155" s="42">
        <f t="shared" si="6"/>
        <v>29500</v>
      </c>
      <c r="P155" s="42">
        <v>0</v>
      </c>
      <c r="Q155" s="42">
        <v>0</v>
      </c>
      <c r="R155" s="42">
        <v>0</v>
      </c>
      <c r="S155" s="42">
        <v>0</v>
      </c>
      <c r="T155" s="42">
        <v>0</v>
      </c>
      <c r="U155" s="42">
        <v>0</v>
      </c>
      <c r="V155" s="42">
        <v>0</v>
      </c>
      <c r="W155" s="19" t="s">
        <v>368</v>
      </c>
      <c r="X155" s="19" t="s">
        <v>53</v>
      </c>
      <c r="Y155" s="2" t="s">
        <v>53</v>
      </c>
      <c r="Z155" s="2" t="s">
        <v>53</v>
      </c>
      <c r="AA155" s="43"/>
      <c r="AB155" s="2" t="s">
        <v>53</v>
      </c>
    </row>
    <row r="156" spans="1:28" ht="30" customHeight="1">
      <c r="A156" s="19" t="s">
        <v>2311</v>
      </c>
      <c r="B156" s="19" t="s">
        <v>371</v>
      </c>
      <c r="C156" s="19" t="s">
        <v>372</v>
      </c>
      <c r="D156" s="41" t="s">
        <v>84</v>
      </c>
      <c r="E156" s="42">
        <v>0</v>
      </c>
      <c r="F156" s="19" t="s">
        <v>53</v>
      </c>
      <c r="G156" s="42">
        <v>0</v>
      </c>
      <c r="H156" s="19" t="s">
        <v>53</v>
      </c>
      <c r="I156" s="42">
        <v>0</v>
      </c>
      <c r="J156" s="19" t="s">
        <v>53</v>
      </c>
      <c r="K156" s="42">
        <v>0</v>
      </c>
      <c r="L156" s="19" t="s">
        <v>53</v>
      </c>
      <c r="M156" s="42">
        <v>88800</v>
      </c>
      <c r="N156" s="19" t="s">
        <v>53</v>
      </c>
      <c r="O156" s="42">
        <f t="shared" si="6"/>
        <v>88800</v>
      </c>
      <c r="P156" s="42">
        <v>0</v>
      </c>
      <c r="Q156" s="42">
        <v>0</v>
      </c>
      <c r="R156" s="42">
        <v>0</v>
      </c>
      <c r="S156" s="42">
        <v>0</v>
      </c>
      <c r="T156" s="42">
        <v>0</v>
      </c>
      <c r="U156" s="42">
        <v>0</v>
      </c>
      <c r="V156" s="42">
        <v>0</v>
      </c>
      <c r="W156" s="19" t="s">
        <v>373</v>
      </c>
      <c r="X156" s="19" t="s">
        <v>53</v>
      </c>
      <c r="Y156" s="2" t="s">
        <v>53</v>
      </c>
      <c r="Z156" s="2" t="s">
        <v>53</v>
      </c>
      <c r="AA156" s="43"/>
      <c r="AB156" s="2" t="s">
        <v>53</v>
      </c>
    </row>
    <row r="157" spans="1:28" ht="30" customHeight="1">
      <c r="A157" s="19" t="s">
        <v>2312</v>
      </c>
      <c r="B157" s="19" t="s">
        <v>371</v>
      </c>
      <c r="C157" s="19" t="s">
        <v>376</v>
      </c>
      <c r="D157" s="41" t="s">
        <v>84</v>
      </c>
      <c r="E157" s="42">
        <v>0</v>
      </c>
      <c r="F157" s="19" t="s">
        <v>53</v>
      </c>
      <c r="G157" s="42">
        <v>0</v>
      </c>
      <c r="H157" s="19" t="s">
        <v>53</v>
      </c>
      <c r="I157" s="42">
        <v>0</v>
      </c>
      <c r="J157" s="19" t="s">
        <v>53</v>
      </c>
      <c r="K157" s="42">
        <v>0</v>
      </c>
      <c r="L157" s="19" t="s">
        <v>53</v>
      </c>
      <c r="M157" s="42">
        <v>79300</v>
      </c>
      <c r="N157" s="19" t="s">
        <v>53</v>
      </c>
      <c r="O157" s="42">
        <f t="shared" si="6"/>
        <v>79300</v>
      </c>
      <c r="P157" s="42">
        <v>0</v>
      </c>
      <c r="Q157" s="42">
        <v>0</v>
      </c>
      <c r="R157" s="42">
        <v>0</v>
      </c>
      <c r="S157" s="42">
        <v>0</v>
      </c>
      <c r="T157" s="42">
        <v>0</v>
      </c>
      <c r="U157" s="42">
        <v>0</v>
      </c>
      <c r="V157" s="42">
        <v>0</v>
      </c>
      <c r="W157" s="19" t="s">
        <v>377</v>
      </c>
      <c r="X157" s="19" t="s">
        <v>53</v>
      </c>
      <c r="Y157" s="2" t="s">
        <v>53</v>
      </c>
      <c r="Z157" s="2" t="s">
        <v>53</v>
      </c>
      <c r="AA157" s="43"/>
      <c r="AB157" s="2" t="s">
        <v>53</v>
      </c>
    </row>
    <row r="158" spans="1:28" ht="30" customHeight="1">
      <c r="A158" s="19" t="s">
        <v>2313</v>
      </c>
      <c r="B158" s="19" t="s">
        <v>380</v>
      </c>
      <c r="C158" s="19" t="s">
        <v>381</v>
      </c>
      <c r="D158" s="41" t="s">
        <v>84</v>
      </c>
      <c r="E158" s="42">
        <v>0</v>
      </c>
      <c r="F158" s="19" t="s">
        <v>53</v>
      </c>
      <c r="G158" s="42">
        <v>0</v>
      </c>
      <c r="H158" s="19" t="s">
        <v>53</v>
      </c>
      <c r="I158" s="42">
        <v>0</v>
      </c>
      <c r="J158" s="19" t="s">
        <v>53</v>
      </c>
      <c r="K158" s="42">
        <v>0</v>
      </c>
      <c r="L158" s="19" t="s">
        <v>53</v>
      </c>
      <c r="M158" s="42">
        <v>0</v>
      </c>
      <c r="N158" s="19" t="s">
        <v>53</v>
      </c>
      <c r="O158" s="42">
        <v>0</v>
      </c>
      <c r="P158" s="42">
        <v>26667</v>
      </c>
      <c r="Q158" s="42">
        <v>0</v>
      </c>
      <c r="R158" s="42">
        <v>0</v>
      </c>
      <c r="S158" s="42">
        <v>0</v>
      </c>
      <c r="T158" s="42">
        <v>0</v>
      </c>
      <c r="U158" s="42">
        <v>0</v>
      </c>
      <c r="V158" s="42">
        <v>0</v>
      </c>
      <c r="W158" s="19" t="s">
        <v>382</v>
      </c>
      <c r="X158" s="19" t="s">
        <v>53</v>
      </c>
      <c r="Y158" s="2" t="s">
        <v>53</v>
      </c>
      <c r="Z158" s="2" t="s">
        <v>53</v>
      </c>
      <c r="AA158" s="43"/>
      <c r="AB158" s="2" t="s">
        <v>53</v>
      </c>
    </row>
    <row r="159" spans="1:28" ht="30" customHeight="1">
      <c r="A159" s="19" t="s">
        <v>2314</v>
      </c>
      <c r="B159" s="19" t="s">
        <v>380</v>
      </c>
      <c r="C159" s="19" t="s">
        <v>385</v>
      </c>
      <c r="D159" s="41" t="s">
        <v>84</v>
      </c>
      <c r="E159" s="42">
        <v>0</v>
      </c>
      <c r="F159" s="19" t="s">
        <v>53</v>
      </c>
      <c r="G159" s="42">
        <v>0</v>
      </c>
      <c r="H159" s="19" t="s">
        <v>53</v>
      </c>
      <c r="I159" s="42">
        <v>0</v>
      </c>
      <c r="J159" s="19" t="s">
        <v>53</v>
      </c>
      <c r="K159" s="42">
        <v>0</v>
      </c>
      <c r="L159" s="19" t="s">
        <v>53</v>
      </c>
      <c r="M159" s="42">
        <v>0</v>
      </c>
      <c r="N159" s="19" t="s">
        <v>53</v>
      </c>
      <c r="O159" s="42">
        <v>0</v>
      </c>
      <c r="P159" s="42">
        <v>34880</v>
      </c>
      <c r="Q159" s="42">
        <v>0</v>
      </c>
      <c r="R159" s="42">
        <v>0</v>
      </c>
      <c r="S159" s="42">
        <v>0</v>
      </c>
      <c r="T159" s="42">
        <v>0</v>
      </c>
      <c r="U159" s="42">
        <v>0</v>
      </c>
      <c r="V159" s="42">
        <v>0</v>
      </c>
      <c r="W159" s="19" t="s">
        <v>386</v>
      </c>
      <c r="X159" s="19" t="s">
        <v>53</v>
      </c>
      <c r="Y159" s="2" t="s">
        <v>53</v>
      </c>
      <c r="Z159" s="2" t="s">
        <v>53</v>
      </c>
      <c r="AA159" s="43"/>
      <c r="AB159" s="2" t="s">
        <v>53</v>
      </c>
    </row>
    <row r="160" spans="1:28" ht="30" customHeight="1">
      <c r="A160" s="19" t="s">
        <v>2315</v>
      </c>
      <c r="B160" s="19" t="s">
        <v>389</v>
      </c>
      <c r="C160" s="19" t="s">
        <v>390</v>
      </c>
      <c r="D160" s="41" t="s">
        <v>99</v>
      </c>
      <c r="E160" s="42">
        <v>0</v>
      </c>
      <c r="F160" s="19" t="s">
        <v>53</v>
      </c>
      <c r="G160" s="42">
        <v>0</v>
      </c>
      <c r="H160" s="19" t="s">
        <v>53</v>
      </c>
      <c r="I160" s="42">
        <v>0</v>
      </c>
      <c r="J160" s="19" t="s">
        <v>53</v>
      </c>
      <c r="K160" s="42">
        <v>0</v>
      </c>
      <c r="L160" s="19" t="s">
        <v>53</v>
      </c>
      <c r="M160" s="42">
        <v>3825</v>
      </c>
      <c r="N160" s="19" t="s">
        <v>53</v>
      </c>
      <c r="O160" s="42">
        <f>SMALL(E160:M160,COUNTIF(E160:M160,0)+1)</f>
        <v>3825</v>
      </c>
      <c r="P160" s="42">
        <v>675</v>
      </c>
      <c r="Q160" s="42">
        <v>0</v>
      </c>
      <c r="R160" s="42">
        <v>0</v>
      </c>
      <c r="S160" s="42">
        <v>0</v>
      </c>
      <c r="T160" s="42">
        <v>0</v>
      </c>
      <c r="U160" s="42">
        <v>0</v>
      </c>
      <c r="V160" s="42">
        <v>0</v>
      </c>
      <c r="W160" s="19" t="s">
        <v>391</v>
      </c>
      <c r="X160" s="19" t="s">
        <v>53</v>
      </c>
      <c r="Y160" s="2" t="s">
        <v>53</v>
      </c>
      <c r="Z160" s="2" t="s">
        <v>53</v>
      </c>
      <c r="AA160" s="43"/>
      <c r="AB160" s="2" t="s">
        <v>53</v>
      </c>
    </row>
    <row r="161" spans="1:28" ht="30" customHeight="1">
      <c r="A161" s="19" t="s">
        <v>2316</v>
      </c>
      <c r="B161" s="19" t="s">
        <v>200</v>
      </c>
      <c r="C161" s="19" t="s">
        <v>201</v>
      </c>
      <c r="D161" s="41" t="s">
        <v>202</v>
      </c>
      <c r="E161" s="42">
        <v>0</v>
      </c>
      <c r="F161" s="19" t="s">
        <v>53</v>
      </c>
      <c r="G161" s="42">
        <v>0</v>
      </c>
      <c r="H161" s="19" t="s">
        <v>53</v>
      </c>
      <c r="I161" s="42">
        <v>0</v>
      </c>
      <c r="J161" s="19" t="s">
        <v>53</v>
      </c>
      <c r="K161" s="42">
        <v>0</v>
      </c>
      <c r="L161" s="19" t="s">
        <v>53</v>
      </c>
      <c r="M161" s="42">
        <v>1909091</v>
      </c>
      <c r="N161" s="19" t="s">
        <v>53</v>
      </c>
      <c r="O161" s="42">
        <f>SMALL(E161:M161,COUNTIF(E161:M161,0)+1)</f>
        <v>1909091</v>
      </c>
      <c r="P161" s="42">
        <v>0</v>
      </c>
      <c r="Q161" s="42">
        <v>0</v>
      </c>
      <c r="R161" s="42">
        <v>0</v>
      </c>
      <c r="S161" s="42">
        <v>0</v>
      </c>
      <c r="T161" s="42">
        <v>0</v>
      </c>
      <c r="U161" s="42">
        <v>0</v>
      </c>
      <c r="V161" s="42">
        <v>0</v>
      </c>
      <c r="W161" s="19" t="s">
        <v>203</v>
      </c>
      <c r="X161" s="19" t="s">
        <v>53</v>
      </c>
      <c r="Y161" s="2" t="s">
        <v>53</v>
      </c>
      <c r="Z161" s="2" t="s">
        <v>53</v>
      </c>
      <c r="AA161" s="43"/>
      <c r="AB161" s="2" t="s">
        <v>53</v>
      </c>
    </row>
    <row r="162" spans="1:28" ht="30" customHeight="1">
      <c r="A162" s="19" t="s">
        <v>2317</v>
      </c>
      <c r="B162" s="19" t="s">
        <v>1121</v>
      </c>
      <c r="C162" s="19" t="s">
        <v>274</v>
      </c>
      <c r="D162" s="41" t="s">
        <v>99</v>
      </c>
      <c r="E162" s="42">
        <v>0</v>
      </c>
      <c r="F162" s="19" t="s">
        <v>53</v>
      </c>
      <c r="G162" s="42">
        <v>0</v>
      </c>
      <c r="H162" s="19" t="s">
        <v>53</v>
      </c>
      <c r="I162" s="42">
        <v>0</v>
      </c>
      <c r="J162" s="19" t="s">
        <v>53</v>
      </c>
      <c r="K162" s="42">
        <v>0</v>
      </c>
      <c r="L162" s="19" t="s">
        <v>53</v>
      </c>
      <c r="M162" s="42">
        <v>6200</v>
      </c>
      <c r="N162" s="19" t="s">
        <v>53</v>
      </c>
      <c r="O162" s="42">
        <f>SMALL(E162:M162,COUNTIF(E162:M162,0)+1)</f>
        <v>6200</v>
      </c>
      <c r="P162" s="42">
        <v>0</v>
      </c>
      <c r="Q162" s="42">
        <v>0</v>
      </c>
      <c r="R162" s="42">
        <v>0</v>
      </c>
      <c r="S162" s="42">
        <v>0</v>
      </c>
      <c r="T162" s="42">
        <v>0</v>
      </c>
      <c r="U162" s="42">
        <v>0</v>
      </c>
      <c r="V162" s="42">
        <v>0</v>
      </c>
      <c r="W162" s="19" t="s">
        <v>1122</v>
      </c>
      <c r="X162" s="19" t="s">
        <v>53</v>
      </c>
      <c r="Y162" s="2" t="s">
        <v>53</v>
      </c>
      <c r="Z162" s="2" t="s">
        <v>53</v>
      </c>
      <c r="AA162" s="43"/>
      <c r="AB162" s="2" t="s">
        <v>53</v>
      </c>
    </row>
  </sheetData>
  <mergeCells count="15">
    <mergeCell ref="Y3:Y4"/>
    <mergeCell ref="Z3:Z4"/>
    <mergeCell ref="AA3:AA4"/>
    <mergeCell ref="AB3:AB4"/>
    <mergeCell ref="A1:X1"/>
    <mergeCell ref="A2:X2"/>
    <mergeCell ref="A3:A4"/>
    <mergeCell ref="B3:B4"/>
    <mergeCell ref="C3:C4"/>
    <mergeCell ref="D3:D4"/>
    <mergeCell ref="E3:O3"/>
    <mergeCell ref="P3:P4"/>
    <mergeCell ref="Q3:V3"/>
    <mergeCell ref="W3:W4"/>
    <mergeCell ref="X3:X4"/>
  </mergeCells>
  <phoneticPr fontId="3" type="noConversion"/>
  <pageMargins left="0.60000000000000009" right="0.2" top="0.39370078740157477" bottom="0.2" header="0" footer="4.0000000000000008E-2"/>
  <pageSetup paperSize="9" scale="3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3"/>
  <sheetViews>
    <sheetView workbookViewId="0"/>
  </sheetViews>
  <sheetFormatPr defaultRowHeight="13.5"/>
  <sheetData>
    <row r="1" spans="1:7">
      <c r="A1" t="s">
        <v>2422</v>
      </c>
    </row>
    <row r="2" spans="1:7">
      <c r="A2" s="1" t="s">
        <v>2423</v>
      </c>
      <c r="B2" t="s">
        <v>528</v>
      </c>
      <c r="C2" s="1" t="s">
        <v>2424</v>
      </c>
      <c r="D2" t="s">
        <v>65</v>
      </c>
    </row>
    <row r="3" spans="1:7">
      <c r="A3" s="1" t="s">
        <v>2425</v>
      </c>
      <c r="B3" t="s">
        <v>2426</v>
      </c>
    </row>
    <row r="4" spans="1:7">
      <c r="A4" s="1" t="s">
        <v>2427</v>
      </c>
      <c r="B4">
        <v>5</v>
      </c>
    </row>
    <row r="5" spans="1:7">
      <c r="A5" s="1" t="s">
        <v>2428</v>
      </c>
      <c r="B5">
        <v>5</v>
      </c>
    </row>
    <row r="6" spans="1:7">
      <c r="A6" s="1" t="s">
        <v>2429</v>
      </c>
      <c r="B6" t="s">
        <v>2430</v>
      </c>
    </row>
    <row r="7" spans="1:7">
      <c r="A7" s="1" t="s">
        <v>2431</v>
      </c>
      <c r="B7" t="s">
        <v>563</v>
      </c>
      <c r="C7" t="s">
        <v>65</v>
      </c>
    </row>
    <row r="8" spans="1:7">
      <c r="A8" s="1" t="s">
        <v>2432</v>
      </c>
      <c r="B8" t="s">
        <v>563</v>
      </c>
      <c r="C8">
        <v>2</v>
      </c>
    </row>
    <row r="9" spans="1:7">
      <c r="A9" s="1" t="s">
        <v>2433</v>
      </c>
      <c r="B9" t="s">
        <v>2039</v>
      </c>
      <c r="C9" t="s">
        <v>2041</v>
      </c>
      <c r="D9" t="s">
        <v>2042</v>
      </c>
      <c r="E9" t="s">
        <v>2043</v>
      </c>
      <c r="F9" t="s">
        <v>2044</v>
      </c>
      <c r="G9" t="s">
        <v>2434</v>
      </c>
    </row>
    <row r="10" spans="1:7">
      <c r="A10" s="1" t="s">
        <v>2435</v>
      </c>
      <c r="B10">
        <v>1433</v>
      </c>
      <c r="C10">
        <v>0</v>
      </c>
      <c r="D10">
        <v>0</v>
      </c>
    </row>
    <row r="11" spans="1:7">
      <c r="A11" s="1" t="s">
        <v>2436</v>
      </c>
      <c r="B11" t="s">
        <v>2437</v>
      </c>
      <c r="C11">
        <v>4</v>
      </c>
    </row>
    <row r="12" spans="1:7">
      <c r="A12" s="1" t="s">
        <v>2438</v>
      </c>
      <c r="B12" t="s">
        <v>2437</v>
      </c>
      <c r="C12">
        <v>4</v>
      </c>
    </row>
    <row r="13" spans="1:7">
      <c r="A13" s="1" t="s">
        <v>2439</v>
      </c>
      <c r="B13" t="s">
        <v>2437</v>
      </c>
      <c r="C13">
        <v>3</v>
      </c>
    </row>
    <row r="14" spans="1:7">
      <c r="A14" s="1" t="s">
        <v>2440</v>
      </c>
      <c r="B14" t="s">
        <v>563</v>
      </c>
      <c r="C14">
        <v>5</v>
      </c>
    </row>
    <row r="15" spans="1:7">
      <c r="A15" s="1" t="s">
        <v>2441</v>
      </c>
      <c r="B15" t="s">
        <v>528</v>
      </c>
      <c r="C15" t="s">
        <v>2442</v>
      </c>
      <c r="D15" t="s">
        <v>2442</v>
      </c>
      <c r="E15" t="s">
        <v>2442</v>
      </c>
      <c r="F15">
        <v>1</v>
      </c>
    </row>
    <row r="16" spans="1:7">
      <c r="A16" s="1" t="s">
        <v>2443</v>
      </c>
      <c r="B16">
        <v>1.1100000000000001</v>
      </c>
      <c r="C16">
        <v>1.1200000000000001</v>
      </c>
    </row>
    <row r="17" spans="1:13">
      <c r="A17" s="1" t="s">
        <v>2444</v>
      </c>
      <c r="B17">
        <v>1</v>
      </c>
      <c r="C17">
        <v>1.5</v>
      </c>
      <c r="D17">
        <v>1.1599999999999999</v>
      </c>
      <c r="E17">
        <v>1.6</v>
      </c>
      <c r="F17">
        <v>1.6</v>
      </c>
      <c r="G17">
        <v>1.6</v>
      </c>
      <c r="H17">
        <v>1.94</v>
      </c>
      <c r="I17">
        <v>1.94</v>
      </c>
      <c r="J17">
        <v>1.94</v>
      </c>
      <c r="K17">
        <v>1</v>
      </c>
      <c r="L17">
        <v>1</v>
      </c>
      <c r="M17">
        <v>1</v>
      </c>
    </row>
    <row r="18" spans="1:13">
      <c r="A18" s="1" t="s">
        <v>2445</v>
      </c>
      <c r="B18">
        <v>1.25</v>
      </c>
      <c r="C18">
        <v>1.071</v>
      </c>
    </row>
    <row r="19" spans="1:13">
      <c r="A19" s="1" t="s">
        <v>2446</v>
      </c>
    </row>
    <row r="20" spans="1:13">
      <c r="A20" s="1" t="s">
        <v>2447</v>
      </c>
      <c r="B20" s="1" t="s">
        <v>563</v>
      </c>
      <c r="C20">
        <v>1</v>
      </c>
    </row>
    <row r="21" spans="1:13">
      <c r="A21" t="s">
        <v>1945</v>
      </c>
      <c r="B21" t="s">
        <v>2449</v>
      </c>
      <c r="C21" t="s">
        <v>2450</v>
      </c>
    </row>
    <row r="22" spans="1:13">
      <c r="A22">
        <v>1</v>
      </c>
      <c r="B22" s="1" t="s">
        <v>2451</v>
      </c>
      <c r="C22" s="1" t="s">
        <v>2452</v>
      </c>
    </row>
    <row r="23" spans="1:13">
      <c r="A23">
        <v>2</v>
      </c>
      <c r="B23" s="1" t="s">
        <v>2453</v>
      </c>
      <c r="C23" s="1" t="s">
        <v>2454</v>
      </c>
    </row>
    <row r="24" spans="1:13">
      <c r="A24">
        <v>3</v>
      </c>
      <c r="B24" s="1" t="s">
        <v>2455</v>
      </c>
      <c r="C24" s="1" t="s">
        <v>2456</v>
      </c>
    </row>
    <row r="25" spans="1:13">
      <c r="A25">
        <v>4</v>
      </c>
      <c r="B25" s="1" t="s">
        <v>2457</v>
      </c>
      <c r="C25" s="1" t="s">
        <v>2458</v>
      </c>
    </row>
    <row r="26" spans="1:13">
      <c r="A26">
        <v>5</v>
      </c>
      <c r="B26" s="1" t="s">
        <v>2459</v>
      </c>
      <c r="C26" s="1" t="s">
        <v>2460</v>
      </c>
    </row>
    <row r="27" spans="1:13">
      <c r="A27">
        <v>6</v>
      </c>
      <c r="B27" s="1" t="s">
        <v>2461</v>
      </c>
      <c r="C27" s="1" t="s">
        <v>2462</v>
      </c>
    </row>
    <row r="28" spans="1:13">
      <c r="A28">
        <v>7</v>
      </c>
      <c r="B28" s="1" t="s">
        <v>2463</v>
      </c>
      <c r="C28" s="1" t="s">
        <v>2464</v>
      </c>
    </row>
    <row r="29" spans="1:13">
      <c r="A29">
        <v>8</v>
      </c>
      <c r="B29" s="1" t="s">
        <v>2384</v>
      </c>
      <c r="C29" s="1" t="s">
        <v>2383</v>
      </c>
    </row>
    <row r="30" spans="1:13">
      <c r="A30">
        <v>9</v>
      </c>
      <c r="B30" s="1" t="s">
        <v>2465</v>
      </c>
      <c r="C30" s="1" t="s">
        <v>2466</v>
      </c>
    </row>
    <row r="31" spans="1:13">
      <c r="A31" t="s">
        <v>528</v>
      </c>
      <c r="B31" s="1" t="s">
        <v>2393</v>
      </c>
      <c r="C31" s="1" t="s">
        <v>2392</v>
      </c>
    </row>
    <row r="32" spans="1:13">
      <c r="A32" t="s">
        <v>540</v>
      </c>
      <c r="B32" s="1" t="s">
        <v>2396</v>
      </c>
      <c r="C32" s="1" t="s">
        <v>2395</v>
      </c>
    </row>
    <row r="33" spans="1:3">
      <c r="A33" t="s">
        <v>563</v>
      </c>
      <c r="B33" s="1" t="s">
        <v>2331</v>
      </c>
      <c r="C33" s="1" t="s">
        <v>2407</v>
      </c>
    </row>
    <row r="34" spans="1:3">
      <c r="A34" t="s">
        <v>2021</v>
      </c>
      <c r="B34" s="1" t="s">
        <v>2467</v>
      </c>
      <c r="C34" s="1" t="s">
        <v>2468</v>
      </c>
    </row>
    <row r="35" spans="1:3">
      <c r="A35" t="s">
        <v>1970</v>
      </c>
      <c r="B35" s="1" t="s">
        <v>53</v>
      </c>
      <c r="C35" s="1" t="s">
        <v>53</v>
      </c>
    </row>
    <row r="36" spans="1:3">
      <c r="A36" t="s">
        <v>66</v>
      </c>
      <c r="B36" s="1" t="s">
        <v>2469</v>
      </c>
      <c r="C36" s="1" t="s">
        <v>2470</v>
      </c>
    </row>
    <row r="37" spans="1:3">
      <c r="A37" t="s">
        <v>2471</v>
      </c>
      <c r="B37" s="1" t="s">
        <v>2472</v>
      </c>
      <c r="C37" s="1" t="s">
        <v>2473</v>
      </c>
    </row>
    <row r="38" spans="1:3">
      <c r="A38" t="s">
        <v>2474</v>
      </c>
      <c r="B38" s="1" t="s">
        <v>2475</v>
      </c>
      <c r="C38" s="1" t="s">
        <v>2476</v>
      </c>
    </row>
    <row r="39" spans="1:3">
      <c r="A39" t="s">
        <v>2477</v>
      </c>
      <c r="B39" s="1" t="s">
        <v>2478</v>
      </c>
      <c r="C39" s="1" t="s">
        <v>2479</v>
      </c>
    </row>
    <row r="40" spans="1:3">
      <c r="A40" t="s">
        <v>2480</v>
      </c>
      <c r="B40" s="1" t="s">
        <v>2481</v>
      </c>
      <c r="C40" s="1" t="s">
        <v>2482</v>
      </c>
    </row>
    <row r="43" spans="1:3">
      <c r="A43" t="s">
        <v>2448</v>
      </c>
      <c r="B43">
        <v>1234</v>
      </c>
    </row>
  </sheetData>
  <phoneticPr fontId="3" type="noConversion"/>
  <pageMargins left="0.60000000000000009" right="0.2" top="0.75" bottom="0.2" header="0.3" footer="4.0000000000000008E-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3.5"/>
  <sheetData/>
  <phoneticPr fontId="3" type="noConversion"/>
  <pageMargins left="0.60000000000000009" right="0.2" top="0.75" bottom="0.2" header="0.3" footer="4.0000000000000008E-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21CD3-9038-4D13-81D0-75B67880803A}">
  <sheetPr>
    <pageSetUpPr fitToPage="1"/>
  </sheetPr>
  <dimension ref="A1:P18"/>
  <sheetViews>
    <sheetView zoomScaleNormal="100" workbookViewId="0">
      <selection activeCell="H14" sqref="H14"/>
    </sheetView>
  </sheetViews>
  <sheetFormatPr defaultRowHeight="13.5"/>
  <cols>
    <col min="1" max="1" width="11.77734375" style="58" customWidth="1"/>
    <col min="2" max="15" width="5" style="58" customWidth="1"/>
    <col min="16" max="16" width="13.6640625" style="58" customWidth="1"/>
    <col min="17" max="16384" width="8.88671875" style="58"/>
  </cols>
  <sheetData>
    <row r="1" spans="1:16" s="46" customFormat="1" ht="31.5" customHeight="1" thickBot="1">
      <c r="A1" s="98" t="s">
        <v>2483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2" spans="1:16" s="46" customFormat="1" ht="26.25" customHeight="1">
      <c r="A2" s="99" t="s">
        <v>2484</v>
      </c>
      <c r="B2" s="101" t="s">
        <v>2503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3" t="s">
        <v>2485</v>
      </c>
    </row>
    <row r="3" spans="1:16" s="46" customFormat="1" ht="26.25" customHeight="1" thickBot="1">
      <c r="A3" s="100"/>
      <c r="B3" s="47">
        <v>5</v>
      </c>
      <c r="C3" s="47">
        <f>B3+5</f>
        <v>10</v>
      </c>
      <c r="D3" s="47">
        <f t="shared" ref="D3:G3" si="0">C3+5</f>
        <v>15</v>
      </c>
      <c r="E3" s="47">
        <f t="shared" si="0"/>
        <v>20</v>
      </c>
      <c r="F3" s="47">
        <f t="shared" si="0"/>
        <v>25</v>
      </c>
      <c r="G3" s="47">
        <f t="shared" si="0"/>
        <v>30</v>
      </c>
      <c r="H3" s="47">
        <f t="shared" ref="H3" si="1">G3+5</f>
        <v>35</v>
      </c>
      <c r="I3" s="47">
        <f t="shared" ref="I3" si="2">H3+5</f>
        <v>40</v>
      </c>
      <c r="J3" s="47">
        <f t="shared" ref="J3" si="3">I3+5</f>
        <v>45</v>
      </c>
      <c r="K3" s="47">
        <f t="shared" ref="K3" si="4">J3+5</f>
        <v>50</v>
      </c>
      <c r="L3" s="47">
        <f t="shared" ref="L3" si="5">K3+5</f>
        <v>55</v>
      </c>
      <c r="M3" s="47">
        <f t="shared" ref="M3" si="6">L3+5</f>
        <v>60</v>
      </c>
      <c r="N3" s="47">
        <f t="shared" ref="N3:O3" si="7">M3+5</f>
        <v>65</v>
      </c>
      <c r="O3" s="47">
        <f t="shared" si="7"/>
        <v>70</v>
      </c>
      <c r="P3" s="104"/>
    </row>
    <row r="4" spans="1:16" s="46" customFormat="1" ht="26.25" customHeight="1">
      <c r="A4" s="48" t="s">
        <v>2486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0"/>
    </row>
    <row r="5" spans="1:16" s="46" customFormat="1" ht="26.25" customHeight="1">
      <c r="A5" s="51" t="s">
        <v>2487</v>
      </c>
      <c r="B5" s="52"/>
      <c r="C5" s="52"/>
      <c r="D5" s="52" t="s">
        <v>2488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0"/>
    </row>
    <row r="6" spans="1:16" s="46" customFormat="1" ht="26.25" customHeight="1">
      <c r="A6" s="51" t="s">
        <v>2489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0"/>
    </row>
    <row r="7" spans="1:16" s="46" customFormat="1" ht="26.25" customHeight="1">
      <c r="A7" s="51" t="s">
        <v>2490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0"/>
    </row>
    <row r="8" spans="1:16" s="46" customFormat="1" ht="26.25" customHeight="1">
      <c r="A8" s="51" t="s">
        <v>2491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0"/>
    </row>
    <row r="9" spans="1:16" s="46" customFormat="1" ht="26.25" customHeight="1">
      <c r="A9" s="51" t="s">
        <v>2492</v>
      </c>
      <c r="B9" s="52"/>
      <c r="C9" s="52"/>
      <c r="D9" s="52" t="s">
        <v>2488</v>
      </c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0"/>
    </row>
    <row r="10" spans="1:16" s="46" customFormat="1" ht="26.25" customHeight="1">
      <c r="A10" s="51" t="s">
        <v>2493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3" t="s">
        <v>2488</v>
      </c>
    </row>
    <row r="11" spans="1:16" s="46" customFormat="1" ht="26.25" customHeight="1">
      <c r="A11" s="51" t="s">
        <v>2494</v>
      </c>
      <c r="B11" s="52"/>
      <c r="C11" s="52"/>
      <c r="D11" s="52" t="s">
        <v>2488</v>
      </c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0"/>
    </row>
    <row r="12" spans="1:16" s="46" customFormat="1" ht="26.25" customHeight="1">
      <c r="A12" s="51" t="s">
        <v>2495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0"/>
    </row>
    <row r="13" spans="1:16" s="46" customFormat="1" ht="26.25" customHeight="1">
      <c r="A13" s="51" t="s">
        <v>2496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0"/>
    </row>
    <row r="14" spans="1:16" s="46" customFormat="1" ht="26.25" customHeight="1">
      <c r="A14" s="51" t="s">
        <v>2497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4"/>
    </row>
    <row r="15" spans="1:16" s="46" customFormat="1" ht="26.25" customHeight="1">
      <c r="A15" s="51" t="s">
        <v>2498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4"/>
    </row>
    <row r="16" spans="1:16" s="46" customFormat="1" ht="26.25" customHeight="1">
      <c r="A16" s="51" t="s">
        <v>2499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4"/>
    </row>
    <row r="17" spans="1:16" s="46" customFormat="1" ht="26.25" customHeight="1">
      <c r="A17" s="51" t="s">
        <v>2500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4"/>
    </row>
    <row r="18" spans="1:16" s="46" customFormat="1" ht="26.25" customHeight="1" thickBot="1">
      <c r="A18" s="55" t="s">
        <v>2501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7"/>
    </row>
  </sheetData>
  <mergeCells count="4">
    <mergeCell ref="A1:P1"/>
    <mergeCell ref="A2:A3"/>
    <mergeCell ref="B2:O2"/>
    <mergeCell ref="P2:P3"/>
  </mergeCells>
  <phoneticPr fontId="3" type="noConversion"/>
  <pageMargins left="0.7" right="0.7" top="0.75" bottom="0.75" header="0.3" footer="0.3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opLeftCell="B10" zoomScale="85" zoomScaleNormal="85" workbookViewId="0">
      <selection activeCell="F36" sqref="F36"/>
    </sheetView>
  </sheetViews>
  <sheetFormatPr defaultRowHeight="13.5"/>
  <cols>
    <col min="1" max="1" width="0" hidden="1" customWidth="1"/>
    <col min="2" max="3" width="4.77734375" customWidth="1"/>
    <col min="4" max="4" width="35.77734375" customWidth="1"/>
    <col min="5" max="5" width="25.77734375" customWidth="1"/>
    <col min="6" max="6" width="60.77734375" customWidth="1"/>
    <col min="7" max="7" width="30.77734375" customWidth="1"/>
  </cols>
  <sheetData>
    <row r="1" spans="1:7" ht="24" customHeight="1">
      <c r="B1" s="106" t="s">
        <v>2318</v>
      </c>
      <c r="C1" s="106"/>
      <c r="D1" s="106"/>
      <c r="E1" s="106"/>
      <c r="F1" s="106"/>
      <c r="G1" s="106"/>
    </row>
    <row r="2" spans="1:7" ht="21.95" customHeight="1">
      <c r="B2" s="107" t="s">
        <v>2513</v>
      </c>
      <c r="C2" s="107"/>
      <c r="D2" s="107"/>
      <c r="E2" s="107"/>
      <c r="F2" s="108" t="s">
        <v>2502</v>
      </c>
      <c r="G2" s="108"/>
    </row>
    <row r="3" spans="1:7" ht="21.95" customHeight="1">
      <c r="B3" s="109" t="s">
        <v>2319</v>
      </c>
      <c r="C3" s="105"/>
      <c r="D3" s="105"/>
      <c r="E3" s="44" t="s">
        <v>2320</v>
      </c>
      <c r="F3" s="44" t="s">
        <v>2321</v>
      </c>
      <c r="G3" s="44" t="s">
        <v>585</v>
      </c>
    </row>
    <row r="4" spans="1:7" ht="21.95" customHeight="1">
      <c r="A4" s="1" t="s">
        <v>2326</v>
      </c>
      <c r="B4" s="110" t="s">
        <v>2322</v>
      </c>
      <c r="C4" s="110" t="s">
        <v>2323</v>
      </c>
      <c r="D4" s="44" t="s">
        <v>2327</v>
      </c>
      <c r="E4" s="15">
        <f>TRUNC(공종별집계표!F5, 0)</f>
        <v>83442976</v>
      </c>
      <c r="F4" s="13" t="s">
        <v>53</v>
      </c>
      <c r="G4" s="13" t="s">
        <v>53</v>
      </c>
    </row>
    <row r="5" spans="1:7" ht="21.95" customHeight="1">
      <c r="A5" s="1" t="s">
        <v>2328</v>
      </c>
      <c r="B5" s="110"/>
      <c r="C5" s="110"/>
      <c r="D5" s="44" t="s">
        <v>2329</v>
      </c>
      <c r="E5" s="15">
        <v>0</v>
      </c>
      <c r="F5" s="13" t="s">
        <v>53</v>
      </c>
      <c r="G5" s="13" t="s">
        <v>53</v>
      </c>
    </row>
    <row r="6" spans="1:7" ht="21.95" customHeight="1">
      <c r="A6" s="1" t="s">
        <v>2330</v>
      </c>
      <c r="B6" s="110"/>
      <c r="C6" s="110"/>
      <c r="D6" s="44" t="s">
        <v>2331</v>
      </c>
      <c r="E6" s="15">
        <v>0</v>
      </c>
      <c r="F6" s="13" t="s">
        <v>53</v>
      </c>
      <c r="G6" s="13" t="s">
        <v>53</v>
      </c>
    </row>
    <row r="7" spans="1:7" ht="21.95" customHeight="1">
      <c r="A7" s="1" t="s">
        <v>2332</v>
      </c>
      <c r="B7" s="110"/>
      <c r="C7" s="110"/>
      <c r="D7" s="44" t="s">
        <v>2333</v>
      </c>
      <c r="E7" s="15">
        <f>TRUNC(E4+E5-E6, 0)</f>
        <v>83442976</v>
      </c>
      <c r="F7" s="13" t="s">
        <v>53</v>
      </c>
      <c r="G7" s="13" t="s">
        <v>53</v>
      </c>
    </row>
    <row r="8" spans="1:7" ht="21.95" customHeight="1">
      <c r="A8" s="1" t="s">
        <v>2334</v>
      </c>
      <c r="B8" s="110"/>
      <c r="C8" s="110" t="s">
        <v>2324</v>
      </c>
      <c r="D8" s="44" t="s">
        <v>2335</v>
      </c>
      <c r="E8" s="15">
        <f>TRUNC(공종별집계표!H5, 0)</f>
        <v>58857758</v>
      </c>
      <c r="F8" s="13" t="s">
        <v>53</v>
      </c>
      <c r="G8" s="13" t="s">
        <v>53</v>
      </c>
    </row>
    <row r="9" spans="1:7" ht="21.95" customHeight="1">
      <c r="A9" s="1" t="s">
        <v>2336</v>
      </c>
      <c r="B9" s="110"/>
      <c r="C9" s="110"/>
      <c r="D9" s="44" t="s">
        <v>2337</v>
      </c>
      <c r="E9" s="15">
        <f>TRUNC(E8*0.175, 0)</f>
        <v>10300107</v>
      </c>
      <c r="F9" s="13" t="s">
        <v>2338</v>
      </c>
      <c r="G9" s="13" t="s">
        <v>2339</v>
      </c>
    </row>
    <row r="10" spans="1:7" ht="21.95" customHeight="1">
      <c r="A10" s="1" t="s">
        <v>2340</v>
      </c>
      <c r="B10" s="110"/>
      <c r="C10" s="110"/>
      <c r="D10" s="44" t="s">
        <v>2333</v>
      </c>
      <c r="E10" s="15">
        <f>TRUNC(E8+E9, 0)</f>
        <v>69157865</v>
      </c>
      <c r="F10" s="13" t="s">
        <v>53</v>
      </c>
      <c r="G10" s="13" t="s">
        <v>53</v>
      </c>
    </row>
    <row r="11" spans="1:7" ht="21.95" customHeight="1">
      <c r="A11" s="1" t="s">
        <v>2341</v>
      </c>
      <c r="B11" s="110"/>
      <c r="C11" s="110" t="s">
        <v>2325</v>
      </c>
      <c r="D11" s="44" t="s">
        <v>2342</v>
      </c>
      <c r="E11" s="15">
        <f>TRUNC(공종별집계표!J5, 0)</f>
        <v>2435771</v>
      </c>
      <c r="F11" s="13" t="s">
        <v>53</v>
      </c>
      <c r="G11" s="13" t="s">
        <v>2343</v>
      </c>
    </row>
    <row r="12" spans="1:7" ht="21.95" customHeight="1">
      <c r="A12" s="1" t="s">
        <v>2344</v>
      </c>
      <c r="B12" s="110"/>
      <c r="C12" s="110"/>
      <c r="D12" s="44" t="s">
        <v>2345</v>
      </c>
      <c r="E12" s="15">
        <f>TRUNC(E10*0.0356, 0)</f>
        <v>2462019</v>
      </c>
      <c r="F12" s="13" t="s">
        <v>2346</v>
      </c>
      <c r="G12" s="13" t="s">
        <v>2347</v>
      </c>
    </row>
    <row r="13" spans="1:7" ht="21.95" customHeight="1">
      <c r="A13" s="1" t="s">
        <v>2348</v>
      </c>
      <c r="B13" s="110"/>
      <c r="C13" s="110"/>
      <c r="D13" s="44" t="s">
        <v>2349</v>
      </c>
      <c r="E13" s="15">
        <f>TRUNC(E10*0.0101, 0)</f>
        <v>698494</v>
      </c>
      <c r="F13" s="13" t="s">
        <v>2350</v>
      </c>
      <c r="G13" s="13" t="s">
        <v>2347</v>
      </c>
    </row>
    <row r="14" spans="1:7" ht="21.95" customHeight="1">
      <c r="A14" s="1" t="s">
        <v>2351</v>
      </c>
      <c r="B14" s="110"/>
      <c r="C14" s="110"/>
      <c r="D14" s="44" t="s">
        <v>2352</v>
      </c>
      <c r="E14" s="15">
        <f>TRUNC(E8*0.03595, 0)</f>
        <v>2115936</v>
      </c>
      <c r="F14" s="13" t="s">
        <v>2353</v>
      </c>
      <c r="G14" s="13" t="s">
        <v>2354</v>
      </c>
    </row>
    <row r="15" spans="1:7" ht="21.95" customHeight="1">
      <c r="A15" s="1" t="s">
        <v>2355</v>
      </c>
      <c r="B15" s="110"/>
      <c r="C15" s="110"/>
      <c r="D15" s="44" t="s">
        <v>2356</v>
      </c>
      <c r="E15" s="15">
        <f>TRUNC(E8*0.0475, 0)</f>
        <v>2795743</v>
      </c>
      <c r="F15" s="13" t="s">
        <v>2357</v>
      </c>
      <c r="G15" s="13" t="s">
        <v>2354</v>
      </c>
    </row>
    <row r="16" spans="1:7" ht="21.95" customHeight="1">
      <c r="A16" s="1" t="s">
        <v>2358</v>
      </c>
      <c r="B16" s="110"/>
      <c r="C16" s="110"/>
      <c r="D16" s="44" t="s">
        <v>2359</v>
      </c>
      <c r="E16" s="15">
        <f>TRUNC(E14*0.1314, 0)</f>
        <v>278033</v>
      </c>
      <c r="F16" s="13" t="s">
        <v>2360</v>
      </c>
      <c r="G16" s="13" t="s">
        <v>2354</v>
      </c>
    </row>
    <row r="17" spans="1:7" ht="21.95" customHeight="1">
      <c r="A17" s="1" t="s">
        <v>2361</v>
      </c>
      <c r="B17" s="110"/>
      <c r="C17" s="110"/>
      <c r="D17" s="44" t="s">
        <v>2362</v>
      </c>
      <c r="E17" s="15">
        <f>TRUNC(E8*0.023, 0)</f>
        <v>1353728</v>
      </c>
      <c r="F17" s="13" t="s">
        <v>2363</v>
      </c>
      <c r="G17" s="13" t="s">
        <v>2364</v>
      </c>
    </row>
    <row r="18" spans="1:7" ht="21.95" customHeight="1">
      <c r="A18" s="1" t="s">
        <v>2365</v>
      </c>
      <c r="B18" s="110"/>
      <c r="C18" s="110"/>
      <c r="D18" s="44" t="s">
        <v>2366</v>
      </c>
      <c r="E18" s="15">
        <f>TRUNC((E7+E8)*0.0311, 0)</f>
        <v>4425552</v>
      </c>
      <c r="F18" s="13" t="s">
        <v>2367</v>
      </c>
      <c r="G18" s="13" t="s">
        <v>2368</v>
      </c>
    </row>
    <row r="19" spans="1:7" ht="21.95" customHeight="1">
      <c r="A19" s="1" t="s">
        <v>2369</v>
      </c>
      <c r="B19" s="110"/>
      <c r="C19" s="110"/>
      <c r="D19" s="44" t="s">
        <v>2370</v>
      </c>
      <c r="E19" s="15">
        <f>TRUNC((E7+E8+E11)*0.003, 0)</f>
        <v>434209</v>
      </c>
      <c r="F19" s="13" t="s">
        <v>2371</v>
      </c>
      <c r="G19" s="13" t="s">
        <v>2372</v>
      </c>
    </row>
    <row r="20" spans="1:7" ht="21.95" customHeight="1">
      <c r="A20" s="1" t="s">
        <v>2373</v>
      </c>
      <c r="B20" s="110"/>
      <c r="C20" s="110"/>
      <c r="D20" s="44" t="s">
        <v>2374</v>
      </c>
      <c r="E20" s="15">
        <f>TRUNC((E7+E10)*0.05, 0)</f>
        <v>7630042</v>
      </c>
      <c r="F20" s="13" t="s">
        <v>2375</v>
      </c>
      <c r="G20" s="13" t="s">
        <v>2339</v>
      </c>
    </row>
    <row r="21" spans="1:7" ht="21.95" customHeight="1">
      <c r="A21" s="1" t="s">
        <v>2376</v>
      </c>
      <c r="B21" s="110"/>
      <c r="C21" s="110"/>
      <c r="D21" s="44" t="s">
        <v>2377</v>
      </c>
      <c r="E21" s="15">
        <f>TRUNC((E7+E8+E11)*0.00081*0, 0)</f>
        <v>0</v>
      </c>
      <c r="F21" s="13" t="s">
        <v>2378</v>
      </c>
      <c r="G21" s="13" t="s">
        <v>2379</v>
      </c>
    </row>
    <row r="22" spans="1:7" ht="21.95" customHeight="1">
      <c r="A22" s="1" t="s">
        <v>2380</v>
      </c>
      <c r="B22" s="110"/>
      <c r="C22" s="110"/>
      <c r="D22" s="44" t="s">
        <v>2381</v>
      </c>
      <c r="E22" s="15">
        <f>TRUNC((E7+E8+E11)*0.001, 0)</f>
        <v>144736</v>
      </c>
      <c r="F22" s="13" t="s">
        <v>2382</v>
      </c>
      <c r="G22" s="13" t="s">
        <v>2372</v>
      </c>
    </row>
    <row r="23" spans="1:7" ht="21.95" customHeight="1">
      <c r="A23" s="1" t="s">
        <v>2383</v>
      </c>
      <c r="B23" s="110"/>
      <c r="C23" s="110"/>
      <c r="D23" s="44" t="s">
        <v>2384</v>
      </c>
      <c r="E23" s="15">
        <f>TRUNC(공종별집계표!T25, 0)</f>
        <v>394498</v>
      </c>
      <c r="F23" s="13" t="s">
        <v>2385</v>
      </c>
      <c r="G23" s="13" t="s">
        <v>2386</v>
      </c>
    </row>
    <row r="24" spans="1:7" ht="21.95" customHeight="1">
      <c r="A24" s="1" t="s">
        <v>1973</v>
      </c>
      <c r="B24" s="110"/>
      <c r="C24" s="110"/>
      <c r="D24" s="44" t="s">
        <v>2387</v>
      </c>
      <c r="E24" s="15">
        <f>TRUNC(E10*0.00006, 0)</f>
        <v>4149</v>
      </c>
      <c r="F24" s="13" t="s">
        <v>2388</v>
      </c>
      <c r="G24" s="13" t="s">
        <v>2347</v>
      </c>
    </row>
    <row r="25" spans="1:7" ht="21.95" customHeight="1">
      <c r="A25" s="1" t="s">
        <v>2389</v>
      </c>
      <c r="B25" s="110"/>
      <c r="C25" s="110"/>
      <c r="D25" s="44" t="s">
        <v>2390</v>
      </c>
      <c r="E25" s="15">
        <f>TRUNC(E10*0.0009, 0)</f>
        <v>62242</v>
      </c>
      <c r="F25" s="13" t="s">
        <v>2391</v>
      </c>
      <c r="G25" s="13" t="s">
        <v>2347</v>
      </c>
    </row>
    <row r="26" spans="1:7" ht="21.95" hidden="1" customHeight="1">
      <c r="A26" s="1" t="s">
        <v>2392</v>
      </c>
      <c r="B26" s="110"/>
      <c r="C26" s="110"/>
      <c r="D26" s="44"/>
      <c r="E26" s="15"/>
      <c r="F26" s="13" t="s">
        <v>53</v>
      </c>
      <c r="G26" s="13" t="s">
        <v>2394</v>
      </c>
    </row>
    <row r="27" spans="1:7" ht="21.95" hidden="1" customHeight="1">
      <c r="A27" s="1" t="s">
        <v>2395</v>
      </c>
      <c r="B27" s="110"/>
      <c r="C27" s="110"/>
      <c r="D27" s="44"/>
      <c r="E27" s="15"/>
      <c r="F27" s="13" t="s">
        <v>53</v>
      </c>
      <c r="G27" s="13" t="s">
        <v>2394</v>
      </c>
    </row>
    <row r="28" spans="1:7" ht="21.95" customHeight="1">
      <c r="A28" s="1" t="s">
        <v>2397</v>
      </c>
      <c r="B28" s="110"/>
      <c r="C28" s="110"/>
      <c r="D28" s="44" t="s">
        <v>2333</v>
      </c>
      <c r="E28" s="15">
        <f>TRUNC(E11+E12+E13+E14+E15+E17+E23+E18+E16+E26+E27+E20+E19+E21+E22+E24+E25, 0)</f>
        <v>25235152</v>
      </c>
      <c r="F28" s="13" t="s">
        <v>53</v>
      </c>
      <c r="G28" s="13" t="s">
        <v>53</v>
      </c>
    </row>
    <row r="29" spans="1:7" ht="21.95" customHeight="1">
      <c r="A29" s="1" t="s">
        <v>2398</v>
      </c>
      <c r="B29" s="105" t="s">
        <v>2399</v>
      </c>
      <c r="C29" s="105"/>
      <c r="D29" s="105"/>
      <c r="E29" s="15">
        <f>TRUNC(E7+E10+E28, 0)</f>
        <v>177835993</v>
      </c>
      <c r="F29" s="13" t="s">
        <v>53</v>
      </c>
      <c r="G29" s="13" t="s">
        <v>53</v>
      </c>
    </row>
    <row r="30" spans="1:7" ht="21.95" customHeight="1">
      <c r="A30" s="1" t="s">
        <v>2400</v>
      </c>
      <c r="B30" s="105" t="s">
        <v>2401</v>
      </c>
      <c r="C30" s="105"/>
      <c r="D30" s="105"/>
      <c r="E30" s="15">
        <f>TRUNC(E29*0.08, 0)</f>
        <v>14226879</v>
      </c>
      <c r="F30" s="13" t="s">
        <v>2402</v>
      </c>
      <c r="G30" s="13" t="s">
        <v>2403</v>
      </c>
    </row>
    <row r="31" spans="1:7" ht="21.95" customHeight="1">
      <c r="A31" s="1" t="s">
        <v>2404</v>
      </c>
      <c r="B31" s="105" t="s">
        <v>2405</v>
      </c>
      <c r="C31" s="105"/>
      <c r="D31" s="105"/>
      <c r="E31" s="15">
        <f>TRUNC((E10+E28+E30)*0.15, 0)</f>
        <v>16292984</v>
      </c>
      <c r="F31" s="13" t="s">
        <v>2406</v>
      </c>
      <c r="G31" s="13" t="s">
        <v>2403</v>
      </c>
    </row>
    <row r="32" spans="1:7" ht="21.95" customHeight="1">
      <c r="A32" s="45"/>
      <c r="B32" s="105" t="s">
        <v>2393</v>
      </c>
      <c r="C32" s="105"/>
      <c r="D32" s="105"/>
      <c r="E32" s="59">
        <f>TRUNC(공종별집계표!T22, 0)</f>
        <v>9817</v>
      </c>
      <c r="F32" s="23"/>
      <c r="G32" s="13" t="s">
        <v>2394</v>
      </c>
    </row>
    <row r="33" spans="1:7" ht="21.95" customHeight="1">
      <c r="A33" s="45"/>
      <c r="B33" s="105" t="s">
        <v>2396</v>
      </c>
      <c r="C33" s="105"/>
      <c r="D33" s="105"/>
      <c r="E33" s="59">
        <f>TRUNC(공종별집계표!T23, 0)</f>
        <v>366124</v>
      </c>
      <c r="F33" s="23"/>
      <c r="G33" s="13" t="s">
        <v>2394</v>
      </c>
    </row>
    <row r="34" spans="1:7" ht="21.95" customHeight="1">
      <c r="A34" s="1" t="s">
        <v>2407</v>
      </c>
      <c r="B34" s="105" t="s">
        <v>2331</v>
      </c>
      <c r="C34" s="105"/>
      <c r="D34" s="105"/>
      <c r="E34" s="15">
        <f>TRUNC(공종별집계표!T24, 0)</f>
        <v>-205860</v>
      </c>
      <c r="F34" s="13" t="s">
        <v>53</v>
      </c>
      <c r="G34" s="13" t="s">
        <v>2408</v>
      </c>
    </row>
    <row r="35" spans="1:7" ht="21.95" customHeight="1">
      <c r="A35" s="1" t="s">
        <v>2409</v>
      </c>
      <c r="B35" s="105" t="s">
        <v>2410</v>
      </c>
      <c r="C35" s="105"/>
      <c r="D35" s="105"/>
      <c r="E35" s="15">
        <f>TRUNC(E29+E30+E31+E32+E33+E34, 0)</f>
        <v>208525937</v>
      </c>
      <c r="F35" s="13" t="s">
        <v>53</v>
      </c>
      <c r="G35" s="13" t="s">
        <v>2411</v>
      </c>
    </row>
    <row r="36" spans="1:7" ht="21.95" customHeight="1">
      <c r="A36" s="1" t="s">
        <v>2412</v>
      </c>
      <c r="B36" s="105" t="s">
        <v>2413</v>
      </c>
      <c r="C36" s="105"/>
      <c r="D36" s="105"/>
      <c r="E36" s="15">
        <f>TRUNC(E35*0.1, 0)</f>
        <v>20852593</v>
      </c>
      <c r="F36" s="13" t="s">
        <v>2414</v>
      </c>
      <c r="G36" s="13" t="s">
        <v>53</v>
      </c>
    </row>
    <row r="37" spans="1:7" ht="21.95" customHeight="1">
      <c r="A37" s="1" t="s">
        <v>2415</v>
      </c>
      <c r="B37" s="105" t="s">
        <v>2416</v>
      </c>
      <c r="C37" s="105"/>
      <c r="D37" s="105"/>
      <c r="E37" s="15">
        <f>TRUNC(INT((E35+E36)/1000)*1000, 0)</f>
        <v>229378000</v>
      </c>
      <c r="F37" s="13" t="s">
        <v>2417</v>
      </c>
      <c r="G37" s="13" t="s">
        <v>2418</v>
      </c>
    </row>
    <row r="38" spans="1:7" ht="21.95" customHeight="1">
      <c r="A38" s="1" t="s">
        <v>2419</v>
      </c>
      <c r="B38" s="105" t="s">
        <v>2420</v>
      </c>
      <c r="C38" s="105"/>
      <c r="D38" s="105"/>
      <c r="E38" s="15">
        <f>TRUNC(E37+0, 0)</f>
        <v>229378000</v>
      </c>
      <c r="F38" s="13" t="s">
        <v>53</v>
      </c>
      <c r="G38" s="13" t="s">
        <v>2421</v>
      </c>
    </row>
  </sheetData>
  <mergeCells count="18">
    <mergeCell ref="B1:G1"/>
    <mergeCell ref="B2:E2"/>
    <mergeCell ref="F2:G2"/>
    <mergeCell ref="B3:D3"/>
    <mergeCell ref="B4:B28"/>
    <mergeCell ref="C4:C7"/>
    <mergeCell ref="C8:C10"/>
    <mergeCell ref="C11:C28"/>
    <mergeCell ref="B37:D37"/>
    <mergeCell ref="B38:D38"/>
    <mergeCell ref="B29:D29"/>
    <mergeCell ref="B30:D30"/>
    <mergeCell ref="B31:D31"/>
    <mergeCell ref="B34:D34"/>
    <mergeCell ref="B35:D35"/>
    <mergeCell ref="B36:D36"/>
    <mergeCell ref="B32:D32"/>
    <mergeCell ref="B33:D33"/>
  </mergeCells>
  <phoneticPr fontId="3" type="noConversion"/>
  <pageMargins left="0.60000000000000009" right="0.2" top="0.39370078740157477" bottom="0" header="0" footer="4.0000000000000008E-2"/>
  <pageSetup paperSize="9" scale="74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9"/>
  <sheetViews>
    <sheetView topLeftCell="A7" zoomScale="85" zoomScaleNormal="85" workbookViewId="0">
      <selection activeCell="G22" sqref="G22"/>
    </sheetView>
  </sheetViews>
  <sheetFormatPr defaultRowHeight="13.5"/>
  <cols>
    <col min="1" max="1" width="40.77734375" customWidth="1"/>
    <col min="2" max="2" width="20.77734375" customWidth="1"/>
    <col min="3" max="4" width="4.77734375" customWidth="1"/>
    <col min="5" max="12" width="13.77734375" customWidth="1"/>
    <col min="13" max="13" width="12.77734375" customWidth="1"/>
    <col min="14" max="16" width="2.77734375" hidden="1" customWidth="1"/>
    <col min="17" max="19" width="1.77734375" hidden="1" customWidth="1"/>
    <col min="20" max="20" width="18.77734375" hidden="1" customWidth="1"/>
  </cols>
  <sheetData>
    <row r="1" spans="1:20" ht="30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20" ht="30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20" ht="30" customHeight="1">
      <c r="A3" s="112" t="s">
        <v>2</v>
      </c>
      <c r="B3" s="112" t="s">
        <v>3</v>
      </c>
      <c r="C3" s="112" t="s">
        <v>4</v>
      </c>
      <c r="D3" s="112" t="s">
        <v>5</v>
      </c>
      <c r="E3" s="112" t="s">
        <v>6</v>
      </c>
      <c r="F3" s="112"/>
      <c r="G3" s="112" t="s">
        <v>9</v>
      </c>
      <c r="H3" s="112"/>
      <c r="I3" s="112" t="s">
        <v>10</v>
      </c>
      <c r="J3" s="112"/>
      <c r="K3" s="112" t="s">
        <v>11</v>
      </c>
      <c r="L3" s="112"/>
      <c r="M3" s="112" t="s">
        <v>12</v>
      </c>
      <c r="N3" s="111" t="s">
        <v>13</v>
      </c>
      <c r="O3" s="111" t="s">
        <v>14</v>
      </c>
      <c r="P3" s="111" t="s">
        <v>15</v>
      </c>
      <c r="Q3" s="111" t="s">
        <v>16</v>
      </c>
      <c r="R3" s="111" t="s">
        <v>17</v>
      </c>
      <c r="S3" s="111" t="s">
        <v>18</v>
      </c>
      <c r="T3" s="111" t="s">
        <v>19</v>
      </c>
    </row>
    <row r="4" spans="1:20" ht="30" customHeight="1">
      <c r="A4" s="113"/>
      <c r="B4" s="113"/>
      <c r="C4" s="113"/>
      <c r="D4" s="113"/>
      <c r="E4" s="12" t="s">
        <v>7</v>
      </c>
      <c r="F4" s="12" t="s">
        <v>8</v>
      </c>
      <c r="G4" s="12" t="s">
        <v>7</v>
      </c>
      <c r="H4" s="12" t="s">
        <v>8</v>
      </c>
      <c r="I4" s="12" t="s">
        <v>7</v>
      </c>
      <c r="J4" s="12" t="s">
        <v>8</v>
      </c>
      <c r="K4" s="12" t="s">
        <v>7</v>
      </c>
      <c r="L4" s="12" t="s">
        <v>8</v>
      </c>
      <c r="M4" s="113"/>
      <c r="N4" s="111"/>
      <c r="O4" s="111"/>
      <c r="P4" s="111"/>
      <c r="Q4" s="111"/>
      <c r="R4" s="111"/>
      <c r="S4" s="111"/>
      <c r="T4" s="111"/>
    </row>
    <row r="5" spans="1:20" ht="30" customHeight="1">
      <c r="A5" s="13" t="s">
        <v>52</v>
      </c>
      <c r="B5" s="13" t="s">
        <v>53</v>
      </c>
      <c r="C5" s="13" t="s">
        <v>53</v>
      </c>
      <c r="D5" s="14">
        <v>1</v>
      </c>
      <c r="E5" s="15">
        <f>F6</f>
        <v>83442976</v>
      </c>
      <c r="F5" s="15">
        <f t="shared" ref="F5:F25" si="0">E5*D5</f>
        <v>83442976</v>
      </c>
      <c r="G5" s="15">
        <f>H6</f>
        <v>58857758</v>
      </c>
      <c r="H5" s="15">
        <f t="shared" ref="H5:H25" si="1">G5*D5</f>
        <v>58857758</v>
      </c>
      <c r="I5" s="15">
        <f>J6</f>
        <v>2435771</v>
      </c>
      <c r="J5" s="15">
        <f t="shared" ref="J5:J25" si="2">I5*D5</f>
        <v>2435771</v>
      </c>
      <c r="K5" s="15">
        <f t="shared" ref="K5:K25" si="3">E5+G5+I5</f>
        <v>144736505</v>
      </c>
      <c r="L5" s="15">
        <f t="shared" ref="L5:L25" si="4">F5+H5+J5</f>
        <v>144736505</v>
      </c>
      <c r="M5" s="13" t="s">
        <v>53</v>
      </c>
      <c r="N5" s="2" t="s">
        <v>54</v>
      </c>
      <c r="O5" s="2" t="s">
        <v>53</v>
      </c>
      <c r="P5" s="2" t="s">
        <v>53</v>
      </c>
      <c r="Q5" s="2" t="s">
        <v>53</v>
      </c>
      <c r="R5" s="3">
        <v>1</v>
      </c>
      <c r="S5" s="2" t="s">
        <v>53</v>
      </c>
      <c r="T5" s="11"/>
    </row>
    <row r="6" spans="1:20" ht="30" customHeight="1">
      <c r="A6" s="13" t="s">
        <v>55</v>
      </c>
      <c r="B6" s="13" t="s">
        <v>53</v>
      </c>
      <c r="C6" s="13" t="s">
        <v>53</v>
      </c>
      <c r="D6" s="14">
        <v>1</v>
      </c>
      <c r="E6" s="15">
        <f>F7+F8+F9+F10+F11+F12+F13+F14+F15+F16+F17+F18+F19+F20+F21</f>
        <v>83442976</v>
      </c>
      <c r="F6" s="15">
        <f t="shared" si="0"/>
        <v>83442976</v>
      </c>
      <c r="G6" s="15">
        <f>H7+H8+H9+H10+H11+H12+H13+H14+H15+H16+H17+H18+H19+H20+H21</f>
        <v>58857758</v>
      </c>
      <c r="H6" s="15">
        <f t="shared" si="1"/>
        <v>58857758</v>
      </c>
      <c r="I6" s="15">
        <f>J7+J8+J9+J10+J11+J12+J13+J14+J15+J16+J17+J18+J19+J20+J21</f>
        <v>2435771</v>
      </c>
      <c r="J6" s="15">
        <f t="shared" si="2"/>
        <v>2435771</v>
      </c>
      <c r="K6" s="15">
        <f t="shared" si="3"/>
        <v>144736505</v>
      </c>
      <c r="L6" s="15">
        <f t="shared" si="4"/>
        <v>144736505</v>
      </c>
      <c r="M6" s="13" t="s">
        <v>53</v>
      </c>
      <c r="N6" s="2" t="s">
        <v>56</v>
      </c>
      <c r="O6" s="2" t="s">
        <v>53</v>
      </c>
      <c r="P6" s="2" t="s">
        <v>54</v>
      </c>
      <c r="Q6" s="2" t="s">
        <v>53</v>
      </c>
      <c r="R6" s="3">
        <v>2</v>
      </c>
      <c r="S6" s="2" t="s">
        <v>53</v>
      </c>
      <c r="T6" s="11"/>
    </row>
    <row r="7" spans="1:20" ht="30" customHeight="1">
      <c r="A7" s="13" t="s">
        <v>57</v>
      </c>
      <c r="B7" s="13" t="s">
        <v>53</v>
      </c>
      <c r="C7" s="13" t="s">
        <v>53</v>
      </c>
      <c r="D7" s="14">
        <v>1</v>
      </c>
      <c r="E7" s="15">
        <f>공종별내역서!F29</f>
        <v>0</v>
      </c>
      <c r="F7" s="15">
        <f t="shared" si="0"/>
        <v>0</v>
      </c>
      <c r="G7" s="15">
        <f>공종별내역서!H29</f>
        <v>0</v>
      </c>
      <c r="H7" s="15">
        <f t="shared" si="1"/>
        <v>0</v>
      </c>
      <c r="I7" s="15">
        <f>공종별내역서!J29</f>
        <v>1017020</v>
      </c>
      <c r="J7" s="15">
        <f t="shared" si="2"/>
        <v>1017020</v>
      </c>
      <c r="K7" s="15">
        <f t="shared" si="3"/>
        <v>1017020</v>
      </c>
      <c r="L7" s="15">
        <f t="shared" si="4"/>
        <v>1017020</v>
      </c>
      <c r="M7" s="13" t="s">
        <v>53</v>
      </c>
      <c r="N7" s="2" t="s">
        <v>58</v>
      </c>
      <c r="O7" s="2" t="s">
        <v>53</v>
      </c>
      <c r="P7" s="2" t="s">
        <v>56</v>
      </c>
      <c r="Q7" s="2" t="s">
        <v>53</v>
      </c>
      <c r="R7" s="3">
        <v>3</v>
      </c>
      <c r="S7" s="2" t="s">
        <v>53</v>
      </c>
      <c r="T7" s="11"/>
    </row>
    <row r="8" spans="1:20" ht="30" customHeight="1">
      <c r="A8" s="13" t="s">
        <v>70</v>
      </c>
      <c r="B8" s="13" t="s">
        <v>53</v>
      </c>
      <c r="C8" s="13" t="s">
        <v>53</v>
      </c>
      <c r="D8" s="14">
        <v>1</v>
      </c>
      <c r="E8" s="15">
        <f>공종별내역서!F54</f>
        <v>113671</v>
      </c>
      <c r="F8" s="15">
        <f t="shared" si="0"/>
        <v>113671</v>
      </c>
      <c r="G8" s="15">
        <f>공종별내역서!H54</f>
        <v>1576990</v>
      </c>
      <c r="H8" s="15">
        <f t="shared" si="1"/>
        <v>1576990</v>
      </c>
      <c r="I8" s="15">
        <f>공종별내역서!J54</f>
        <v>0</v>
      </c>
      <c r="J8" s="15">
        <f t="shared" si="2"/>
        <v>0</v>
      </c>
      <c r="K8" s="15">
        <f t="shared" si="3"/>
        <v>1690661</v>
      </c>
      <c r="L8" s="15">
        <f t="shared" si="4"/>
        <v>1690661</v>
      </c>
      <c r="M8" s="13" t="s">
        <v>53</v>
      </c>
      <c r="N8" s="2" t="s">
        <v>71</v>
      </c>
      <c r="O8" s="2" t="s">
        <v>53</v>
      </c>
      <c r="P8" s="2" t="s">
        <v>56</v>
      </c>
      <c r="Q8" s="2" t="s">
        <v>53</v>
      </c>
      <c r="R8" s="3">
        <v>3</v>
      </c>
      <c r="S8" s="2" t="s">
        <v>53</v>
      </c>
      <c r="T8" s="11"/>
    </row>
    <row r="9" spans="1:20" ht="30" customHeight="1">
      <c r="A9" s="13" t="s">
        <v>88</v>
      </c>
      <c r="B9" s="13" t="s">
        <v>53</v>
      </c>
      <c r="C9" s="13" t="s">
        <v>53</v>
      </c>
      <c r="D9" s="14">
        <v>1</v>
      </c>
      <c r="E9" s="15">
        <f>공종별내역서!F79</f>
        <v>3631913</v>
      </c>
      <c r="F9" s="15">
        <f t="shared" si="0"/>
        <v>3631913</v>
      </c>
      <c r="G9" s="15">
        <f>공종별내역서!H79</f>
        <v>2763720</v>
      </c>
      <c r="H9" s="15">
        <f t="shared" si="1"/>
        <v>2763720</v>
      </c>
      <c r="I9" s="15">
        <f>공종별내역서!J79</f>
        <v>576580</v>
      </c>
      <c r="J9" s="15">
        <f t="shared" si="2"/>
        <v>576580</v>
      </c>
      <c r="K9" s="15">
        <f t="shared" si="3"/>
        <v>6972213</v>
      </c>
      <c r="L9" s="15">
        <f t="shared" si="4"/>
        <v>6972213</v>
      </c>
      <c r="M9" s="13" t="s">
        <v>53</v>
      </c>
      <c r="N9" s="2" t="s">
        <v>89</v>
      </c>
      <c r="O9" s="2" t="s">
        <v>53</v>
      </c>
      <c r="P9" s="2" t="s">
        <v>56</v>
      </c>
      <c r="Q9" s="2" t="s">
        <v>53</v>
      </c>
      <c r="R9" s="3">
        <v>3</v>
      </c>
      <c r="S9" s="2" t="s">
        <v>53</v>
      </c>
      <c r="T9" s="11"/>
    </row>
    <row r="10" spans="1:20" ht="30" customHeight="1">
      <c r="A10" s="13" t="s">
        <v>135</v>
      </c>
      <c r="B10" s="13" t="s">
        <v>53</v>
      </c>
      <c r="C10" s="13" t="s">
        <v>53</v>
      </c>
      <c r="D10" s="14">
        <v>1</v>
      </c>
      <c r="E10" s="15">
        <f>공종별내역서!F104</f>
        <v>1296044</v>
      </c>
      <c r="F10" s="15">
        <f t="shared" si="0"/>
        <v>1296044</v>
      </c>
      <c r="G10" s="15">
        <f>공종별내역서!H104</f>
        <v>5538325</v>
      </c>
      <c r="H10" s="15">
        <f t="shared" si="1"/>
        <v>5538325</v>
      </c>
      <c r="I10" s="15">
        <f>공종별내역서!J104</f>
        <v>91817</v>
      </c>
      <c r="J10" s="15">
        <f t="shared" si="2"/>
        <v>91817</v>
      </c>
      <c r="K10" s="15">
        <f t="shared" si="3"/>
        <v>6926186</v>
      </c>
      <c r="L10" s="15">
        <f t="shared" si="4"/>
        <v>6926186</v>
      </c>
      <c r="M10" s="13" t="s">
        <v>53</v>
      </c>
      <c r="N10" s="2" t="s">
        <v>136</v>
      </c>
      <c r="O10" s="2" t="s">
        <v>53</v>
      </c>
      <c r="P10" s="2" t="s">
        <v>56</v>
      </c>
      <c r="Q10" s="2" t="s">
        <v>53</v>
      </c>
      <c r="R10" s="3">
        <v>3</v>
      </c>
      <c r="S10" s="2" t="s">
        <v>53</v>
      </c>
      <c r="T10" s="11"/>
    </row>
    <row r="11" spans="1:20" ht="30" customHeight="1">
      <c r="A11" s="13" t="s">
        <v>164</v>
      </c>
      <c r="B11" s="13" t="s">
        <v>53</v>
      </c>
      <c r="C11" s="13" t="s">
        <v>53</v>
      </c>
      <c r="D11" s="14">
        <v>1</v>
      </c>
      <c r="E11" s="15">
        <f>공종별내역서!F129</f>
        <v>142428</v>
      </c>
      <c r="F11" s="15">
        <f t="shared" si="0"/>
        <v>142428</v>
      </c>
      <c r="G11" s="15">
        <f>공종별내역서!H129</f>
        <v>927080</v>
      </c>
      <c r="H11" s="15">
        <f t="shared" si="1"/>
        <v>927080</v>
      </c>
      <c r="I11" s="15">
        <f>공종별내역서!J129</f>
        <v>27796</v>
      </c>
      <c r="J11" s="15">
        <f t="shared" si="2"/>
        <v>27796</v>
      </c>
      <c r="K11" s="15">
        <f t="shared" si="3"/>
        <v>1097304</v>
      </c>
      <c r="L11" s="15">
        <f t="shared" si="4"/>
        <v>1097304</v>
      </c>
      <c r="M11" s="13" t="s">
        <v>53</v>
      </c>
      <c r="N11" s="2" t="s">
        <v>165</v>
      </c>
      <c r="O11" s="2" t="s">
        <v>53</v>
      </c>
      <c r="P11" s="2" t="s">
        <v>56</v>
      </c>
      <c r="Q11" s="2" t="s">
        <v>53</v>
      </c>
      <c r="R11" s="3">
        <v>3</v>
      </c>
      <c r="S11" s="2" t="s">
        <v>53</v>
      </c>
      <c r="T11" s="11"/>
    </row>
    <row r="12" spans="1:20" ht="30" customHeight="1">
      <c r="A12" s="13" t="s">
        <v>175</v>
      </c>
      <c r="B12" s="13" t="s">
        <v>53</v>
      </c>
      <c r="C12" s="13" t="s">
        <v>53</v>
      </c>
      <c r="D12" s="14">
        <v>1</v>
      </c>
      <c r="E12" s="15">
        <f>공종별내역서!F154</f>
        <v>1874749</v>
      </c>
      <c r="F12" s="15">
        <f t="shared" si="0"/>
        <v>1874749</v>
      </c>
      <c r="G12" s="15">
        <f>공종별내역서!H154</f>
        <v>4874459</v>
      </c>
      <c r="H12" s="15">
        <f t="shared" si="1"/>
        <v>4874459</v>
      </c>
      <c r="I12" s="15">
        <f>공종별내역서!J154</f>
        <v>126174</v>
      </c>
      <c r="J12" s="15">
        <f t="shared" si="2"/>
        <v>126174</v>
      </c>
      <c r="K12" s="15">
        <f t="shared" si="3"/>
        <v>6875382</v>
      </c>
      <c r="L12" s="15">
        <f t="shared" si="4"/>
        <v>6875382</v>
      </c>
      <c r="M12" s="13" t="s">
        <v>53</v>
      </c>
      <c r="N12" s="2" t="s">
        <v>176</v>
      </c>
      <c r="O12" s="2" t="s">
        <v>53</v>
      </c>
      <c r="P12" s="2" t="s">
        <v>56</v>
      </c>
      <c r="Q12" s="2" t="s">
        <v>53</v>
      </c>
      <c r="R12" s="3">
        <v>3</v>
      </c>
      <c r="S12" s="2" t="s">
        <v>53</v>
      </c>
      <c r="T12" s="11"/>
    </row>
    <row r="13" spans="1:20" ht="30" customHeight="1">
      <c r="A13" s="13" t="s">
        <v>198</v>
      </c>
      <c r="B13" s="13" t="s">
        <v>53</v>
      </c>
      <c r="C13" s="13" t="s">
        <v>53</v>
      </c>
      <c r="D13" s="14">
        <v>1</v>
      </c>
      <c r="E13" s="15">
        <f>공종별내역서!F179</f>
        <v>12055817</v>
      </c>
      <c r="F13" s="15">
        <f t="shared" si="0"/>
        <v>12055817</v>
      </c>
      <c r="G13" s="15">
        <f>공종별내역서!H179</f>
        <v>4456932</v>
      </c>
      <c r="H13" s="15">
        <f t="shared" si="1"/>
        <v>4456932</v>
      </c>
      <c r="I13" s="15">
        <f>공종별내역서!J179</f>
        <v>61847</v>
      </c>
      <c r="J13" s="15">
        <f t="shared" si="2"/>
        <v>61847</v>
      </c>
      <c r="K13" s="15">
        <f t="shared" si="3"/>
        <v>16574596</v>
      </c>
      <c r="L13" s="15">
        <f t="shared" si="4"/>
        <v>16574596</v>
      </c>
      <c r="M13" s="13" t="s">
        <v>53</v>
      </c>
      <c r="N13" s="2" t="s">
        <v>199</v>
      </c>
      <c r="O13" s="2" t="s">
        <v>53</v>
      </c>
      <c r="P13" s="2" t="s">
        <v>56</v>
      </c>
      <c r="Q13" s="2" t="s">
        <v>53</v>
      </c>
      <c r="R13" s="3">
        <v>3</v>
      </c>
      <c r="S13" s="2" t="s">
        <v>53</v>
      </c>
      <c r="T13" s="11"/>
    </row>
    <row r="14" spans="1:20" ht="30" customHeight="1">
      <c r="A14" s="13" t="s">
        <v>257</v>
      </c>
      <c r="B14" s="13" t="s">
        <v>53</v>
      </c>
      <c r="C14" s="13" t="s">
        <v>53</v>
      </c>
      <c r="D14" s="14">
        <v>1</v>
      </c>
      <c r="E14" s="15">
        <f>공종별내역서!F204</f>
        <v>5005364</v>
      </c>
      <c r="F14" s="15">
        <f t="shared" si="0"/>
        <v>5005364</v>
      </c>
      <c r="G14" s="15">
        <f>공종별내역서!H204</f>
        <v>3643964</v>
      </c>
      <c r="H14" s="15">
        <f t="shared" si="1"/>
        <v>3643964</v>
      </c>
      <c r="I14" s="15">
        <f>공종별내역서!J204</f>
        <v>99700</v>
      </c>
      <c r="J14" s="15">
        <f t="shared" si="2"/>
        <v>99700</v>
      </c>
      <c r="K14" s="15">
        <f t="shared" si="3"/>
        <v>8749028</v>
      </c>
      <c r="L14" s="15">
        <f t="shared" si="4"/>
        <v>8749028</v>
      </c>
      <c r="M14" s="13" t="s">
        <v>53</v>
      </c>
      <c r="N14" s="2" t="s">
        <v>258</v>
      </c>
      <c r="O14" s="2" t="s">
        <v>53</v>
      </c>
      <c r="P14" s="2" t="s">
        <v>56</v>
      </c>
      <c r="Q14" s="2" t="s">
        <v>53</v>
      </c>
      <c r="R14" s="3">
        <v>3</v>
      </c>
      <c r="S14" s="2" t="s">
        <v>53</v>
      </c>
      <c r="T14" s="11"/>
    </row>
    <row r="15" spans="1:20" ht="30" customHeight="1">
      <c r="A15" s="13" t="s">
        <v>292</v>
      </c>
      <c r="B15" s="13" t="s">
        <v>53</v>
      </c>
      <c r="C15" s="13" t="s">
        <v>53</v>
      </c>
      <c r="D15" s="14">
        <v>1</v>
      </c>
      <c r="E15" s="15">
        <f>공종별내역서!F229</f>
        <v>5634751</v>
      </c>
      <c r="F15" s="15">
        <f t="shared" si="0"/>
        <v>5634751</v>
      </c>
      <c r="G15" s="15">
        <f>공종별내역서!H229</f>
        <v>2609127</v>
      </c>
      <c r="H15" s="15">
        <f t="shared" si="1"/>
        <v>2609127</v>
      </c>
      <c r="I15" s="15">
        <f>공종별내역서!J229</f>
        <v>223613</v>
      </c>
      <c r="J15" s="15">
        <f t="shared" si="2"/>
        <v>223613</v>
      </c>
      <c r="K15" s="15">
        <f t="shared" si="3"/>
        <v>8467491</v>
      </c>
      <c r="L15" s="15">
        <f t="shared" si="4"/>
        <v>8467491</v>
      </c>
      <c r="M15" s="13" t="s">
        <v>53</v>
      </c>
      <c r="N15" s="2" t="s">
        <v>293</v>
      </c>
      <c r="O15" s="2" t="s">
        <v>53</v>
      </c>
      <c r="P15" s="2" t="s">
        <v>56</v>
      </c>
      <c r="Q15" s="2" t="s">
        <v>53</v>
      </c>
      <c r="R15" s="3">
        <v>3</v>
      </c>
      <c r="S15" s="2" t="s">
        <v>53</v>
      </c>
      <c r="T15" s="11"/>
    </row>
    <row r="16" spans="1:20" ht="30" customHeight="1">
      <c r="A16" s="13" t="s">
        <v>315</v>
      </c>
      <c r="B16" s="13" t="s">
        <v>53</v>
      </c>
      <c r="C16" s="13" t="s">
        <v>53</v>
      </c>
      <c r="D16" s="14">
        <v>1</v>
      </c>
      <c r="E16" s="15">
        <f>공종별내역서!F254</f>
        <v>19317790</v>
      </c>
      <c r="F16" s="15">
        <f t="shared" si="0"/>
        <v>19317790</v>
      </c>
      <c r="G16" s="15">
        <f>공종별내역서!H254</f>
        <v>3334904</v>
      </c>
      <c r="H16" s="15">
        <f t="shared" si="1"/>
        <v>3334904</v>
      </c>
      <c r="I16" s="15">
        <f>공종별내역서!J254</f>
        <v>0</v>
      </c>
      <c r="J16" s="15">
        <f t="shared" si="2"/>
        <v>0</v>
      </c>
      <c r="K16" s="15">
        <f t="shared" si="3"/>
        <v>22652694</v>
      </c>
      <c r="L16" s="15">
        <f t="shared" si="4"/>
        <v>22652694</v>
      </c>
      <c r="M16" s="13" t="s">
        <v>53</v>
      </c>
      <c r="N16" s="2" t="s">
        <v>316</v>
      </c>
      <c r="O16" s="2" t="s">
        <v>53</v>
      </c>
      <c r="P16" s="2" t="s">
        <v>56</v>
      </c>
      <c r="Q16" s="2" t="s">
        <v>53</v>
      </c>
      <c r="R16" s="3">
        <v>3</v>
      </c>
      <c r="S16" s="2" t="s">
        <v>53</v>
      </c>
      <c r="T16" s="11"/>
    </row>
    <row r="17" spans="1:20" ht="30" customHeight="1">
      <c r="A17" s="13" t="s">
        <v>364</v>
      </c>
      <c r="B17" s="13" t="s">
        <v>53</v>
      </c>
      <c r="C17" s="13" t="s">
        <v>53</v>
      </c>
      <c r="D17" s="14">
        <v>1</v>
      </c>
      <c r="E17" s="15">
        <f>공종별내역서!F279</f>
        <v>3585890</v>
      </c>
      <c r="F17" s="15">
        <f t="shared" si="0"/>
        <v>3585890</v>
      </c>
      <c r="G17" s="15">
        <f>공종별내역서!H279</f>
        <v>1537547</v>
      </c>
      <c r="H17" s="15">
        <f t="shared" si="1"/>
        <v>1537547</v>
      </c>
      <c r="I17" s="15">
        <f>공종별내역서!J279</f>
        <v>0</v>
      </c>
      <c r="J17" s="15">
        <f t="shared" si="2"/>
        <v>0</v>
      </c>
      <c r="K17" s="15">
        <f t="shared" si="3"/>
        <v>5123437</v>
      </c>
      <c r="L17" s="15">
        <f t="shared" si="4"/>
        <v>5123437</v>
      </c>
      <c r="M17" s="13" t="s">
        <v>53</v>
      </c>
      <c r="N17" s="2" t="s">
        <v>365</v>
      </c>
      <c r="O17" s="2" t="s">
        <v>53</v>
      </c>
      <c r="P17" s="2" t="s">
        <v>56</v>
      </c>
      <c r="Q17" s="2" t="s">
        <v>53</v>
      </c>
      <c r="R17" s="3">
        <v>3</v>
      </c>
      <c r="S17" s="2" t="s">
        <v>53</v>
      </c>
      <c r="T17" s="11"/>
    </row>
    <row r="18" spans="1:20" ht="30" customHeight="1">
      <c r="A18" s="13" t="s">
        <v>395</v>
      </c>
      <c r="B18" s="13" t="s">
        <v>53</v>
      </c>
      <c r="C18" s="13" t="s">
        <v>53</v>
      </c>
      <c r="D18" s="14">
        <v>1</v>
      </c>
      <c r="E18" s="15">
        <f>공종별내역서!F304</f>
        <v>1281340</v>
      </c>
      <c r="F18" s="15">
        <f t="shared" si="0"/>
        <v>1281340</v>
      </c>
      <c r="G18" s="15">
        <f>공종별내역서!H304</f>
        <v>6865984</v>
      </c>
      <c r="H18" s="15">
        <f t="shared" si="1"/>
        <v>6865984</v>
      </c>
      <c r="I18" s="15">
        <f>공종별내역서!J304</f>
        <v>0</v>
      </c>
      <c r="J18" s="15">
        <f t="shared" si="2"/>
        <v>0</v>
      </c>
      <c r="K18" s="15">
        <f t="shared" si="3"/>
        <v>8147324</v>
      </c>
      <c r="L18" s="15">
        <f t="shared" si="4"/>
        <v>8147324</v>
      </c>
      <c r="M18" s="13" t="s">
        <v>53</v>
      </c>
      <c r="N18" s="2" t="s">
        <v>396</v>
      </c>
      <c r="O18" s="2" t="s">
        <v>53</v>
      </c>
      <c r="P18" s="2" t="s">
        <v>56</v>
      </c>
      <c r="Q18" s="2" t="s">
        <v>53</v>
      </c>
      <c r="R18" s="3">
        <v>3</v>
      </c>
      <c r="S18" s="2" t="s">
        <v>53</v>
      </c>
      <c r="T18" s="11"/>
    </row>
    <row r="19" spans="1:20" ht="30" customHeight="1">
      <c r="A19" s="13" t="s">
        <v>410</v>
      </c>
      <c r="B19" s="13" t="s">
        <v>53</v>
      </c>
      <c r="C19" s="13" t="s">
        <v>53</v>
      </c>
      <c r="D19" s="14">
        <v>1</v>
      </c>
      <c r="E19" s="15">
        <f>공종별내역서!F329</f>
        <v>28223137</v>
      </c>
      <c r="F19" s="15">
        <f t="shared" si="0"/>
        <v>28223137</v>
      </c>
      <c r="G19" s="15">
        <f>공종별내역서!H329</f>
        <v>18280544</v>
      </c>
      <c r="H19" s="15">
        <f t="shared" si="1"/>
        <v>18280544</v>
      </c>
      <c r="I19" s="15">
        <f>공종별내역서!J329</f>
        <v>119335</v>
      </c>
      <c r="J19" s="15">
        <f t="shared" si="2"/>
        <v>119335</v>
      </c>
      <c r="K19" s="15">
        <f t="shared" si="3"/>
        <v>46623016</v>
      </c>
      <c r="L19" s="15">
        <f t="shared" si="4"/>
        <v>46623016</v>
      </c>
      <c r="M19" s="13" t="s">
        <v>53</v>
      </c>
      <c r="N19" s="2" t="s">
        <v>411</v>
      </c>
      <c r="O19" s="2" t="s">
        <v>53</v>
      </c>
      <c r="P19" s="2" t="s">
        <v>56</v>
      </c>
      <c r="Q19" s="2" t="s">
        <v>53</v>
      </c>
      <c r="R19" s="3">
        <v>3</v>
      </c>
      <c r="S19" s="2" t="s">
        <v>53</v>
      </c>
      <c r="T19" s="11"/>
    </row>
    <row r="20" spans="1:20" ht="30" customHeight="1">
      <c r="A20" s="13" t="s">
        <v>485</v>
      </c>
      <c r="B20" s="13" t="s">
        <v>53</v>
      </c>
      <c r="C20" s="13" t="s">
        <v>53</v>
      </c>
      <c r="D20" s="14">
        <v>1</v>
      </c>
      <c r="E20" s="15">
        <f>공종별내역서!F354</f>
        <v>1211995</v>
      </c>
      <c r="F20" s="15">
        <f t="shared" si="0"/>
        <v>1211995</v>
      </c>
      <c r="G20" s="15">
        <f>공종별내역서!H354</f>
        <v>697591</v>
      </c>
      <c r="H20" s="15">
        <f t="shared" si="1"/>
        <v>697591</v>
      </c>
      <c r="I20" s="15">
        <f>공종별내역서!J354</f>
        <v>89856</v>
      </c>
      <c r="J20" s="15">
        <f t="shared" si="2"/>
        <v>89856</v>
      </c>
      <c r="K20" s="15">
        <f t="shared" si="3"/>
        <v>1999442</v>
      </c>
      <c r="L20" s="15">
        <f t="shared" si="4"/>
        <v>1999442</v>
      </c>
      <c r="M20" s="13" t="s">
        <v>53</v>
      </c>
      <c r="N20" s="2" t="s">
        <v>486</v>
      </c>
      <c r="O20" s="2" t="s">
        <v>53</v>
      </c>
      <c r="P20" s="2" t="s">
        <v>56</v>
      </c>
      <c r="Q20" s="2" t="s">
        <v>53</v>
      </c>
      <c r="R20" s="3">
        <v>3</v>
      </c>
      <c r="S20" s="2" t="s">
        <v>53</v>
      </c>
      <c r="T20" s="11"/>
    </row>
    <row r="21" spans="1:20" ht="30" customHeight="1">
      <c r="A21" s="13" t="s">
        <v>503</v>
      </c>
      <c r="B21" s="13" t="s">
        <v>53</v>
      </c>
      <c r="C21" s="13" t="s">
        <v>53</v>
      </c>
      <c r="D21" s="14">
        <v>1</v>
      </c>
      <c r="E21" s="15">
        <f>공종별내역서!F379</f>
        <v>68087</v>
      </c>
      <c r="F21" s="15">
        <f t="shared" si="0"/>
        <v>68087</v>
      </c>
      <c r="G21" s="15">
        <f>공종별내역서!H379</f>
        <v>1750591</v>
      </c>
      <c r="H21" s="15">
        <f t="shared" si="1"/>
        <v>1750591</v>
      </c>
      <c r="I21" s="15">
        <f>공종별내역서!J379</f>
        <v>2033</v>
      </c>
      <c r="J21" s="15">
        <f t="shared" si="2"/>
        <v>2033</v>
      </c>
      <c r="K21" s="15">
        <f t="shared" si="3"/>
        <v>1820711</v>
      </c>
      <c r="L21" s="15">
        <f t="shared" si="4"/>
        <v>1820711</v>
      </c>
      <c r="M21" s="13" t="s">
        <v>53</v>
      </c>
      <c r="N21" s="2" t="s">
        <v>504</v>
      </c>
      <c r="O21" s="2" t="s">
        <v>53</v>
      </c>
      <c r="P21" s="2" t="s">
        <v>56</v>
      </c>
      <c r="Q21" s="2" t="s">
        <v>53</v>
      </c>
      <c r="R21" s="3">
        <v>3</v>
      </c>
      <c r="S21" s="2" t="s">
        <v>53</v>
      </c>
      <c r="T21" s="11"/>
    </row>
    <row r="22" spans="1:20" ht="30" customHeight="1">
      <c r="A22" s="13" t="s">
        <v>524</v>
      </c>
      <c r="B22" s="13" t="s">
        <v>526</v>
      </c>
      <c r="C22" s="13" t="s">
        <v>53</v>
      </c>
      <c r="D22" s="14">
        <v>1</v>
      </c>
      <c r="E22" s="15">
        <f>공종별내역서!F404</f>
        <v>0</v>
      </c>
      <c r="F22" s="15">
        <f t="shared" si="0"/>
        <v>0</v>
      </c>
      <c r="G22" s="15">
        <f>공종별내역서!H404</f>
        <v>0</v>
      </c>
      <c r="H22" s="15">
        <f t="shared" si="1"/>
        <v>0</v>
      </c>
      <c r="I22" s="15">
        <f>공종별내역서!J404</f>
        <v>9817</v>
      </c>
      <c r="J22" s="15">
        <f t="shared" si="2"/>
        <v>9817</v>
      </c>
      <c r="K22" s="15">
        <f t="shared" si="3"/>
        <v>9817</v>
      </c>
      <c r="L22" s="15">
        <f t="shared" si="4"/>
        <v>9817</v>
      </c>
      <c r="M22" s="13" t="s">
        <v>527</v>
      </c>
      <c r="N22" s="2" t="s">
        <v>525</v>
      </c>
      <c r="O22" s="2" t="s">
        <v>53</v>
      </c>
      <c r="P22" s="2" t="s">
        <v>53</v>
      </c>
      <c r="Q22" s="2" t="s">
        <v>528</v>
      </c>
      <c r="R22" s="3">
        <v>3</v>
      </c>
      <c r="S22" s="2" t="s">
        <v>53</v>
      </c>
      <c r="T22" s="11">
        <f>L22*1</f>
        <v>9817</v>
      </c>
    </row>
    <row r="23" spans="1:20" ht="30" customHeight="1">
      <c r="A23" s="13" t="s">
        <v>538</v>
      </c>
      <c r="B23" s="13" t="s">
        <v>526</v>
      </c>
      <c r="C23" s="13" t="s">
        <v>53</v>
      </c>
      <c r="D23" s="14">
        <v>1</v>
      </c>
      <c r="E23" s="15">
        <f>공종별내역서!F429</f>
        <v>0</v>
      </c>
      <c r="F23" s="15">
        <f t="shared" si="0"/>
        <v>0</v>
      </c>
      <c r="G23" s="15">
        <f>공종별내역서!H429</f>
        <v>0</v>
      </c>
      <c r="H23" s="15">
        <f t="shared" si="1"/>
        <v>0</v>
      </c>
      <c r="I23" s="15">
        <f>공종별내역서!J429</f>
        <v>366124</v>
      </c>
      <c r="J23" s="15">
        <f t="shared" si="2"/>
        <v>366124</v>
      </c>
      <c r="K23" s="15">
        <f t="shared" si="3"/>
        <v>366124</v>
      </c>
      <c r="L23" s="15">
        <f t="shared" si="4"/>
        <v>366124</v>
      </c>
      <c r="M23" s="13" t="s">
        <v>527</v>
      </c>
      <c r="N23" s="2" t="s">
        <v>539</v>
      </c>
      <c r="O23" s="2" t="s">
        <v>53</v>
      </c>
      <c r="P23" s="2" t="s">
        <v>53</v>
      </c>
      <c r="Q23" s="2" t="s">
        <v>540</v>
      </c>
      <c r="R23" s="3">
        <v>3</v>
      </c>
      <c r="S23" s="2" t="s">
        <v>53</v>
      </c>
      <c r="T23" s="11">
        <f>L23*1</f>
        <v>366124</v>
      </c>
    </row>
    <row r="24" spans="1:20" ht="30" customHeight="1">
      <c r="A24" s="13" t="s">
        <v>561</v>
      </c>
      <c r="B24" s="13" t="s">
        <v>526</v>
      </c>
      <c r="C24" s="13" t="s">
        <v>53</v>
      </c>
      <c r="D24" s="14">
        <v>1</v>
      </c>
      <c r="E24" s="15">
        <f>공종별내역서!F454</f>
        <v>-205860</v>
      </c>
      <c r="F24" s="15">
        <f t="shared" si="0"/>
        <v>-205860</v>
      </c>
      <c r="G24" s="15">
        <f>공종별내역서!H454</f>
        <v>0</v>
      </c>
      <c r="H24" s="15">
        <f t="shared" si="1"/>
        <v>0</v>
      </c>
      <c r="I24" s="15">
        <f>공종별내역서!J454</f>
        <v>0</v>
      </c>
      <c r="J24" s="15">
        <f t="shared" si="2"/>
        <v>0</v>
      </c>
      <c r="K24" s="15">
        <f t="shared" si="3"/>
        <v>-205860</v>
      </c>
      <c r="L24" s="15">
        <f t="shared" si="4"/>
        <v>-205860</v>
      </c>
      <c r="M24" s="13" t="s">
        <v>527</v>
      </c>
      <c r="N24" s="2" t="s">
        <v>562</v>
      </c>
      <c r="O24" s="2" t="s">
        <v>53</v>
      </c>
      <c r="P24" s="2" t="s">
        <v>53</v>
      </c>
      <c r="Q24" s="2" t="s">
        <v>563</v>
      </c>
      <c r="R24" s="3">
        <v>3</v>
      </c>
      <c r="S24" s="2" t="s">
        <v>53</v>
      </c>
      <c r="T24" s="11">
        <f>L24*1</f>
        <v>-205860</v>
      </c>
    </row>
    <row r="25" spans="1:20" ht="30" customHeight="1">
      <c r="A25" s="13" t="s">
        <v>565</v>
      </c>
      <c r="B25" s="13" t="s">
        <v>526</v>
      </c>
      <c r="C25" s="13" t="s">
        <v>53</v>
      </c>
      <c r="D25" s="14">
        <v>1</v>
      </c>
      <c r="E25" s="15">
        <f>공종별내역서!F479</f>
        <v>0</v>
      </c>
      <c r="F25" s="15">
        <f t="shared" si="0"/>
        <v>0</v>
      </c>
      <c r="G25" s="15">
        <f>공종별내역서!H479</f>
        <v>203198</v>
      </c>
      <c r="H25" s="15">
        <f t="shared" si="1"/>
        <v>203198</v>
      </c>
      <c r="I25" s="15">
        <f>공종별내역서!J479</f>
        <v>191300</v>
      </c>
      <c r="J25" s="15">
        <f t="shared" si="2"/>
        <v>191300</v>
      </c>
      <c r="K25" s="15">
        <f t="shared" si="3"/>
        <v>394498</v>
      </c>
      <c r="L25" s="15">
        <f t="shared" si="4"/>
        <v>394498</v>
      </c>
      <c r="M25" s="13" t="s">
        <v>527</v>
      </c>
      <c r="N25" s="2" t="s">
        <v>566</v>
      </c>
      <c r="O25" s="2" t="s">
        <v>53</v>
      </c>
      <c r="P25" s="2" t="s">
        <v>53</v>
      </c>
      <c r="Q25" s="2" t="s">
        <v>567</v>
      </c>
      <c r="R25" s="3">
        <v>3</v>
      </c>
      <c r="S25" s="2" t="s">
        <v>53</v>
      </c>
      <c r="T25" s="11">
        <f>L25*1</f>
        <v>394498</v>
      </c>
    </row>
    <row r="26" spans="1:20" ht="30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T26" s="10"/>
    </row>
    <row r="27" spans="1:20" ht="30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T27" s="10"/>
    </row>
    <row r="28" spans="1:20" ht="30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T28" s="10"/>
    </row>
    <row r="29" spans="1:20" ht="30" customHeight="1">
      <c r="A29" s="13" t="s">
        <v>68</v>
      </c>
      <c r="B29" s="14"/>
      <c r="C29" s="14"/>
      <c r="D29" s="14"/>
      <c r="E29" s="14"/>
      <c r="F29" s="15">
        <f>F5</f>
        <v>83442976</v>
      </c>
      <c r="G29" s="14"/>
      <c r="H29" s="15">
        <f>H5</f>
        <v>58857758</v>
      </c>
      <c r="I29" s="14"/>
      <c r="J29" s="15">
        <f>J5</f>
        <v>2435771</v>
      </c>
      <c r="K29" s="14"/>
      <c r="L29" s="15">
        <f>L5</f>
        <v>144736505</v>
      </c>
      <c r="M29" s="14"/>
      <c r="T29" s="10"/>
    </row>
  </sheetData>
  <mergeCells count="16">
    <mergeCell ref="G3:H3"/>
    <mergeCell ref="A3:A4"/>
    <mergeCell ref="B3:B4"/>
    <mergeCell ref="C3:C4"/>
    <mergeCell ref="D3:D4"/>
    <mergeCell ref="E3:F3"/>
    <mergeCell ref="Q3:Q4"/>
    <mergeCell ref="R3:R4"/>
    <mergeCell ref="S3:S4"/>
    <mergeCell ref="T3:T4"/>
    <mergeCell ref="I3:J3"/>
    <mergeCell ref="K3:L3"/>
    <mergeCell ref="M3:M4"/>
    <mergeCell ref="N3:N4"/>
    <mergeCell ref="O3:O4"/>
    <mergeCell ref="P3:P4"/>
  </mergeCells>
  <phoneticPr fontId="3" type="noConversion"/>
  <pageMargins left="0.60000000000000009" right="0.2" top="0.39370078740157477" bottom="0.2" header="0" footer="4.0000000000000008E-2"/>
  <pageSetup paperSize="9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479"/>
  <sheetViews>
    <sheetView topLeftCell="A49" zoomScale="85" zoomScaleNormal="85" workbookViewId="0">
      <selection activeCell="B62" sqref="B62"/>
    </sheetView>
  </sheetViews>
  <sheetFormatPr defaultRowHeight="13.5"/>
  <cols>
    <col min="1" max="2" width="30.77734375" customWidth="1"/>
    <col min="3" max="3" width="4.77734375" customWidth="1"/>
    <col min="4" max="4" width="8.77734375" customWidth="1"/>
    <col min="5" max="12" width="13.77734375" customWidth="1"/>
    <col min="13" max="13" width="12.77734375" customWidth="1"/>
    <col min="14" max="43" width="2.77734375" hidden="1" customWidth="1"/>
    <col min="44" max="44" width="10.77734375" hidden="1" customWidth="1"/>
    <col min="45" max="46" width="1.77734375" hidden="1" customWidth="1"/>
    <col min="47" max="47" width="24.77734375" hidden="1" customWidth="1"/>
    <col min="48" max="48" width="10.77734375" hidden="1" customWidth="1"/>
  </cols>
  <sheetData>
    <row r="1" spans="1:48" ht="30" customHeight="1">
      <c r="A1" s="4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48" ht="30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48" ht="30" customHeight="1">
      <c r="A3" s="112" t="s">
        <v>2</v>
      </c>
      <c r="B3" s="112" t="s">
        <v>3</v>
      </c>
      <c r="C3" s="112" t="s">
        <v>4</v>
      </c>
      <c r="D3" s="112" t="s">
        <v>5</v>
      </c>
      <c r="E3" s="112" t="s">
        <v>6</v>
      </c>
      <c r="F3" s="112"/>
      <c r="G3" s="112" t="s">
        <v>9</v>
      </c>
      <c r="H3" s="112"/>
      <c r="I3" s="112" t="s">
        <v>10</v>
      </c>
      <c r="J3" s="112"/>
      <c r="K3" s="112" t="s">
        <v>11</v>
      </c>
      <c r="L3" s="112"/>
      <c r="M3" s="112" t="s">
        <v>12</v>
      </c>
      <c r="N3" s="111" t="s">
        <v>21</v>
      </c>
      <c r="O3" s="111" t="s">
        <v>14</v>
      </c>
      <c r="P3" s="111" t="s">
        <v>22</v>
      </c>
      <c r="Q3" s="111" t="s">
        <v>13</v>
      </c>
      <c r="R3" s="111" t="s">
        <v>23</v>
      </c>
      <c r="S3" s="111" t="s">
        <v>24</v>
      </c>
      <c r="T3" s="111" t="s">
        <v>25</v>
      </c>
      <c r="U3" s="111" t="s">
        <v>26</v>
      </c>
      <c r="V3" s="111" t="s">
        <v>27</v>
      </c>
      <c r="W3" s="111" t="s">
        <v>28</v>
      </c>
      <c r="X3" s="111" t="s">
        <v>29</v>
      </c>
      <c r="Y3" s="111" t="s">
        <v>30</v>
      </c>
      <c r="Z3" s="111" t="s">
        <v>31</v>
      </c>
      <c r="AA3" s="111" t="s">
        <v>32</v>
      </c>
      <c r="AB3" s="111" t="s">
        <v>33</v>
      </c>
      <c r="AC3" s="111" t="s">
        <v>34</v>
      </c>
      <c r="AD3" s="111" t="s">
        <v>35</v>
      </c>
      <c r="AE3" s="111" t="s">
        <v>36</v>
      </c>
      <c r="AF3" s="111" t="s">
        <v>37</v>
      </c>
      <c r="AG3" s="111" t="s">
        <v>38</v>
      </c>
      <c r="AH3" s="111" t="s">
        <v>39</v>
      </c>
      <c r="AI3" s="111" t="s">
        <v>40</v>
      </c>
      <c r="AJ3" s="111" t="s">
        <v>41</v>
      </c>
      <c r="AK3" s="111" t="s">
        <v>42</v>
      </c>
      <c r="AL3" s="111" t="s">
        <v>43</v>
      </c>
      <c r="AM3" s="111" t="s">
        <v>44</v>
      </c>
      <c r="AN3" s="111" t="s">
        <v>45</v>
      </c>
      <c r="AO3" s="111" t="s">
        <v>46</v>
      </c>
      <c r="AP3" s="111" t="s">
        <v>47</v>
      </c>
      <c r="AQ3" s="111" t="s">
        <v>48</v>
      </c>
      <c r="AR3" s="111" t="s">
        <v>49</v>
      </c>
      <c r="AS3" s="111" t="s">
        <v>16</v>
      </c>
      <c r="AT3" s="111" t="s">
        <v>17</v>
      </c>
      <c r="AU3" s="111" t="s">
        <v>50</v>
      </c>
      <c r="AV3" s="111" t="s">
        <v>51</v>
      </c>
    </row>
    <row r="4" spans="1:48" ht="30" customHeight="1">
      <c r="A4" s="113"/>
      <c r="B4" s="113"/>
      <c r="C4" s="113"/>
      <c r="D4" s="113"/>
      <c r="E4" s="16" t="s">
        <v>7</v>
      </c>
      <c r="F4" s="16" t="s">
        <v>8</v>
      </c>
      <c r="G4" s="16" t="s">
        <v>7</v>
      </c>
      <c r="H4" s="16" t="s">
        <v>8</v>
      </c>
      <c r="I4" s="16" t="s">
        <v>7</v>
      </c>
      <c r="J4" s="16" t="s">
        <v>8</v>
      </c>
      <c r="K4" s="16" t="s">
        <v>7</v>
      </c>
      <c r="L4" s="16" t="s">
        <v>8</v>
      </c>
      <c r="M4" s="113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</row>
    <row r="5" spans="1:48" ht="30" customHeight="1">
      <c r="A5" s="13" t="s">
        <v>57</v>
      </c>
      <c r="B5" s="13" t="s">
        <v>59</v>
      </c>
      <c r="C5" s="14"/>
      <c r="D5" s="14"/>
      <c r="E5" s="15"/>
      <c r="F5" s="15"/>
      <c r="G5" s="15"/>
      <c r="H5" s="15"/>
      <c r="I5" s="15"/>
      <c r="J5" s="15"/>
      <c r="K5" s="15"/>
      <c r="L5" s="15"/>
      <c r="M5" s="14"/>
      <c r="N5" s="3"/>
      <c r="O5" s="3"/>
      <c r="P5" s="3"/>
      <c r="Q5" s="2" t="s">
        <v>58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</row>
    <row r="6" spans="1:48" ht="30" customHeight="1">
      <c r="A6" s="13" t="s">
        <v>60</v>
      </c>
      <c r="B6" s="13" t="s">
        <v>61</v>
      </c>
      <c r="C6" s="13" t="s">
        <v>62</v>
      </c>
      <c r="D6" s="14">
        <v>1</v>
      </c>
      <c r="E6" s="15">
        <f>TRUNC(일위대가목록!E28,0)</f>
        <v>0</v>
      </c>
      <c r="F6" s="15">
        <f>TRUNC(E6*D6, 0)</f>
        <v>0</v>
      </c>
      <c r="G6" s="15">
        <f>TRUNC(일위대가목록!F28,0)</f>
        <v>0</v>
      </c>
      <c r="H6" s="15">
        <f>TRUNC(G6*D6, 0)</f>
        <v>0</v>
      </c>
      <c r="I6" s="15">
        <f>TRUNC(일위대가목록!G28,0)</f>
        <v>1017020</v>
      </c>
      <c r="J6" s="15">
        <f>TRUNC(I6*D6, 0)</f>
        <v>1017020</v>
      </c>
      <c r="K6" s="15">
        <f>TRUNC(E6+G6+I6, 0)</f>
        <v>1017020</v>
      </c>
      <c r="L6" s="15">
        <f>TRUNC(F6+H6+J6, 0)</f>
        <v>1017020</v>
      </c>
      <c r="M6" s="13" t="s">
        <v>63</v>
      </c>
      <c r="N6" s="2" t="s">
        <v>64</v>
      </c>
      <c r="O6" s="2" t="s">
        <v>53</v>
      </c>
      <c r="P6" s="2" t="s">
        <v>53</v>
      </c>
      <c r="Q6" s="2" t="s">
        <v>58</v>
      </c>
      <c r="R6" s="2" t="s">
        <v>65</v>
      </c>
      <c r="S6" s="2" t="s">
        <v>66</v>
      </c>
      <c r="T6" s="2" t="s">
        <v>66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2" t="s">
        <v>53</v>
      </c>
      <c r="AS6" s="2" t="s">
        <v>53</v>
      </c>
      <c r="AT6" s="3"/>
      <c r="AU6" s="2" t="s">
        <v>67</v>
      </c>
      <c r="AV6" s="3">
        <v>1342</v>
      </c>
    </row>
    <row r="7" spans="1:48" ht="30" customHeight="1">
      <c r="A7" s="14"/>
      <c r="B7" s="14"/>
      <c r="C7" s="14"/>
      <c r="D7" s="14"/>
      <c r="E7" s="15"/>
      <c r="F7" s="15"/>
      <c r="G7" s="15"/>
      <c r="H7" s="15"/>
      <c r="I7" s="15"/>
      <c r="J7" s="15"/>
      <c r="K7" s="15"/>
      <c r="L7" s="15"/>
      <c r="M7" s="14"/>
      <c r="Q7" s="1" t="s">
        <v>58</v>
      </c>
    </row>
    <row r="8" spans="1:48" ht="30" customHeight="1">
      <c r="A8" s="14"/>
      <c r="B8" s="14"/>
      <c r="C8" s="14"/>
      <c r="D8" s="14"/>
      <c r="E8" s="15"/>
      <c r="F8" s="15"/>
      <c r="G8" s="15"/>
      <c r="H8" s="15"/>
      <c r="I8" s="15"/>
      <c r="J8" s="15"/>
      <c r="K8" s="15"/>
      <c r="L8" s="15"/>
      <c r="M8" s="14"/>
      <c r="Q8" s="1" t="s">
        <v>58</v>
      </c>
    </row>
    <row r="9" spans="1:48" ht="30" customHeight="1">
      <c r="A9" s="14"/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4"/>
      <c r="Q9" s="1" t="s">
        <v>58</v>
      </c>
    </row>
    <row r="10" spans="1:48" ht="30" customHeight="1">
      <c r="A10" s="14"/>
      <c r="B10" s="14"/>
      <c r="C10" s="14"/>
      <c r="D10" s="14"/>
      <c r="E10" s="15"/>
      <c r="F10" s="15"/>
      <c r="G10" s="15"/>
      <c r="H10" s="15"/>
      <c r="I10" s="15"/>
      <c r="J10" s="15"/>
      <c r="K10" s="15"/>
      <c r="L10" s="15"/>
      <c r="M10" s="14"/>
      <c r="Q10" s="1" t="s">
        <v>58</v>
      </c>
    </row>
    <row r="11" spans="1:48" ht="30" customHeight="1">
      <c r="A11" s="14"/>
      <c r="B11" s="14"/>
      <c r="C11" s="14"/>
      <c r="D11" s="14"/>
      <c r="E11" s="15"/>
      <c r="F11" s="15"/>
      <c r="G11" s="15"/>
      <c r="H11" s="15"/>
      <c r="I11" s="15"/>
      <c r="J11" s="15"/>
      <c r="K11" s="15"/>
      <c r="L11" s="15"/>
      <c r="M11" s="14"/>
      <c r="Q11" s="1" t="s">
        <v>58</v>
      </c>
    </row>
    <row r="12" spans="1:48" ht="30" customHeight="1">
      <c r="A12" s="14"/>
      <c r="B12" s="14"/>
      <c r="C12" s="14"/>
      <c r="D12" s="14"/>
      <c r="E12" s="15"/>
      <c r="F12" s="15"/>
      <c r="G12" s="15"/>
      <c r="H12" s="15"/>
      <c r="I12" s="15"/>
      <c r="J12" s="15"/>
      <c r="K12" s="15"/>
      <c r="L12" s="15"/>
      <c r="M12" s="14"/>
      <c r="Q12" s="1" t="s">
        <v>58</v>
      </c>
    </row>
    <row r="13" spans="1:48" ht="30" customHeight="1">
      <c r="A13" s="14"/>
      <c r="B13" s="14"/>
      <c r="C13" s="14"/>
      <c r="D13" s="14"/>
      <c r="E13" s="15"/>
      <c r="F13" s="15"/>
      <c r="G13" s="15"/>
      <c r="H13" s="15"/>
      <c r="I13" s="15"/>
      <c r="J13" s="15"/>
      <c r="K13" s="15"/>
      <c r="L13" s="15"/>
      <c r="M13" s="14"/>
      <c r="Q13" s="1" t="s">
        <v>58</v>
      </c>
    </row>
    <row r="14" spans="1:48" ht="30" customHeight="1">
      <c r="A14" s="14"/>
      <c r="B14" s="14"/>
      <c r="C14" s="14"/>
      <c r="D14" s="14"/>
      <c r="E14" s="15"/>
      <c r="F14" s="15"/>
      <c r="G14" s="15"/>
      <c r="H14" s="15"/>
      <c r="I14" s="15"/>
      <c r="J14" s="15"/>
      <c r="K14" s="15"/>
      <c r="L14" s="15"/>
      <c r="M14" s="14"/>
      <c r="Q14" s="1" t="s">
        <v>58</v>
      </c>
    </row>
    <row r="15" spans="1:48" ht="30" customHeight="1">
      <c r="A15" s="14"/>
      <c r="B15" s="14"/>
      <c r="C15" s="14"/>
      <c r="D15" s="14"/>
      <c r="E15" s="15"/>
      <c r="F15" s="15"/>
      <c r="G15" s="15"/>
      <c r="H15" s="15"/>
      <c r="I15" s="15"/>
      <c r="J15" s="15"/>
      <c r="K15" s="15"/>
      <c r="L15" s="15"/>
      <c r="M15" s="14"/>
      <c r="Q15" s="1" t="s">
        <v>58</v>
      </c>
    </row>
    <row r="16" spans="1:48" ht="30" customHeight="1">
      <c r="A16" s="14"/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4"/>
      <c r="Q16" s="1" t="s">
        <v>58</v>
      </c>
    </row>
    <row r="17" spans="1:48" ht="30" customHeight="1">
      <c r="A17" s="14"/>
      <c r="B17" s="14"/>
      <c r="C17" s="14"/>
      <c r="D17" s="14"/>
      <c r="E17" s="15"/>
      <c r="F17" s="15"/>
      <c r="G17" s="15"/>
      <c r="H17" s="15"/>
      <c r="I17" s="15"/>
      <c r="J17" s="15"/>
      <c r="K17" s="15"/>
      <c r="L17" s="15"/>
      <c r="M17" s="14"/>
      <c r="Q17" s="1" t="s">
        <v>58</v>
      </c>
    </row>
    <row r="18" spans="1:48" ht="30" customHeight="1">
      <c r="A18" s="14"/>
      <c r="B18" s="14"/>
      <c r="C18" s="14"/>
      <c r="D18" s="14"/>
      <c r="E18" s="15"/>
      <c r="F18" s="15"/>
      <c r="G18" s="15"/>
      <c r="H18" s="15"/>
      <c r="I18" s="15"/>
      <c r="J18" s="15"/>
      <c r="K18" s="15"/>
      <c r="L18" s="15"/>
      <c r="M18" s="14"/>
      <c r="Q18" s="1" t="s">
        <v>58</v>
      </c>
    </row>
    <row r="19" spans="1:48" ht="30" customHeight="1">
      <c r="A19" s="14"/>
      <c r="B19" s="14"/>
      <c r="C19" s="14"/>
      <c r="D19" s="14"/>
      <c r="E19" s="15"/>
      <c r="F19" s="15"/>
      <c r="G19" s="15"/>
      <c r="H19" s="15"/>
      <c r="I19" s="15"/>
      <c r="J19" s="15"/>
      <c r="K19" s="15"/>
      <c r="L19" s="15"/>
      <c r="M19" s="14"/>
      <c r="Q19" s="1" t="s">
        <v>58</v>
      </c>
    </row>
    <row r="20" spans="1:48" ht="30" customHeight="1">
      <c r="A20" s="14"/>
      <c r="B20" s="14"/>
      <c r="C20" s="14"/>
      <c r="D20" s="14"/>
      <c r="E20" s="15"/>
      <c r="F20" s="15"/>
      <c r="G20" s="15"/>
      <c r="H20" s="15"/>
      <c r="I20" s="15"/>
      <c r="J20" s="15"/>
      <c r="K20" s="15"/>
      <c r="L20" s="15"/>
      <c r="M20" s="14"/>
      <c r="Q20" s="1" t="s">
        <v>58</v>
      </c>
    </row>
    <row r="21" spans="1:48" ht="30" customHeight="1">
      <c r="A21" s="14"/>
      <c r="B21" s="14"/>
      <c r="C21" s="14"/>
      <c r="D21" s="14"/>
      <c r="E21" s="15"/>
      <c r="F21" s="15"/>
      <c r="G21" s="15"/>
      <c r="H21" s="15"/>
      <c r="I21" s="15"/>
      <c r="J21" s="15"/>
      <c r="K21" s="15"/>
      <c r="L21" s="15"/>
      <c r="M21" s="14"/>
      <c r="Q21" s="1" t="s">
        <v>58</v>
      </c>
    </row>
    <row r="22" spans="1:48" ht="30" customHeight="1">
      <c r="A22" s="14"/>
      <c r="B22" s="14"/>
      <c r="C22" s="14"/>
      <c r="D22" s="14"/>
      <c r="E22" s="15"/>
      <c r="F22" s="15"/>
      <c r="G22" s="15"/>
      <c r="H22" s="15"/>
      <c r="I22" s="15"/>
      <c r="J22" s="15"/>
      <c r="K22" s="15"/>
      <c r="L22" s="15"/>
      <c r="M22" s="14"/>
      <c r="Q22" s="1" t="s">
        <v>58</v>
      </c>
    </row>
    <row r="23" spans="1:48" ht="30" customHeight="1">
      <c r="A23" s="14"/>
      <c r="B23" s="14"/>
      <c r="C23" s="14"/>
      <c r="D23" s="14"/>
      <c r="E23" s="15"/>
      <c r="F23" s="15"/>
      <c r="G23" s="15"/>
      <c r="H23" s="15"/>
      <c r="I23" s="15"/>
      <c r="J23" s="15"/>
      <c r="K23" s="15"/>
      <c r="L23" s="15"/>
      <c r="M23" s="14"/>
      <c r="Q23" s="1" t="s">
        <v>58</v>
      </c>
    </row>
    <row r="24" spans="1:48" ht="30" customHeight="1">
      <c r="A24" s="14"/>
      <c r="B24" s="14"/>
      <c r="C24" s="14"/>
      <c r="D24" s="14"/>
      <c r="E24" s="15"/>
      <c r="F24" s="15"/>
      <c r="G24" s="15"/>
      <c r="H24" s="15"/>
      <c r="I24" s="15"/>
      <c r="J24" s="15"/>
      <c r="K24" s="15"/>
      <c r="L24" s="15"/>
      <c r="M24" s="14"/>
      <c r="Q24" s="1" t="s">
        <v>58</v>
      </c>
    </row>
    <row r="25" spans="1:48" ht="30" customHeight="1">
      <c r="A25" s="14"/>
      <c r="B25" s="14"/>
      <c r="C25" s="14"/>
      <c r="D25" s="14"/>
      <c r="E25" s="15"/>
      <c r="F25" s="15"/>
      <c r="G25" s="15"/>
      <c r="H25" s="15"/>
      <c r="I25" s="15"/>
      <c r="J25" s="15"/>
      <c r="K25" s="15"/>
      <c r="L25" s="15"/>
      <c r="M25" s="14"/>
      <c r="Q25" s="1" t="s">
        <v>58</v>
      </c>
    </row>
    <row r="26" spans="1:48" ht="30" customHeight="1">
      <c r="A26" s="14"/>
      <c r="B26" s="14"/>
      <c r="C26" s="14"/>
      <c r="D26" s="14"/>
      <c r="E26" s="15"/>
      <c r="F26" s="15"/>
      <c r="G26" s="15"/>
      <c r="H26" s="15"/>
      <c r="I26" s="15"/>
      <c r="J26" s="15"/>
      <c r="K26" s="15"/>
      <c r="L26" s="15"/>
      <c r="M26" s="14"/>
      <c r="Q26" s="1" t="s">
        <v>58</v>
      </c>
    </row>
    <row r="27" spans="1:48" ht="30" customHeight="1">
      <c r="A27" s="14"/>
      <c r="B27" s="14"/>
      <c r="C27" s="14"/>
      <c r="D27" s="14"/>
      <c r="E27" s="15"/>
      <c r="F27" s="15"/>
      <c r="G27" s="15"/>
      <c r="H27" s="15"/>
      <c r="I27" s="15"/>
      <c r="J27" s="15"/>
      <c r="K27" s="15"/>
      <c r="L27" s="15"/>
      <c r="M27" s="14"/>
      <c r="Q27" s="1" t="s">
        <v>58</v>
      </c>
    </row>
    <row r="28" spans="1:48" ht="30" customHeight="1">
      <c r="A28" s="14"/>
      <c r="B28" s="14"/>
      <c r="C28" s="14"/>
      <c r="D28" s="14"/>
      <c r="E28" s="15"/>
      <c r="F28" s="15"/>
      <c r="G28" s="15"/>
      <c r="H28" s="15"/>
      <c r="I28" s="15"/>
      <c r="J28" s="15"/>
      <c r="K28" s="15"/>
      <c r="L28" s="15"/>
      <c r="M28" s="14"/>
      <c r="Q28" s="1" t="s">
        <v>58</v>
      </c>
    </row>
    <row r="29" spans="1:48" ht="30" customHeight="1">
      <c r="A29" s="13" t="s">
        <v>68</v>
      </c>
      <c r="B29" s="14"/>
      <c r="C29" s="14"/>
      <c r="D29" s="14"/>
      <c r="E29" s="15"/>
      <c r="F29" s="15">
        <f>SUMIF(Q6:Q28,"010101",F6:F28)</f>
        <v>0</v>
      </c>
      <c r="G29" s="15"/>
      <c r="H29" s="15">
        <f>SUMIF(Q6:Q28,"010101",H6:H28)</f>
        <v>0</v>
      </c>
      <c r="I29" s="15"/>
      <c r="J29" s="15">
        <f>SUMIF(Q6:Q28,"010101",J6:J28)</f>
        <v>1017020</v>
      </c>
      <c r="K29" s="15"/>
      <c r="L29" s="15">
        <f>SUMIF(Q6:Q28,"010101",L6:L28)</f>
        <v>1017020</v>
      </c>
      <c r="M29" s="14"/>
      <c r="N29" t="s">
        <v>69</v>
      </c>
    </row>
    <row r="30" spans="1:48" ht="30" customHeight="1">
      <c r="A30" s="13" t="s">
        <v>70</v>
      </c>
      <c r="B30" s="13" t="s">
        <v>59</v>
      </c>
      <c r="C30" s="14"/>
      <c r="D30" s="14"/>
      <c r="E30" s="15"/>
      <c r="F30" s="15"/>
      <c r="G30" s="15"/>
      <c r="H30" s="15"/>
      <c r="I30" s="15"/>
      <c r="J30" s="15"/>
      <c r="K30" s="15"/>
      <c r="L30" s="15"/>
      <c r="M30" s="14"/>
      <c r="N30" s="3"/>
      <c r="O30" s="3"/>
      <c r="P30" s="3"/>
      <c r="Q30" s="2" t="s">
        <v>71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</row>
    <row r="31" spans="1:48" ht="30" customHeight="1">
      <c r="A31" s="13" t="s">
        <v>72</v>
      </c>
      <c r="B31" s="13" t="s">
        <v>73</v>
      </c>
      <c r="C31" s="13" t="s">
        <v>74</v>
      </c>
      <c r="D31" s="14">
        <v>1</v>
      </c>
      <c r="E31" s="15">
        <f>TRUNC(일위대가목록!E26,0)</f>
        <v>50427</v>
      </c>
      <c r="F31" s="15">
        <f>TRUNC(E31*D31, 0)</f>
        <v>50427</v>
      </c>
      <c r="G31" s="15">
        <f>TRUNC(일위대가목록!F26,0)</f>
        <v>95287</v>
      </c>
      <c r="H31" s="15">
        <f>TRUNC(G31*D31, 0)</f>
        <v>95287</v>
      </c>
      <c r="I31" s="15">
        <f>TRUNC(일위대가목록!G26,0)</f>
        <v>0</v>
      </c>
      <c r="J31" s="15">
        <f>TRUNC(I31*D31, 0)</f>
        <v>0</v>
      </c>
      <c r="K31" s="15">
        <f t="shared" ref="K31:L33" si="0">TRUNC(E31+G31+I31, 0)</f>
        <v>145714</v>
      </c>
      <c r="L31" s="15">
        <f t="shared" si="0"/>
        <v>145714</v>
      </c>
      <c r="M31" s="13" t="s">
        <v>75</v>
      </c>
      <c r="N31" s="2" t="s">
        <v>76</v>
      </c>
      <c r="O31" s="2" t="s">
        <v>53</v>
      </c>
      <c r="P31" s="2" t="s">
        <v>53</v>
      </c>
      <c r="Q31" s="2" t="s">
        <v>71</v>
      </c>
      <c r="R31" s="2" t="s">
        <v>65</v>
      </c>
      <c r="S31" s="2" t="s">
        <v>66</v>
      </c>
      <c r="T31" s="2" t="s">
        <v>66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2" t="s">
        <v>53</v>
      </c>
      <c r="AS31" s="2" t="s">
        <v>53</v>
      </c>
      <c r="AT31" s="3"/>
      <c r="AU31" s="2" t="s">
        <v>77</v>
      </c>
      <c r="AV31" s="3">
        <v>20</v>
      </c>
    </row>
    <row r="32" spans="1:48" ht="30" customHeight="1">
      <c r="A32" s="13" t="s">
        <v>72</v>
      </c>
      <c r="B32" s="13" t="s">
        <v>78</v>
      </c>
      <c r="C32" s="13" t="s">
        <v>74</v>
      </c>
      <c r="D32" s="14">
        <v>1</v>
      </c>
      <c r="E32" s="15">
        <f>TRUNC(일위대가목록!E27,0)</f>
        <v>63244</v>
      </c>
      <c r="F32" s="15">
        <f>TRUNC(E32*D32, 0)</f>
        <v>63244</v>
      </c>
      <c r="G32" s="15">
        <f>TRUNC(일위대가목록!F27,0)</f>
        <v>158067</v>
      </c>
      <c r="H32" s="15">
        <f>TRUNC(G32*D32, 0)</f>
        <v>158067</v>
      </c>
      <c r="I32" s="15">
        <f>TRUNC(일위대가목록!G27,0)</f>
        <v>0</v>
      </c>
      <c r="J32" s="15">
        <f>TRUNC(I32*D32, 0)</f>
        <v>0</v>
      </c>
      <c r="K32" s="15">
        <f t="shared" si="0"/>
        <v>221311</v>
      </c>
      <c r="L32" s="15">
        <f t="shared" si="0"/>
        <v>221311</v>
      </c>
      <c r="M32" s="13" t="s">
        <v>79</v>
      </c>
      <c r="N32" s="2" t="s">
        <v>80</v>
      </c>
      <c r="O32" s="2" t="s">
        <v>53</v>
      </c>
      <c r="P32" s="2" t="s">
        <v>53</v>
      </c>
      <c r="Q32" s="2" t="s">
        <v>71</v>
      </c>
      <c r="R32" s="2" t="s">
        <v>65</v>
      </c>
      <c r="S32" s="2" t="s">
        <v>66</v>
      </c>
      <c r="T32" s="2" t="s">
        <v>66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2" t="s">
        <v>53</v>
      </c>
      <c r="AS32" s="2" t="s">
        <v>53</v>
      </c>
      <c r="AT32" s="3"/>
      <c r="AU32" s="2" t="s">
        <v>81</v>
      </c>
      <c r="AV32" s="3">
        <v>1292</v>
      </c>
    </row>
    <row r="33" spans="1:48" ht="30" customHeight="1">
      <c r="A33" s="13" t="s">
        <v>82</v>
      </c>
      <c r="B33" s="13" t="s">
        <v>83</v>
      </c>
      <c r="C33" s="13" t="s">
        <v>84</v>
      </c>
      <c r="D33" s="14">
        <v>219</v>
      </c>
      <c r="E33" s="15">
        <f>TRUNC(일위대가목록!E30,0)</f>
        <v>0</v>
      </c>
      <c r="F33" s="15">
        <f>TRUNC(E33*D33, 0)</f>
        <v>0</v>
      </c>
      <c r="G33" s="15">
        <f>TRUNC(일위대가목록!F30,0)</f>
        <v>6044</v>
      </c>
      <c r="H33" s="15">
        <f>TRUNC(G33*D33, 0)</f>
        <v>1323636</v>
      </c>
      <c r="I33" s="15">
        <f>TRUNC(일위대가목록!G30,0)</f>
        <v>0</v>
      </c>
      <c r="J33" s="15">
        <f>TRUNC(I33*D33, 0)</f>
        <v>0</v>
      </c>
      <c r="K33" s="15">
        <f t="shared" si="0"/>
        <v>6044</v>
      </c>
      <c r="L33" s="15">
        <f t="shared" si="0"/>
        <v>1323636</v>
      </c>
      <c r="M33" s="13" t="s">
        <v>85</v>
      </c>
      <c r="N33" s="2" t="s">
        <v>86</v>
      </c>
      <c r="O33" s="2" t="s">
        <v>53</v>
      </c>
      <c r="P33" s="2" t="s">
        <v>53</v>
      </c>
      <c r="Q33" s="2" t="s">
        <v>71</v>
      </c>
      <c r="R33" s="2" t="s">
        <v>65</v>
      </c>
      <c r="S33" s="2" t="s">
        <v>66</v>
      </c>
      <c r="T33" s="2" t="s">
        <v>66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2" t="s">
        <v>53</v>
      </c>
      <c r="AS33" s="2" t="s">
        <v>53</v>
      </c>
      <c r="AT33" s="3"/>
      <c r="AU33" s="2" t="s">
        <v>87</v>
      </c>
      <c r="AV33" s="3">
        <v>38</v>
      </c>
    </row>
    <row r="34" spans="1:48" ht="30" customHeight="1">
      <c r="A34" s="14"/>
      <c r="B34" s="14"/>
      <c r="C34" s="14"/>
      <c r="D34" s="14"/>
      <c r="E34" s="15"/>
      <c r="F34" s="15"/>
      <c r="G34" s="15"/>
      <c r="H34" s="15"/>
      <c r="I34" s="15"/>
      <c r="J34" s="15"/>
      <c r="K34" s="15"/>
      <c r="L34" s="15"/>
      <c r="M34" s="14"/>
      <c r="Q34" s="1" t="s">
        <v>71</v>
      </c>
    </row>
    <row r="35" spans="1:48" ht="30" customHeight="1">
      <c r="A35" s="14"/>
      <c r="B35" s="14"/>
      <c r="C35" s="14"/>
      <c r="D35" s="14"/>
      <c r="E35" s="15"/>
      <c r="F35" s="15"/>
      <c r="G35" s="15"/>
      <c r="H35" s="15"/>
      <c r="I35" s="15"/>
      <c r="J35" s="15"/>
      <c r="K35" s="15"/>
      <c r="L35" s="15"/>
      <c r="M35" s="14"/>
      <c r="Q35" s="1" t="s">
        <v>71</v>
      </c>
    </row>
    <row r="36" spans="1:48" ht="30" customHeight="1">
      <c r="A36" s="14"/>
      <c r="B36" s="14"/>
      <c r="C36" s="14"/>
      <c r="D36" s="14"/>
      <c r="E36" s="15"/>
      <c r="F36" s="15"/>
      <c r="G36" s="15"/>
      <c r="H36" s="15"/>
      <c r="I36" s="15"/>
      <c r="J36" s="15"/>
      <c r="K36" s="15"/>
      <c r="L36" s="15"/>
      <c r="M36" s="14"/>
      <c r="Q36" s="1" t="s">
        <v>71</v>
      </c>
    </row>
    <row r="37" spans="1:48" ht="30" customHeight="1">
      <c r="A37" s="14"/>
      <c r="B37" s="14"/>
      <c r="C37" s="14"/>
      <c r="D37" s="14"/>
      <c r="E37" s="15"/>
      <c r="F37" s="15"/>
      <c r="G37" s="15"/>
      <c r="H37" s="15"/>
      <c r="I37" s="15"/>
      <c r="J37" s="15"/>
      <c r="K37" s="15"/>
      <c r="L37" s="15"/>
      <c r="M37" s="14"/>
      <c r="Q37" s="1" t="s">
        <v>71</v>
      </c>
    </row>
    <row r="38" spans="1:48" ht="30" customHeight="1">
      <c r="A38" s="14"/>
      <c r="B38" s="14"/>
      <c r="C38" s="14"/>
      <c r="D38" s="14"/>
      <c r="E38" s="15"/>
      <c r="F38" s="15"/>
      <c r="G38" s="15"/>
      <c r="H38" s="15"/>
      <c r="I38" s="15"/>
      <c r="J38" s="15"/>
      <c r="K38" s="15"/>
      <c r="L38" s="15"/>
      <c r="M38" s="14"/>
      <c r="Q38" s="1" t="s">
        <v>71</v>
      </c>
    </row>
    <row r="39" spans="1:48" ht="30" customHeight="1">
      <c r="A39" s="14"/>
      <c r="B39" s="14"/>
      <c r="C39" s="14"/>
      <c r="D39" s="14"/>
      <c r="E39" s="15"/>
      <c r="F39" s="15"/>
      <c r="G39" s="15"/>
      <c r="H39" s="15"/>
      <c r="I39" s="15"/>
      <c r="J39" s="15"/>
      <c r="K39" s="15"/>
      <c r="L39" s="15"/>
      <c r="M39" s="14"/>
      <c r="Q39" s="1" t="s">
        <v>71</v>
      </c>
    </row>
    <row r="40" spans="1:48" ht="30" customHeight="1">
      <c r="A40" s="14"/>
      <c r="B40" s="14"/>
      <c r="C40" s="14"/>
      <c r="D40" s="14"/>
      <c r="E40" s="15"/>
      <c r="F40" s="15"/>
      <c r="G40" s="15"/>
      <c r="H40" s="15"/>
      <c r="I40" s="15"/>
      <c r="J40" s="15"/>
      <c r="K40" s="15"/>
      <c r="L40" s="15"/>
      <c r="M40" s="14"/>
      <c r="Q40" s="1" t="s">
        <v>71</v>
      </c>
    </row>
    <row r="41" spans="1:48" ht="30" customHeight="1">
      <c r="A41" s="14"/>
      <c r="B41" s="14"/>
      <c r="C41" s="14"/>
      <c r="D41" s="14"/>
      <c r="E41" s="15"/>
      <c r="F41" s="15"/>
      <c r="G41" s="15"/>
      <c r="H41" s="15"/>
      <c r="I41" s="15"/>
      <c r="J41" s="15"/>
      <c r="K41" s="15"/>
      <c r="L41" s="15"/>
      <c r="M41" s="14"/>
      <c r="Q41" s="1" t="s">
        <v>71</v>
      </c>
    </row>
    <row r="42" spans="1:48" ht="30" customHeight="1">
      <c r="A42" s="14"/>
      <c r="B42" s="14"/>
      <c r="C42" s="14"/>
      <c r="D42" s="14"/>
      <c r="E42" s="15"/>
      <c r="F42" s="15"/>
      <c r="G42" s="15"/>
      <c r="H42" s="15"/>
      <c r="I42" s="15"/>
      <c r="J42" s="15"/>
      <c r="K42" s="15"/>
      <c r="L42" s="15"/>
      <c r="M42" s="14"/>
      <c r="Q42" s="1" t="s">
        <v>71</v>
      </c>
    </row>
    <row r="43" spans="1:48" ht="30" customHeight="1">
      <c r="A43" s="14"/>
      <c r="B43" s="14"/>
      <c r="C43" s="14"/>
      <c r="D43" s="14"/>
      <c r="E43" s="15"/>
      <c r="F43" s="15"/>
      <c r="G43" s="15"/>
      <c r="H43" s="15"/>
      <c r="I43" s="15"/>
      <c r="J43" s="15"/>
      <c r="K43" s="15"/>
      <c r="L43" s="15"/>
      <c r="M43" s="14"/>
      <c r="Q43" s="1" t="s">
        <v>71</v>
      </c>
    </row>
    <row r="44" spans="1:48" ht="30" customHeight="1">
      <c r="A44" s="14"/>
      <c r="B44" s="14"/>
      <c r="C44" s="14"/>
      <c r="D44" s="14"/>
      <c r="E44" s="15"/>
      <c r="F44" s="15"/>
      <c r="G44" s="15"/>
      <c r="H44" s="15"/>
      <c r="I44" s="15"/>
      <c r="J44" s="15"/>
      <c r="K44" s="15"/>
      <c r="L44" s="15"/>
      <c r="M44" s="14"/>
      <c r="Q44" s="1" t="s">
        <v>71</v>
      </c>
    </row>
    <row r="45" spans="1:48" ht="30" customHeight="1">
      <c r="A45" s="14"/>
      <c r="B45" s="14"/>
      <c r="C45" s="14"/>
      <c r="D45" s="14"/>
      <c r="E45" s="15"/>
      <c r="F45" s="15"/>
      <c r="G45" s="15"/>
      <c r="H45" s="15"/>
      <c r="I45" s="15"/>
      <c r="J45" s="15"/>
      <c r="K45" s="15"/>
      <c r="L45" s="15"/>
      <c r="M45" s="14"/>
      <c r="Q45" s="1" t="s">
        <v>71</v>
      </c>
    </row>
    <row r="46" spans="1:48" ht="30" customHeight="1">
      <c r="A46" s="14"/>
      <c r="B46" s="14"/>
      <c r="C46" s="14"/>
      <c r="D46" s="14"/>
      <c r="E46" s="15"/>
      <c r="F46" s="15"/>
      <c r="G46" s="15"/>
      <c r="H46" s="15"/>
      <c r="I46" s="15"/>
      <c r="J46" s="15"/>
      <c r="K46" s="15"/>
      <c r="L46" s="15"/>
      <c r="M46" s="14"/>
      <c r="Q46" s="1" t="s">
        <v>71</v>
      </c>
    </row>
    <row r="47" spans="1:48" ht="30" customHeight="1">
      <c r="A47" s="14"/>
      <c r="B47" s="14"/>
      <c r="C47" s="14"/>
      <c r="D47" s="14"/>
      <c r="E47" s="15"/>
      <c r="F47" s="15"/>
      <c r="G47" s="15"/>
      <c r="H47" s="15"/>
      <c r="I47" s="15"/>
      <c r="J47" s="15"/>
      <c r="K47" s="15"/>
      <c r="L47" s="15"/>
      <c r="M47" s="14"/>
      <c r="Q47" s="1" t="s">
        <v>71</v>
      </c>
    </row>
    <row r="48" spans="1:48" ht="30" customHeight="1">
      <c r="A48" s="14"/>
      <c r="B48" s="14"/>
      <c r="C48" s="14"/>
      <c r="D48" s="14"/>
      <c r="E48" s="15"/>
      <c r="F48" s="15"/>
      <c r="G48" s="15"/>
      <c r="H48" s="15"/>
      <c r="I48" s="15"/>
      <c r="J48" s="15"/>
      <c r="K48" s="15"/>
      <c r="L48" s="15"/>
      <c r="M48" s="14"/>
      <c r="Q48" s="1" t="s">
        <v>71</v>
      </c>
    </row>
    <row r="49" spans="1:48" ht="30" customHeight="1">
      <c r="A49" s="14"/>
      <c r="B49" s="14"/>
      <c r="C49" s="14"/>
      <c r="D49" s="14"/>
      <c r="E49" s="15"/>
      <c r="F49" s="15"/>
      <c r="G49" s="15"/>
      <c r="H49" s="15"/>
      <c r="I49" s="15"/>
      <c r="J49" s="15"/>
      <c r="K49" s="15"/>
      <c r="L49" s="15"/>
      <c r="M49" s="14"/>
      <c r="Q49" s="1" t="s">
        <v>71</v>
      </c>
    </row>
    <row r="50" spans="1:48" ht="30" customHeight="1">
      <c r="A50" s="14"/>
      <c r="B50" s="14"/>
      <c r="C50" s="14"/>
      <c r="D50" s="14"/>
      <c r="E50" s="15"/>
      <c r="F50" s="15"/>
      <c r="G50" s="15"/>
      <c r="H50" s="15"/>
      <c r="I50" s="15"/>
      <c r="J50" s="15"/>
      <c r="K50" s="15"/>
      <c r="L50" s="15"/>
      <c r="M50" s="14"/>
      <c r="Q50" s="1" t="s">
        <v>71</v>
      </c>
    </row>
    <row r="51" spans="1:48" ht="30" customHeight="1">
      <c r="A51" s="14"/>
      <c r="B51" s="14"/>
      <c r="C51" s="14"/>
      <c r="D51" s="14"/>
      <c r="E51" s="15"/>
      <c r="F51" s="15"/>
      <c r="G51" s="15"/>
      <c r="H51" s="15"/>
      <c r="I51" s="15"/>
      <c r="J51" s="15"/>
      <c r="K51" s="15"/>
      <c r="L51" s="15"/>
      <c r="M51" s="14"/>
      <c r="Q51" s="1" t="s">
        <v>71</v>
      </c>
    </row>
    <row r="52" spans="1:48" ht="30" customHeight="1">
      <c r="A52" s="14"/>
      <c r="B52" s="14"/>
      <c r="C52" s="14"/>
      <c r="D52" s="14"/>
      <c r="E52" s="15"/>
      <c r="F52" s="15"/>
      <c r="G52" s="15"/>
      <c r="H52" s="15"/>
      <c r="I52" s="15"/>
      <c r="J52" s="15"/>
      <c r="K52" s="15"/>
      <c r="L52" s="15"/>
      <c r="M52" s="14"/>
      <c r="Q52" s="1" t="s">
        <v>71</v>
      </c>
    </row>
    <row r="53" spans="1:48" ht="30" customHeight="1">
      <c r="A53" s="14"/>
      <c r="B53" s="14"/>
      <c r="C53" s="14"/>
      <c r="D53" s="14"/>
      <c r="E53" s="15"/>
      <c r="F53" s="15"/>
      <c r="G53" s="15"/>
      <c r="H53" s="15"/>
      <c r="I53" s="15"/>
      <c r="J53" s="15"/>
      <c r="K53" s="15"/>
      <c r="L53" s="15"/>
      <c r="M53" s="14"/>
      <c r="Q53" s="1" t="s">
        <v>71</v>
      </c>
    </row>
    <row r="54" spans="1:48" ht="30" customHeight="1">
      <c r="A54" s="13" t="s">
        <v>68</v>
      </c>
      <c r="B54" s="14"/>
      <c r="C54" s="14"/>
      <c r="D54" s="14"/>
      <c r="E54" s="15"/>
      <c r="F54" s="15">
        <f>SUMIF(Q31:Q53,"010102",F31:F53)</f>
        <v>113671</v>
      </c>
      <c r="G54" s="15"/>
      <c r="H54" s="15">
        <f>SUMIF(Q31:Q53,"010102",H31:H53)</f>
        <v>1576990</v>
      </c>
      <c r="I54" s="15"/>
      <c r="J54" s="15">
        <f>SUMIF(Q31:Q53,"010102",J31:J53)</f>
        <v>0</v>
      </c>
      <c r="K54" s="15"/>
      <c r="L54" s="15">
        <f>SUMIF(Q31:Q53,"010102",L31:L53)</f>
        <v>1690661</v>
      </c>
      <c r="M54" s="14"/>
      <c r="N54" t="s">
        <v>69</v>
      </c>
    </row>
    <row r="55" spans="1:48" ht="30" customHeight="1">
      <c r="A55" s="13" t="s">
        <v>88</v>
      </c>
      <c r="B55" s="13" t="s">
        <v>90</v>
      </c>
      <c r="C55" s="14"/>
      <c r="D55" s="14"/>
      <c r="E55" s="15"/>
      <c r="F55" s="15"/>
      <c r="G55" s="15"/>
      <c r="H55" s="15"/>
      <c r="I55" s="15"/>
      <c r="J55" s="15"/>
      <c r="K55" s="15"/>
      <c r="L55" s="15"/>
      <c r="M55" s="14"/>
      <c r="N55" s="3"/>
      <c r="O55" s="3"/>
      <c r="P55" s="3"/>
      <c r="Q55" s="2" t="s">
        <v>89</v>
      </c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</row>
    <row r="56" spans="1:48" ht="30" customHeight="1">
      <c r="A56" s="13" t="s">
        <v>91</v>
      </c>
      <c r="B56" s="91" t="s">
        <v>92</v>
      </c>
      <c r="C56" s="13" t="s">
        <v>93</v>
      </c>
      <c r="D56" s="14">
        <v>0.75900000000000001</v>
      </c>
      <c r="E56" s="15">
        <f>TRUNC(단가대비표!O22,0)</f>
        <v>1020000</v>
      </c>
      <c r="F56" s="15">
        <f t="shared" ref="F56:F64" si="1">TRUNC(E56*D56, 0)</f>
        <v>774180</v>
      </c>
      <c r="G56" s="15">
        <f>TRUNC(단가대비표!P22,0)</f>
        <v>0</v>
      </c>
      <c r="H56" s="15">
        <f t="shared" ref="H56:H64" si="2">TRUNC(G56*D56, 0)</f>
        <v>0</v>
      </c>
      <c r="I56" s="15">
        <f>TRUNC(단가대비표!V22,0)</f>
        <v>0</v>
      </c>
      <c r="J56" s="15">
        <f t="shared" ref="J56:J64" si="3">TRUNC(I56*D56, 0)</f>
        <v>0</v>
      </c>
      <c r="K56" s="15">
        <f t="shared" ref="K56:K64" si="4">TRUNC(E56+G56+I56, 0)</f>
        <v>1020000</v>
      </c>
      <c r="L56" s="15">
        <f t="shared" ref="L56:L64" si="5">TRUNC(F56+H56+J56, 0)</f>
        <v>774180</v>
      </c>
      <c r="M56" s="13" t="s">
        <v>94</v>
      </c>
      <c r="N56" s="2" t="s">
        <v>95</v>
      </c>
      <c r="O56" s="2" t="s">
        <v>53</v>
      </c>
      <c r="P56" s="2" t="s">
        <v>53</v>
      </c>
      <c r="Q56" s="2" t="s">
        <v>89</v>
      </c>
      <c r="R56" s="2" t="s">
        <v>66</v>
      </c>
      <c r="S56" s="2" t="s">
        <v>66</v>
      </c>
      <c r="T56" s="2" t="s">
        <v>65</v>
      </c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2" t="s">
        <v>53</v>
      </c>
      <c r="AS56" s="2" t="s">
        <v>53</v>
      </c>
      <c r="AT56" s="3"/>
      <c r="AU56" s="2" t="s">
        <v>96</v>
      </c>
      <c r="AV56" s="3">
        <v>118</v>
      </c>
    </row>
    <row r="57" spans="1:48" ht="30" hidden="1" customHeight="1">
      <c r="A57" s="13" t="s">
        <v>97</v>
      </c>
      <c r="B57" s="91" t="s">
        <v>98</v>
      </c>
      <c r="C57" s="13" t="s">
        <v>99</v>
      </c>
      <c r="D57" s="14">
        <v>0</v>
      </c>
      <c r="E57" s="15">
        <f>TRUNC(단가대비표!O93,0)</f>
        <v>3390</v>
      </c>
      <c r="F57" s="15">
        <f t="shared" si="1"/>
        <v>0</v>
      </c>
      <c r="G57" s="15">
        <f>TRUNC(단가대비표!P93,0)</f>
        <v>0</v>
      </c>
      <c r="H57" s="15">
        <f t="shared" si="2"/>
        <v>0</v>
      </c>
      <c r="I57" s="15">
        <f>TRUNC(단가대비표!V93,0)</f>
        <v>0</v>
      </c>
      <c r="J57" s="15">
        <f t="shared" si="3"/>
        <v>0</v>
      </c>
      <c r="K57" s="15">
        <f t="shared" si="4"/>
        <v>3390</v>
      </c>
      <c r="L57" s="15">
        <f t="shared" si="5"/>
        <v>0</v>
      </c>
      <c r="M57" s="13" t="s">
        <v>100</v>
      </c>
      <c r="N57" s="2" t="s">
        <v>101</v>
      </c>
      <c r="O57" s="2" t="s">
        <v>53</v>
      </c>
      <c r="P57" s="2" t="s">
        <v>53</v>
      </c>
      <c r="Q57" s="2" t="s">
        <v>89</v>
      </c>
      <c r="R57" s="2" t="s">
        <v>66</v>
      </c>
      <c r="S57" s="2" t="s">
        <v>66</v>
      </c>
      <c r="T57" s="2" t="s">
        <v>65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2" t="s">
        <v>53</v>
      </c>
      <c r="AS57" s="2" t="s">
        <v>53</v>
      </c>
      <c r="AT57" s="3"/>
      <c r="AU57" s="2" t="s">
        <v>102</v>
      </c>
      <c r="AV57" s="3">
        <v>1296</v>
      </c>
    </row>
    <row r="58" spans="1:48" ht="30" customHeight="1">
      <c r="A58" s="13" t="s">
        <v>97</v>
      </c>
      <c r="B58" s="91" t="s">
        <v>103</v>
      </c>
      <c r="C58" s="13" t="s">
        <v>99</v>
      </c>
      <c r="D58" s="14">
        <v>171</v>
      </c>
      <c r="E58" s="15">
        <f>TRUNC(단가대비표!O91,0)</f>
        <v>11590</v>
      </c>
      <c r="F58" s="15">
        <f t="shared" si="1"/>
        <v>1981890</v>
      </c>
      <c r="G58" s="15">
        <f>TRUNC(단가대비표!P91,0)</f>
        <v>0</v>
      </c>
      <c r="H58" s="15">
        <f t="shared" si="2"/>
        <v>0</v>
      </c>
      <c r="I58" s="15">
        <f>TRUNC(단가대비표!V91,0)</f>
        <v>0</v>
      </c>
      <c r="J58" s="15">
        <f t="shared" si="3"/>
        <v>0</v>
      </c>
      <c r="K58" s="15">
        <f t="shared" si="4"/>
        <v>11590</v>
      </c>
      <c r="L58" s="15">
        <f t="shared" si="5"/>
        <v>1981890</v>
      </c>
      <c r="M58" s="13" t="s">
        <v>104</v>
      </c>
      <c r="N58" s="2" t="s">
        <v>105</v>
      </c>
      <c r="O58" s="2" t="s">
        <v>53</v>
      </c>
      <c r="P58" s="2" t="s">
        <v>53</v>
      </c>
      <c r="Q58" s="2" t="s">
        <v>89</v>
      </c>
      <c r="R58" s="2" t="s">
        <v>66</v>
      </c>
      <c r="S58" s="2" t="s">
        <v>66</v>
      </c>
      <c r="T58" s="2" t="s">
        <v>65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2" t="s">
        <v>53</v>
      </c>
      <c r="AS58" s="2" t="s">
        <v>53</v>
      </c>
      <c r="AT58" s="3"/>
      <c r="AU58" s="2" t="s">
        <v>106</v>
      </c>
      <c r="AV58" s="3">
        <v>1293</v>
      </c>
    </row>
    <row r="59" spans="1:48" ht="30" customHeight="1">
      <c r="A59" s="13" t="s">
        <v>97</v>
      </c>
      <c r="B59" s="91" t="s">
        <v>107</v>
      </c>
      <c r="C59" s="13" t="s">
        <v>99</v>
      </c>
      <c r="D59" s="14">
        <v>19</v>
      </c>
      <c r="E59" s="15">
        <f>TRUNC(단가대비표!O94,0)</f>
        <v>6640</v>
      </c>
      <c r="F59" s="15">
        <f t="shared" si="1"/>
        <v>126160</v>
      </c>
      <c r="G59" s="15">
        <f>TRUNC(단가대비표!P94,0)</f>
        <v>0</v>
      </c>
      <c r="H59" s="15">
        <f t="shared" si="2"/>
        <v>0</v>
      </c>
      <c r="I59" s="15">
        <f>TRUNC(단가대비표!V94,0)</f>
        <v>0</v>
      </c>
      <c r="J59" s="15">
        <f t="shared" si="3"/>
        <v>0</v>
      </c>
      <c r="K59" s="15">
        <f t="shared" si="4"/>
        <v>6640</v>
      </c>
      <c r="L59" s="15">
        <f t="shared" si="5"/>
        <v>126160</v>
      </c>
      <c r="M59" s="13" t="s">
        <v>108</v>
      </c>
      <c r="N59" s="2" t="s">
        <v>109</v>
      </c>
      <c r="O59" s="2" t="s">
        <v>53</v>
      </c>
      <c r="P59" s="2" t="s">
        <v>53</v>
      </c>
      <c r="Q59" s="2" t="s">
        <v>89</v>
      </c>
      <c r="R59" s="2" t="s">
        <v>66</v>
      </c>
      <c r="S59" s="2" t="s">
        <v>66</v>
      </c>
      <c r="T59" s="2" t="s">
        <v>65</v>
      </c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2" t="s">
        <v>53</v>
      </c>
      <c r="AS59" s="2" t="s">
        <v>53</v>
      </c>
      <c r="AT59" s="3"/>
      <c r="AU59" s="2" t="s">
        <v>110</v>
      </c>
      <c r="AV59" s="3">
        <v>1294</v>
      </c>
    </row>
    <row r="60" spans="1:48" ht="30" customHeight="1">
      <c r="A60" s="13" t="s">
        <v>97</v>
      </c>
      <c r="B60" s="91" t="s">
        <v>111</v>
      </c>
      <c r="C60" s="13" t="s">
        <v>99</v>
      </c>
      <c r="D60" s="14">
        <v>19</v>
      </c>
      <c r="E60" s="15">
        <f>TRUNC(단가대비표!O92,0)</f>
        <v>11590</v>
      </c>
      <c r="F60" s="15">
        <f t="shared" si="1"/>
        <v>220210</v>
      </c>
      <c r="G60" s="15">
        <f>TRUNC(단가대비표!P92,0)</f>
        <v>0</v>
      </c>
      <c r="H60" s="15">
        <f t="shared" si="2"/>
        <v>0</v>
      </c>
      <c r="I60" s="15">
        <f>TRUNC(단가대비표!V92,0)</f>
        <v>0</v>
      </c>
      <c r="J60" s="15">
        <f t="shared" si="3"/>
        <v>0</v>
      </c>
      <c r="K60" s="15">
        <f t="shared" si="4"/>
        <v>11590</v>
      </c>
      <c r="L60" s="15">
        <f t="shared" si="5"/>
        <v>220210</v>
      </c>
      <c r="M60" s="13" t="s">
        <v>112</v>
      </c>
      <c r="N60" s="2" t="s">
        <v>113</v>
      </c>
      <c r="O60" s="2" t="s">
        <v>53</v>
      </c>
      <c r="P60" s="2" t="s">
        <v>53</v>
      </c>
      <c r="Q60" s="2" t="s">
        <v>89</v>
      </c>
      <c r="R60" s="2" t="s">
        <v>66</v>
      </c>
      <c r="S60" s="2" t="s">
        <v>66</v>
      </c>
      <c r="T60" s="2" t="s">
        <v>65</v>
      </c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2" t="s">
        <v>53</v>
      </c>
      <c r="AS60" s="2" t="s">
        <v>53</v>
      </c>
      <c r="AT60" s="3"/>
      <c r="AU60" s="2" t="s">
        <v>114</v>
      </c>
      <c r="AV60" s="3">
        <v>1295</v>
      </c>
    </row>
    <row r="61" spans="1:48" ht="30" customHeight="1">
      <c r="A61" s="13" t="s">
        <v>115</v>
      </c>
      <c r="B61" s="13" t="s">
        <v>53</v>
      </c>
      <c r="C61" s="13" t="s">
        <v>93</v>
      </c>
      <c r="D61" s="14">
        <v>2.5499999999999998</v>
      </c>
      <c r="E61" s="15">
        <f>TRUNC(일위대가목록!E39,0)</f>
        <v>62407</v>
      </c>
      <c r="F61" s="15">
        <f t="shared" si="1"/>
        <v>159137</v>
      </c>
      <c r="G61" s="15">
        <f>TRUNC(일위대가목록!F39,0)</f>
        <v>669760</v>
      </c>
      <c r="H61" s="15">
        <f t="shared" si="2"/>
        <v>1707888</v>
      </c>
      <c r="I61" s="15">
        <f>TRUNC(일위대가목록!G39,0)</f>
        <v>226110</v>
      </c>
      <c r="J61" s="15">
        <f t="shared" si="3"/>
        <v>576580</v>
      </c>
      <c r="K61" s="15">
        <f t="shared" si="4"/>
        <v>958277</v>
      </c>
      <c r="L61" s="15">
        <f t="shared" si="5"/>
        <v>2443605</v>
      </c>
      <c r="M61" s="13" t="s">
        <v>116</v>
      </c>
      <c r="N61" s="2" t="s">
        <v>117</v>
      </c>
      <c r="O61" s="2" t="s">
        <v>53</v>
      </c>
      <c r="P61" s="2" t="s">
        <v>53</v>
      </c>
      <c r="Q61" s="2" t="s">
        <v>89</v>
      </c>
      <c r="R61" s="2" t="s">
        <v>65</v>
      </c>
      <c r="S61" s="2" t="s">
        <v>66</v>
      </c>
      <c r="T61" s="2" t="s">
        <v>66</v>
      </c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2" t="s">
        <v>53</v>
      </c>
      <c r="AS61" s="2" t="s">
        <v>53</v>
      </c>
      <c r="AT61" s="3"/>
      <c r="AU61" s="2" t="s">
        <v>118</v>
      </c>
      <c r="AV61" s="3">
        <v>119</v>
      </c>
    </row>
    <row r="62" spans="1:48" ht="30" customHeight="1">
      <c r="A62" s="13" t="s">
        <v>119</v>
      </c>
      <c r="B62" s="13" t="s">
        <v>120</v>
      </c>
      <c r="C62" s="13" t="s">
        <v>121</v>
      </c>
      <c r="D62" s="14">
        <v>-128</v>
      </c>
      <c r="E62" s="15">
        <f>TRUNC(단가대비표!O16,0)</f>
        <v>438</v>
      </c>
      <c r="F62" s="15">
        <f t="shared" si="1"/>
        <v>-56064</v>
      </c>
      <c r="G62" s="15">
        <f>TRUNC(단가대비표!P16,0)</f>
        <v>0</v>
      </c>
      <c r="H62" s="15">
        <f t="shared" si="2"/>
        <v>0</v>
      </c>
      <c r="I62" s="15">
        <f>TRUNC(단가대비표!V16,0)</f>
        <v>0</v>
      </c>
      <c r="J62" s="15">
        <f t="shared" si="3"/>
        <v>0</v>
      </c>
      <c r="K62" s="15">
        <f t="shared" si="4"/>
        <v>438</v>
      </c>
      <c r="L62" s="15">
        <f t="shared" si="5"/>
        <v>-56064</v>
      </c>
      <c r="M62" s="13" t="s">
        <v>122</v>
      </c>
      <c r="N62" s="2" t="s">
        <v>123</v>
      </c>
      <c r="O62" s="2" t="s">
        <v>53</v>
      </c>
      <c r="P62" s="2" t="s">
        <v>53</v>
      </c>
      <c r="Q62" s="2" t="s">
        <v>89</v>
      </c>
      <c r="R62" s="2" t="s">
        <v>66</v>
      </c>
      <c r="S62" s="2" t="s">
        <v>66</v>
      </c>
      <c r="T62" s="2" t="s">
        <v>65</v>
      </c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2" t="s">
        <v>53</v>
      </c>
      <c r="AS62" s="2" t="s">
        <v>53</v>
      </c>
      <c r="AT62" s="3"/>
      <c r="AU62" s="2" t="s">
        <v>124</v>
      </c>
      <c r="AV62" s="3">
        <v>120</v>
      </c>
    </row>
    <row r="63" spans="1:48" ht="30" customHeight="1">
      <c r="A63" s="13" t="s">
        <v>125</v>
      </c>
      <c r="B63" s="13" t="s">
        <v>126</v>
      </c>
      <c r="C63" s="13" t="s">
        <v>84</v>
      </c>
      <c r="D63" s="14">
        <v>164</v>
      </c>
      <c r="E63" s="15">
        <f>TRUNC(일위대가목록!E88,0)</f>
        <v>903</v>
      </c>
      <c r="F63" s="15">
        <f t="shared" si="1"/>
        <v>148092</v>
      </c>
      <c r="G63" s="15">
        <f>TRUNC(일위대가목록!F88,0)</f>
        <v>4541</v>
      </c>
      <c r="H63" s="15">
        <f t="shared" si="2"/>
        <v>744724</v>
      </c>
      <c r="I63" s="15">
        <f>TRUNC(일위대가목록!G88,0)</f>
        <v>0</v>
      </c>
      <c r="J63" s="15">
        <f t="shared" si="3"/>
        <v>0</v>
      </c>
      <c r="K63" s="15">
        <f t="shared" si="4"/>
        <v>5444</v>
      </c>
      <c r="L63" s="15">
        <f t="shared" si="5"/>
        <v>892816</v>
      </c>
      <c r="M63" s="13" t="s">
        <v>127</v>
      </c>
      <c r="N63" s="2" t="s">
        <v>128</v>
      </c>
      <c r="O63" s="2" t="s">
        <v>53</v>
      </c>
      <c r="P63" s="2" t="s">
        <v>53</v>
      </c>
      <c r="Q63" s="2" t="s">
        <v>89</v>
      </c>
      <c r="R63" s="2" t="s">
        <v>65</v>
      </c>
      <c r="S63" s="2" t="s">
        <v>66</v>
      </c>
      <c r="T63" s="2" t="s">
        <v>66</v>
      </c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2" t="s">
        <v>53</v>
      </c>
      <c r="AS63" s="2" t="s">
        <v>53</v>
      </c>
      <c r="AT63" s="3"/>
      <c r="AU63" s="2" t="s">
        <v>129</v>
      </c>
      <c r="AV63" s="3">
        <v>1061</v>
      </c>
    </row>
    <row r="64" spans="1:48" ht="30" customHeight="1">
      <c r="A64" s="13" t="s">
        <v>130</v>
      </c>
      <c r="B64" s="13" t="s">
        <v>131</v>
      </c>
      <c r="C64" s="13" t="s">
        <v>84</v>
      </c>
      <c r="D64" s="14">
        <v>164</v>
      </c>
      <c r="E64" s="15">
        <f>TRUNC(일위대가목록!E89,0)</f>
        <v>1697</v>
      </c>
      <c r="F64" s="15">
        <f t="shared" si="1"/>
        <v>278308</v>
      </c>
      <c r="G64" s="15">
        <f>TRUNC(일위대가목록!F89,0)</f>
        <v>1897</v>
      </c>
      <c r="H64" s="15">
        <f t="shared" si="2"/>
        <v>311108</v>
      </c>
      <c r="I64" s="15">
        <f>TRUNC(일위대가목록!G89,0)</f>
        <v>0</v>
      </c>
      <c r="J64" s="15">
        <f t="shared" si="3"/>
        <v>0</v>
      </c>
      <c r="K64" s="15">
        <f t="shared" si="4"/>
        <v>3594</v>
      </c>
      <c r="L64" s="15">
        <f t="shared" si="5"/>
        <v>589416</v>
      </c>
      <c r="M64" s="13" t="s">
        <v>132</v>
      </c>
      <c r="N64" s="2" t="s">
        <v>133</v>
      </c>
      <c r="O64" s="2" t="s">
        <v>53</v>
      </c>
      <c r="P64" s="2" t="s">
        <v>53</v>
      </c>
      <c r="Q64" s="2" t="s">
        <v>89</v>
      </c>
      <c r="R64" s="2" t="s">
        <v>65</v>
      </c>
      <c r="S64" s="2" t="s">
        <v>66</v>
      </c>
      <c r="T64" s="2" t="s">
        <v>66</v>
      </c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2" t="s">
        <v>53</v>
      </c>
      <c r="AS64" s="2" t="s">
        <v>53</v>
      </c>
      <c r="AT64" s="3"/>
      <c r="AU64" s="2" t="s">
        <v>134</v>
      </c>
      <c r="AV64" s="3">
        <v>142</v>
      </c>
    </row>
    <row r="65" spans="1:48" ht="30" customHeight="1">
      <c r="A65" s="14"/>
      <c r="B65" s="14"/>
      <c r="C65" s="14"/>
      <c r="D65" s="14"/>
      <c r="E65" s="15"/>
      <c r="F65" s="15"/>
      <c r="G65" s="15"/>
      <c r="H65" s="15"/>
      <c r="I65" s="15"/>
      <c r="J65" s="15"/>
      <c r="K65" s="15"/>
      <c r="L65" s="15"/>
      <c r="M65" s="14"/>
      <c r="Q65" s="1" t="s">
        <v>89</v>
      </c>
    </row>
    <row r="66" spans="1:48" ht="30" customHeight="1">
      <c r="A66" s="14"/>
      <c r="B66" s="14"/>
      <c r="C66" s="14"/>
      <c r="D66" s="14"/>
      <c r="E66" s="15"/>
      <c r="F66" s="15"/>
      <c r="G66" s="15"/>
      <c r="H66" s="15"/>
      <c r="I66" s="15"/>
      <c r="J66" s="15"/>
      <c r="K66" s="15"/>
      <c r="L66" s="15"/>
      <c r="M66" s="14"/>
      <c r="Q66" s="1" t="s">
        <v>89</v>
      </c>
    </row>
    <row r="67" spans="1:48" ht="30" customHeight="1">
      <c r="A67" s="14"/>
      <c r="B67" s="14"/>
      <c r="C67" s="14"/>
      <c r="D67" s="14"/>
      <c r="E67" s="15"/>
      <c r="F67" s="15"/>
      <c r="G67" s="15"/>
      <c r="H67" s="15"/>
      <c r="I67" s="15"/>
      <c r="J67" s="15"/>
      <c r="K67" s="15"/>
      <c r="L67" s="15"/>
      <c r="M67" s="14"/>
      <c r="Q67" s="1" t="s">
        <v>89</v>
      </c>
    </row>
    <row r="68" spans="1:48" ht="30" customHeight="1">
      <c r="A68" s="14"/>
      <c r="B68" s="14"/>
      <c r="C68" s="14"/>
      <c r="D68" s="14"/>
      <c r="E68" s="15"/>
      <c r="F68" s="15"/>
      <c r="G68" s="15"/>
      <c r="H68" s="15"/>
      <c r="I68" s="15"/>
      <c r="J68" s="15"/>
      <c r="K68" s="15"/>
      <c r="L68" s="15"/>
      <c r="M68" s="14"/>
      <c r="Q68" s="1" t="s">
        <v>89</v>
      </c>
    </row>
    <row r="69" spans="1:48" ht="30" customHeight="1">
      <c r="A69" s="14"/>
      <c r="B69" s="14"/>
      <c r="C69" s="14"/>
      <c r="D69" s="14"/>
      <c r="E69" s="15"/>
      <c r="F69" s="15"/>
      <c r="G69" s="15"/>
      <c r="H69" s="15"/>
      <c r="I69" s="15"/>
      <c r="J69" s="15"/>
      <c r="K69" s="15"/>
      <c r="L69" s="15"/>
      <c r="M69" s="14"/>
      <c r="Q69" s="1" t="s">
        <v>89</v>
      </c>
    </row>
    <row r="70" spans="1:48" ht="30" customHeight="1">
      <c r="A70" s="14"/>
      <c r="B70" s="14"/>
      <c r="C70" s="14"/>
      <c r="D70" s="14"/>
      <c r="E70" s="15"/>
      <c r="F70" s="15"/>
      <c r="G70" s="15"/>
      <c r="H70" s="15"/>
      <c r="I70" s="15"/>
      <c r="J70" s="15"/>
      <c r="K70" s="15"/>
      <c r="L70" s="15"/>
      <c r="M70" s="14"/>
      <c r="Q70" s="1" t="s">
        <v>89</v>
      </c>
    </row>
    <row r="71" spans="1:48" ht="30" customHeight="1">
      <c r="A71" s="14"/>
      <c r="B71" s="14"/>
      <c r="C71" s="14"/>
      <c r="D71" s="14"/>
      <c r="E71" s="15"/>
      <c r="F71" s="15"/>
      <c r="G71" s="15"/>
      <c r="H71" s="15"/>
      <c r="I71" s="15"/>
      <c r="J71" s="15"/>
      <c r="K71" s="15"/>
      <c r="L71" s="15"/>
      <c r="M71" s="14"/>
      <c r="Q71" s="1" t="s">
        <v>89</v>
      </c>
    </row>
    <row r="72" spans="1:48" ht="30" customHeight="1">
      <c r="A72" s="14"/>
      <c r="B72" s="14"/>
      <c r="C72" s="14"/>
      <c r="D72" s="14"/>
      <c r="E72" s="15"/>
      <c r="F72" s="15"/>
      <c r="G72" s="15"/>
      <c r="H72" s="15"/>
      <c r="I72" s="15"/>
      <c r="J72" s="15"/>
      <c r="K72" s="15"/>
      <c r="L72" s="15"/>
      <c r="M72" s="14"/>
      <c r="Q72" s="1" t="s">
        <v>89</v>
      </c>
    </row>
    <row r="73" spans="1:48" ht="30" customHeight="1">
      <c r="A73" s="14"/>
      <c r="B73" s="14"/>
      <c r="C73" s="14"/>
      <c r="D73" s="14"/>
      <c r="E73" s="15"/>
      <c r="F73" s="15"/>
      <c r="G73" s="15"/>
      <c r="H73" s="15"/>
      <c r="I73" s="15"/>
      <c r="J73" s="15"/>
      <c r="K73" s="15"/>
      <c r="L73" s="15"/>
      <c r="M73" s="14"/>
      <c r="Q73" s="1" t="s">
        <v>89</v>
      </c>
    </row>
    <row r="74" spans="1:48" ht="30" customHeight="1">
      <c r="A74" s="14"/>
      <c r="B74" s="14"/>
      <c r="C74" s="14"/>
      <c r="D74" s="14"/>
      <c r="E74" s="15"/>
      <c r="F74" s="15"/>
      <c r="G74" s="15"/>
      <c r="H74" s="15"/>
      <c r="I74" s="15"/>
      <c r="J74" s="15"/>
      <c r="K74" s="15"/>
      <c r="L74" s="15"/>
      <c r="M74" s="14"/>
      <c r="Q74" s="1" t="s">
        <v>89</v>
      </c>
    </row>
    <row r="75" spans="1:48" ht="30" customHeight="1">
      <c r="A75" s="14"/>
      <c r="B75" s="14"/>
      <c r="C75" s="14"/>
      <c r="D75" s="14"/>
      <c r="E75" s="15"/>
      <c r="F75" s="15"/>
      <c r="G75" s="15"/>
      <c r="H75" s="15"/>
      <c r="I75" s="15"/>
      <c r="J75" s="15"/>
      <c r="K75" s="15"/>
      <c r="L75" s="15"/>
      <c r="M75" s="14"/>
      <c r="Q75" s="1" t="s">
        <v>89</v>
      </c>
    </row>
    <row r="76" spans="1:48" ht="30" customHeight="1">
      <c r="A76" s="14"/>
      <c r="B76" s="14"/>
      <c r="C76" s="14"/>
      <c r="D76" s="14"/>
      <c r="E76" s="15"/>
      <c r="F76" s="15"/>
      <c r="G76" s="15"/>
      <c r="H76" s="15"/>
      <c r="I76" s="15"/>
      <c r="J76" s="15"/>
      <c r="K76" s="15"/>
      <c r="L76" s="15"/>
      <c r="M76" s="14"/>
      <c r="Q76" s="1" t="s">
        <v>89</v>
      </c>
    </row>
    <row r="77" spans="1:48" ht="30" customHeight="1">
      <c r="A77" s="14"/>
      <c r="B77" s="14"/>
      <c r="C77" s="14"/>
      <c r="D77" s="14"/>
      <c r="E77" s="15"/>
      <c r="F77" s="15"/>
      <c r="G77" s="15"/>
      <c r="H77" s="15"/>
      <c r="I77" s="15"/>
      <c r="J77" s="15"/>
      <c r="K77" s="15"/>
      <c r="L77" s="15"/>
      <c r="M77" s="14"/>
      <c r="Q77" s="1" t="s">
        <v>89</v>
      </c>
    </row>
    <row r="78" spans="1:48" ht="30" customHeight="1">
      <c r="A78" s="14"/>
      <c r="B78" s="14"/>
      <c r="C78" s="14"/>
      <c r="D78" s="14"/>
      <c r="E78" s="15"/>
      <c r="F78" s="15"/>
      <c r="G78" s="15"/>
      <c r="H78" s="15"/>
      <c r="I78" s="15"/>
      <c r="J78" s="15"/>
      <c r="K78" s="15"/>
      <c r="L78" s="15"/>
      <c r="M78" s="14"/>
      <c r="Q78" s="1" t="s">
        <v>89</v>
      </c>
    </row>
    <row r="79" spans="1:48" ht="30" customHeight="1">
      <c r="A79" s="13" t="s">
        <v>68</v>
      </c>
      <c r="B79" s="14"/>
      <c r="C79" s="14"/>
      <c r="D79" s="14"/>
      <c r="E79" s="15"/>
      <c r="F79" s="15">
        <f>SUMIF(Q56:Q78,"010103",F56:F78)</f>
        <v>3631913</v>
      </c>
      <c r="G79" s="15"/>
      <c r="H79" s="15">
        <f>SUMIF(Q56:Q78,"010103",H56:H78)</f>
        <v>2763720</v>
      </c>
      <c r="I79" s="15"/>
      <c r="J79" s="15">
        <f>SUMIF(Q56:Q78,"010103",J56:J78)</f>
        <v>576580</v>
      </c>
      <c r="K79" s="15"/>
      <c r="L79" s="15">
        <f>SUMIF(Q56:Q78,"010103",L56:L78)</f>
        <v>6972213</v>
      </c>
      <c r="M79" s="14"/>
      <c r="N79" t="s">
        <v>69</v>
      </c>
    </row>
    <row r="80" spans="1:48" ht="30" customHeight="1">
      <c r="A80" s="13" t="s">
        <v>135</v>
      </c>
      <c r="B80" s="13" t="s">
        <v>90</v>
      </c>
      <c r="C80" s="14"/>
      <c r="D80" s="14"/>
      <c r="E80" s="15"/>
      <c r="F80" s="15"/>
      <c r="G80" s="15"/>
      <c r="H80" s="15"/>
      <c r="I80" s="15"/>
      <c r="J80" s="15"/>
      <c r="K80" s="15"/>
      <c r="L80" s="15"/>
      <c r="M80" s="14"/>
      <c r="N80" s="3"/>
      <c r="O80" s="3"/>
      <c r="P80" s="3"/>
      <c r="Q80" s="2" t="s">
        <v>136</v>
      </c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</row>
    <row r="81" spans="1:48" ht="30" customHeight="1">
      <c r="A81" s="13" t="s">
        <v>137</v>
      </c>
      <c r="B81" s="13" t="s">
        <v>138</v>
      </c>
      <c r="C81" s="13" t="s">
        <v>99</v>
      </c>
      <c r="D81" s="14">
        <v>3</v>
      </c>
      <c r="E81" s="15">
        <f>TRUNC(단가대비표!O109,0)</f>
        <v>15000</v>
      </c>
      <c r="F81" s="15">
        <f>TRUNC(E81*D81, 0)</f>
        <v>45000</v>
      </c>
      <c r="G81" s="15">
        <f>TRUNC(단가대비표!P109,0)</f>
        <v>0</v>
      </c>
      <c r="H81" s="15">
        <f>TRUNC(G81*D81, 0)</f>
        <v>0</v>
      </c>
      <c r="I81" s="15">
        <f>TRUNC(단가대비표!V109,0)</f>
        <v>0</v>
      </c>
      <c r="J81" s="15">
        <f>TRUNC(I81*D81, 0)</f>
        <v>0</v>
      </c>
      <c r="K81" s="15">
        <f t="shared" ref="K81:L85" si="6">TRUNC(E81+G81+I81, 0)</f>
        <v>15000</v>
      </c>
      <c r="L81" s="15">
        <f t="shared" si="6"/>
        <v>45000</v>
      </c>
      <c r="M81" s="13" t="s">
        <v>139</v>
      </c>
      <c r="N81" s="2" t="s">
        <v>140</v>
      </c>
      <c r="O81" s="2" t="s">
        <v>53</v>
      </c>
      <c r="P81" s="2" t="s">
        <v>53</v>
      </c>
      <c r="Q81" s="2" t="s">
        <v>136</v>
      </c>
      <c r="R81" s="2" t="s">
        <v>66</v>
      </c>
      <c r="S81" s="2" t="s">
        <v>66</v>
      </c>
      <c r="T81" s="2" t="s">
        <v>65</v>
      </c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2" t="s">
        <v>53</v>
      </c>
      <c r="AS81" s="2" t="s">
        <v>53</v>
      </c>
      <c r="AT81" s="3"/>
      <c r="AU81" s="2" t="s">
        <v>141</v>
      </c>
      <c r="AV81" s="3">
        <v>147</v>
      </c>
    </row>
    <row r="82" spans="1:48" ht="30" customHeight="1">
      <c r="A82" s="13" t="s">
        <v>142</v>
      </c>
      <c r="B82" s="13" t="s">
        <v>143</v>
      </c>
      <c r="C82" s="13" t="s">
        <v>144</v>
      </c>
      <c r="D82" s="14">
        <v>10086</v>
      </c>
      <c r="E82" s="15">
        <f>TRUNC(단가대비표!O36,0)</f>
        <v>90</v>
      </c>
      <c r="F82" s="15">
        <f>TRUNC(E82*D82, 0)</f>
        <v>907740</v>
      </c>
      <c r="G82" s="15">
        <f>TRUNC(단가대비표!P36,0)</f>
        <v>0</v>
      </c>
      <c r="H82" s="15">
        <f>TRUNC(G82*D82, 0)</f>
        <v>0</v>
      </c>
      <c r="I82" s="15">
        <f>TRUNC(단가대비표!V36,0)</f>
        <v>0</v>
      </c>
      <c r="J82" s="15">
        <f>TRUNC(I82*D82, 0)</f>
        <v>0</v>
      </c>
      <c r="K82" s="15">
        <f t="shared" si="6"/>
        <v>90</v>
      </c>
      <c r="L82" s="15">
        <f t="shared" si="6"/>
        <v>907740</v>
      </c>
      <c r="M82" s="13" t="s">
        <v>145</v>
      </c>
      <c r="N82" s="2" t="s">
        <v>146</v>
      </c>
      <c r="O82" s="2" t="s">
        <v>53</v>
      </c>
      <c r="P82" s="2" t="s">
        <v>53</v>
      </c>
      <c r="Q82" s="2" t="s">
        <v>136</v>
      </c>
      <c r="R82" s="2" t="s">
        <v>66</v>
      </c>
      <c r="S82" s="2" t="s">
        <v>66</v>
      </c>
      <c r="T82" s="2" t="s">
        <v>65</v>
      </c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2" t="s">
        <v>53</v>
      </c>
      <c r="AS82" s="2" t="s">
        <v>53</v>
      </c>
      <c r="AT82" s="3"/>
      <c r="AU82" s="2" t="s">
        <v>147</v>
      </c>
      <c r="AV82" s="3">
        <v>148</v>
      </c>
    </row>
    <row r="83" spans="1:48" ht="30" customHeight="1">
      <c r="A83" s="13" t="s">
        <v>148</v>
      </c>
      <c r="B83" s="13" t="s">
        <v>149</v>
      </c>
      <c r="C83" s="13" t="s">
        <v>150</v>
      </c>
      <c r="D83" s="14">
        <v>9.6059999999999999</v>
      </c>
      <c r="E83" s="15">
        <f>TRUNC(일위대가목록!E42,0)</f>
        <v>0</v>
      </c>
      <c r="F83" s="15">
        <f>TRUNC(E83*D83, 0)</f>
        <v>0</v>
      </c>
      <c r="G83" s="15">
        <f>TRUNC(일위대가목록!F42,0)</f>
        <v>75987</v>
      </c>
      <c r="H83" s="15">
        <f>TRUNC(G83*D83, 0)</f>
        <v>729931</v>
      </c>
      <c r="I83" s="15">
        <f>TRUNC(일위대가목록!G42,0)</f>
        <v>0</v>
      </c>
      <c r="J83" s="15">
        <f>TRUNC(I83*D83, 0)</f>
        <v>0</v>
      </c>
      <c r="K83" s="15">
        <f t="shared" si="6"/>
        <v>75987</v>
      </c>
      <c r="L83" s="15">
        <f t="shared" si="6"/>
        <v>729931</v>
      </c>
      <c r="M83" s="13" t="s">
        <v>151</v>
      </c>
      <c r="N83" s="2" t="s">
        <v>152</v>
      </c>
      <c r="O83" s="2" t="s">
        <v>53</v>
      </c>
      <c r="P83" s="2" t="s">
        <v>53</v>
      </c>
      <c r="Q83" s="2" t="s">
        <v>136</v>
      </c>
      <c r="R83" s="2" t="s">
        <v>65</v>
      </c>
      <c r="S83" s="2" t="s">
        <v>66</v>
      </c>
      <c r="T83" s="2" t="s">
        <v>66</v>
      </c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2" t="s">
        <v>53</v>
      </c>
      <c r="AS83" s="2" t="s">
        <v>53</v>
      </c>
      <c r="AT83" s="3"/>
      <c r="AU83" s="2" t="s">
        <v>153</v>
      </c>
      <c r="AV83" s="3">
        <v>150</v>
      </c>
    </row>
    <row r="84" spans="1:48" ht="30" customHeight="1">
      <c r="A84" s="13" t="s">
        <v>154</v>
      </c>
      <c r="B84" s="13" t="s">
        <v>155</v>
      </c>
      <c r="C84" s="13" t="s">
        <v>84</v>
      </c>
      <c r="D84" s="14">
        <v>49</v>
      </c>
      <c r="E84" s="15">
        <f>TRUNC(일위대가목록!E40,0)</f>
        <v>2256</v>
      </c>
      <c r="F84" s="15">
        <f>TRUNC(E84*D84, 0)</f>
        <v>110544</v>
      </c>
      <c r="G84" s="15">
        <f>TRUNC(일위대가목록!F40,0)</f>
        <v>41106</v>
      </c>
      <c r="H84" s="15">
        <f>TRUNC(G84*D84, 0)</f>
        <v>2014194</v>
      </c>
      <c r="I84" s="15">
        <f>TRUNC(일위대가목록!G40,0)</f>
        <v>793</v>
      </c>
      <c r="J84" s="15">
        <f>TRUNC(I84*D84, 0)</f>
        <v>38857</v>
      </c>
      <c r="K84" s="15">
        <f t="shared" si="6"/>
        <v>44155</v>
      </c>
      <c r="L84" s="15">
        <f t="shared" si="6"/>
        <v>2163595</v>
      </c>
      <c r="M84" s="13" t="s">
        <v>156</v>
      </c>
      <c r="N84" s="2" t="s">
        <v>157</v>
      </c>
      <c r="O84" s="2" t="s">
        <v>53</v>
      </c>
      <c r="P84" s="2" t="s">
        <v>53</v>
      </c>
      <c r="Q84" s="2" t="s">
        <v>136</v>
      </c>
      <c r="R84" s="2" t="s">
        <v>65</v>
      </c>
      <c r="S84" s="2" t="s">
        <v>66</v>
      </c>
      <c r="T84" s="2" t="s">
        <v>66</v>
      </c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2" t="s">
        <v>53</v>
      </c>
      <c r="AS84" s="2" t="s">
        <v>53</v>
      </c>
      <c r="AT84" s="3"/>
      <c r="AU84" s="2" t="s">
        <v>158</v>
      </c>
      <c r="AV84" s="3">
        <v>152</v>
      </c>
    </row>
    <row r="85" spans="1:48" ht="30" customHeight="1">
      <c r="A85" s="13" t="s">
        <v>159</v>
      </c>
      <c r="B85" s="13" t="s">
        <v>160</v>
      </c>
      <c r="C85" s="13" t="s">
        <v>84</v>
      </c>
      <c r="D85" s="14">
        <v>40</v>
      </c>
      <c r="E85" s="15">
        <f>TRUNC(일위대가목록!E41,0)</f>
        <v>5819</v>
      </c>
      <c r="F85" s="15">
        <f>TRUNC(E85*D85, 0)</f>
        <v>232760</v>
      </c>
      <c r="G85" s="15">
        <f>TRUNC(일위대가목록!F41,0)</f>
        <v>69855</v>
      </c>
      <c r="H85" s="15">
        <f>TRUNC(G85*D85, 0)</f>
        <v>2794200</v>
      </c>
      <c r="I85" s="15">
        <f>TRUNC(일위대가목록!G41,0)</f>
        <v>1324</v>
      </c>
      <c r="J85" s="15">
        <f>TRUNC(I85*D85, 0)</f>
        <v>52960</v>
      </c>
      <c r="K85" s="15">
        <f t="shared" si="6"/>
        <v>76998</v>
      </c>
      <c r="L85" s="15">
        <f t="shared" si="6"/>
        <v>3079920</v>
      </c>
      <c r="M85" s="13" t="s">
        <v>161</v>
      </c>
      <c r="N85" s="2" t="s">
        <v>162</v>
      </c>
      <c r="O85" s="2" t="s">
        <v>53</v>
      </c>
      <c r="P85" s="2" t="s">
        <v>53</v>
      </c>
      <c r="Q85" s="2" t="s">
        <v>136</v>
      </c>
      <c r="R85" s="2" t="s">
        <v>65</v>
      </c>
      <c r="S85" s="2" t="s">
        <v>66</v>
      </c>
      <c r="T85" s="2" t="s">
        <v>66</v>
      </c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2" t="s">
        <v>53</v>
      </c>
      <c r="AS85" s="2" t="s">
        <v>53</v>
      </c>
      <c r="AT85" s="3"/>
      <c r="AU85" s="2" t="s">
        <v>163</v>
      </c>
      <c r="AV85" s="3">
        <v>153</v>
      </c>
    </row>
    <row r="86" spans="1:48" ht="30" customHeight="1">
      <c r="A86" s="14"/>
      <c r="B86" s="14"/>
      <c r="C86" s="14"/>
      <c r="D86" s="14"/>
      <c r="E86" s="15"/>
      <c r="F86" s="15"/>
      <c r="G86" s="15"/>
      <c r="H86" s="15"/>
      <c r="I86" s="15"/>
      <c r="J86" s="15"/>
      <c r="K86" s="15"/>
      <c r="L86" s="15"/>
      <c r="M86" s="14"/>
      <c r="Q86" s="1" t="s">
        <v>136</v>
      </c>
    </row>
    <row r="87" spans="1:48" ht="30" customHeight="1">
      <c r="A87" s="14"/>
      <c r="B87" s="14"/>
      <c r="C87" s="14"/>
      <c r="D87" s="14"/>
      <c r="E87" s="15"/>
      <c r="F87" s="15"/>
      <c r="G87" s="15"/>
      <c r="H87" s="15"/>
      <c r="I87" s="15"/>
      <c r="J87" s="15"/>
      <c r="K87" s="15"/>
      <c r="L87" s="15"/>
      <c r="M87" s="14"/>
      <c r="Q87" s="1" t="s">
        <v>136</v>
      </c>
    </row>
    <row r="88" spans="1:48" ht="30" customHeight="1">
      <c r="A88" s="14"/>
      <c r="B88" s="14"/>
      <c r="C88" s="14"/>
      <c r="D88" s="14"/>
      <c r="E88" s="15"/>
      <c r="F88" s="15"/>
      <c r="G88" s="15"/>
      <c r="H88" s="15"/>
      <c r="I88" s="15"/>
      <c r="J88" s="15"/>
      <c r="K88" s="15"/>
      <c r="L88" s="15"/>
      <c r="M88" s="14"/>
      <c r="Q88" s="1" t="s">
        <v>136</v>
      </c>
    </row>
    <row r="89" spans="1:48" ht="30" customHeight="1">
      <c r="A89" s="14"/>
      <c r="B89" s="14"/>
      <c r="C89" s="14"/>
      <c r="D89" s="14"/>
      <c r="E89" s="15"/>
      <c r="F89" s="15"/>
      <c r="G89" s="15"/>
      <c r="H89" s="15"/>
      <c r="I89" s="15"/>
      <c r="J89" s="15"/>
      <c r="K89" s="15"/>
      <c r="L89" s="15"/>
      <c r="M89" s="14"/>
      <c r="Q89" s="1" t="s">
        <v>136</v>
      </c>
    </row>
    <row r="90" spans="1:48" ht="30" customHeight="1">
      <c r="A90" s="14"/>
      <c r="B90" s="14"/>
      <c r="C90" s="14"/>
      <c r="D90" s="14"/>
      <c r="E90" s="15"/>
      <c r="F90" s="15"/>
      <c r="G90" s="15"/>
      <c r="H90" s="15"/>
      <c r="I90" s="15"/>
      <c r="J90" s="15"/>
      <c r="K90" s="15"/>
      <c r="L90" s="15"/>
      <c r="M90" s="14"/>
      <c r="Q90" s="1" t="s">
        <v>136</v>
      </c>
    </row>
    <row r="91" spans="1:48" ht="30" customHeight="1">
      <c r="A91" s="14"/>
      <c r="B91" s="14"/>
      <c r="C91" s="14"/>
      <c r="D91" s="14"/>
      <c r="E91" s="15"/>
      <c r="F91" s="15"/>
      <c r="G91" s="15"/>
      <c r="H91" s="15"/>
      <c r="I91" s="15"/>
      <c r="J91" s="15"/>
      <c r="K91" s="15"/>
      <c r="L91" s="15"/>
      <c r="M91" s="14"/>
      <c r="Q91" s="1" t="s">
        <v>136</v>
      </c>
    </row>
    <row r="92" spans="1:48" ht="30" customHeight="1">
      <c r="A92" s="14"/>
      <c r="B92" s="14"/>
      <c r="C92" s="14"/>
      <c r="D92" s="14"/>
      <c r="E92" s="15"/>
      <c r="F92" s="15"/>
      <c r="G92" s="15"/>
      <c r="H92" s="15"/>
      <c r="I92" s="15"/>
      <c r="J92" s="15"/>
      <c r="K92" s="15"/>
      <c r="L92" s="15"/>
      <c r="M92" s="14"/>
      <c r="Q92" s="1" t="s">
        <v>136</v>
      </c>
    </row>
    <row r="93" spans="1:48" ht="30" customHeight="1">
      <c r="A93" s="14"/>
      <c r="B93" s="14"/>
      <c r="C93" s="14"/>
      <c r="D93" s="14"/>
      <c r="E93" s="15"/>
      <c r="F93" s="15"/>
      <c r="G93" s="15"/>
      <c r="H93" s="15"/>
      <c r="I93" s="15"/>
      <c r="J93" s="15"/>
      <c r="K93" s="15"/>
      <c r="L93" s="15"/>
      <c r="M93" s="14"/>
      <c r="Q93" s="1" t="s">
        <v>136</v>
      </c>
    </row>
    <row r="94" spans="1:48" ht="30" customHeight="1">
      <c r="A94" s="14"/>
      <c r="B94" s="14"/>
      <c r="C94" s="14"/>
      <c r="D94" s="14"/>
      <c r="E94" s="15"/>
      <c r="F94" s="15"/>
      <c r="G94" s="15"/>
      <c r="H94" s="15"/>
      <c r="I94" s="15"/>
      <c r="J94" s="15"/>
      <c r="K94" s="15"/>
      <c r="L94" s="15"/>
      <c r="M94" s="14"/>
      <c r="Q94" s="1" t="s">
        <v>136</v>
      </c>
    </row>
    <row r="95" spans="1:48" ht="30" customHeight="1">
      <c r="A95" s="14"/>
      <c r="B95" s="14"/>
      <c r="C95" s="14"/>
      <c r="D95" s="14"/>
      <c r="E95" s="15"/>
      <c r="F95" s="15"/>
      <c r="G95" s="15"/>
      <c r="H95" s="15"/>
      <c r="I95" s="15"/>
      <c r="J95" s="15"/>
      <c r="K95" s="15"/>
      <c r="L95" s="15"/>
      <c r="M95" s="14"/>
      <c r="Q95" s="1" t="s">
        <v>136</v>
      </c>
    </row>
    <row r="96" spans="1:48" ht="30" customHeight="1">
      <c r="A96" s="14"/>
      <c r="B96" s="14"/>
      <c r="C96" s="14"/>
      <c r="D96" s="14"/>
      <c r="E96" s="15"/>
      <c r="F96" s="15"/>
      <c r="G96" s="15"/>
      <c r="H96" s="15"/>
      <c r="I96" s="15"/>
      <c r="J96" s="15"/>
      <c r="K96" s="15"/>
      <c r="L96" s="15"/>
      <c r="M96" s="14"/>
      <c r="Q96" s="1" t="s">
        <v>136</v>
      </c>
    </row>
    <row r="97" spans="1:48" ht="30" customHeight="1">
      <c r="A97" s="14"/>
      <c r="B97" s="14"/>
      <c r="C97" s="14"/>
      <c r="D97" s="14"/>
      <c r="E97" s="15"/>
      <c r="F97" s="15"/>
      <c r="G97" s="15"/>
      <c r="H97" s="15"/>
      <c r="I97" s="15"/>
      <c r="J97" s="15"/>
      <c r="K97" s="15"/>
      <c r="L97" s="15"/>
      <c r="M97" s="14"/>
      <c r="Q97" s="1" t="s">
        <v>136</v>
      </c>
    </row>
    <row r="98" spans="1:48" ht="30" customHeight="1">
      <c r="A98" s="14"/>
      <c r="B98" s="14"/>
      <c r="C98" s="14"/>
      <c r="D98" s="14"/>
      <c r="E98" s="15"/>
      <c r="F98" s="15"/>
      <c r="G98" s="15"/>
      <c r="H98" s="15"/>
      <c r="I98" s="15"/>
      <c r="J98" s="15"/>
      <c r="K98" s="15"/>
      <c r="L98" s="15"/>
      <c r="M98" s="14"/>
      <c r="Q98" s="1" t="s">
        <v>136</v>
      </c>
    </row>
    <row r="99" spans="1:48" ht="30" customHeight="1">
      <c r="A99" s="14"/>
      <c r="B99" s="14"/>
      <c r="C99" s="14"/>
      <c r="D99" s="14"/>
      <c r="E99" s="15"/>
      <c r="F99" s="15"/>
      <c r="G99" s="15"/>
      <c r="H99" s="15"/>
      <c r="I99" s="15"/>
      <c r="J99" s="15"/>
      <c r="K99" s="15"/>
      <c r="L99" s="15"/>
      <c r="M99" s="14"/>
      <c r="Q99" s="1" t="s">
        <v>136</v>
      </c>
    </row>
    <row r="100" spans="1:48" ht="30" customHeight="1">
      <c r="A100" s="14"/>
      <c r="B100" s="14"/>
      <c r="C100" s="14"/>
      <c r="D100" s="14"/>
      <c r="E100" s="15"/>
      <c r="F100" s="15"/>
      <c r="G100" s="15"/>
      <c r="H100" s="15"/>
      <c r="I100" s="15"/>
      <c r="J100" s="15"/>
      <c r="K100" s="15"/>
      <c r="L100" s="15"/>
      <c r="M100" s="14"/>
      <c r="Q100" s="1" t="s">
        <v>136</v>
      </c>
    </row>
    <row r="101" spans="1:48" ht="30" customHeight="1">
      <c r="A101" s="14"/>
      <c r="B101" s="14"/>
      <c r="C101" s="14"/>
      <c r="D101" s="14"/>
      <c r="E101" s="15"/>
      <c r="F101" s="15"/>
      <c r="G101" s="15"/>
      <c r="H101" s="15"/>
      <c r="I101" s="15"/>
      <c r="J101" s="15"/>
      <c r="K101" s="15"/>
      <c r="L101" s="15"/>
      <c r="M101" s="14"/>
      <c r="Q101" s="1" t="s">
        <v>136</v>
      </c>
    </row>
    <row r="102" spans="1:48" ht="30" customHeight="1">
      <c r="A102" s="14"/>
      <c r="B102" s="14"/>
      <c r="C102" s="14"/>
      <c r="D102" s="14"/>
      <c r="E102" s="15"/>
      <c r="F102" s="15"/>
      <c r="G102" s="15"/>
      <c r="H102" s="15"/>
      <c r="I102" s="15"/>
      <c r="J102" s="15"/>
      <c r="K102" s="15"/>
      <c r="L102" s="15"/>
      <c r="M102" s="14"/>
      <c r="Q102" s="1" t="s">
        <v>136</v>
      </c>
    </row>
    <row r="103" spans="1:48" ht="30" customHeight="1">
      <c r="A103" s="14"/>
      <c r="B103" s="14"/>
      <c r="C103" s="14"/>
      <c r="D103" s="14"/>
      <c r="E103" s="15"/>
      <c r="F103" s="15"/>
      <c r="G103" s="15"/>
      <c r="H103" s="15"/>
      <c r="I103" s="15"/>
      <c r="J103" s="15"/>
      <c r="K103" s="15"/>
      <c r="L103" s="15"/>
      <c r="M103" s="14"/>
      <c r="Q103" s="1" t="s">
        <v>136</v>
      </c>
    </row>
    <row r="104" spans="1:48" ht="30" customHeight="1">
      <c r="A104" s="13" t="s">
        <v>68</v>
      </c>
      <c r="B104" s="14"/>
      <c r="C104" s="14"/>
      <c r="D104" s="14"/>
      <c r="E104" s="15"/>
      <c r="F104" s="15">
        <f>SUMIF(Q81:Q103,"010104",F81:F103)</f>
        <v>1296044</v>
      </c>
      <c r="G104" s="15"/>
      <c r="H104" s="15">
        <f>SUMIF(Q81:Q103,"010104",H81:H103)</f>
        <v>5538325</v>
      </c>
      <c r="I104" s="15"/>
      <c r="J104" s="15">
        <f>SUMIF(Q81:Q103,"010104",J81:J103)</f>
        <v>91817</v>
      </c>
      <c r="K104" s="15"/>
      <c r="L104" s="15">
        <f>SUMIF(Q81:Q103,"010104",L81:L103)</f>
        <v>6926186</v>
      </c>
      <c r="M104" s="14"/>
      <c r="N104" t="s">
        <v>69</v>
      </c>
    </row>
    <row r="105" spans="1:48" ht="30" customHeight="1">
      <c r="A105" s="13" t="s">
        <v>164</v>
      </c>
      <c r="B105" s="13" t="s">
        <v>90</v>
      </c>
      <c r="C105" s="14"/>
      <c r="D105" s="14"/>
      <c r="E105" s="15"/>
      <c r="F105" s="15"/>
      <c r="G105" s="15"/>
      <c r="H105" s="15"/>
      <c r="I105" s="15"/>
      <c r="J105" s="15"/>
      <c r="K105" s="15"/>
      <c r="L105" s="15"/>
      <c r="M105" s="14"/>
      <c r="N105" s="3"/>
      <c r="O105" s="3"/>
      <c r="P105" s="3"/>
      <c r="Q105" s="2" t="s">
        <v>165</v>
      </c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</row>
    <row r="106" spans="1:48" ht="30" customHeight="1">
      <c r="A106" s="13" t="s">
        <v>166</v>
      </c>
      <c r="B106" s="13" t="s">
        <v>167</v>
      </c>
      <c r="C106" s="13" t="s">
        <v>84</v>
      </c>
      <c r="D106" s="14">
        <v>16</v>
      </c>
      <c r="E106" s="15">
        <f>TRUNC(일위대가목록!E50,0)</f>
        <v>3237</v>
      </c>
      <c r="F106" s="15">
        <f>TRUNC(E106*D106, 0)</f>
        <v>51792</v>
      </c>
      <c r="G106" s="15">
        <f>TRUNC(일위대가목록!F50,0)</f>
        <v>24395</v>
      </c>
      <c r="H106" s="15">
        <f>TRUNC(G106*D106, 0)</f>
        <v>390320</v>
      </c>
      <c r="I106" s="15">
        <f>TRUNC(일위대가목록!G50,0)</f>
        <v>731</v>
      </c>
      <c r="J106" s="15">
        <f>TRUNC(I106*D106, 0)</f>
        <v>11696</v>
      </c>
      <c r="K106" s="15">
        <f>TRUNC(E106+G106+I106, 0)</f>
        <v>28363</v>
      </c>
      <c r="L106" s="15">
        <f>TRUNC(F106+H106+J106, 0)</f>
        <v>453808</v>
      </c>
      <c r="M106" s="13" t="s">
        <v>168</v>
      </c>
      <c r="N106" s="2" t="s">
        <v>169</v>
      </c>
      <c r="O106" s="2" t="s">
        <v>53</v>
      </c>
      <c r="P106" s="2" t="s">
        <v>53</v>
      </c>
      <c r="Q106" s="2" t="s">
        <v>165</v>
      </c>
      <c r="R106" s="2" t="s">
        <v>65</v>
      </c>
      <c r="S106" s="2" t="s">
        <v>66</v>
      </c>
      <c r="T106" s="2" t="s">
        <v>66</v>
      </c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2" t="s">
        <v>53</v>
      </c>
      <c r="AS106" s="2" t="s">
        <v>53</v>
      </c>
      <c r="AT106" s="3"/>
      <c r="AU106" s="2" t="s">
        <v>170</v>
      </c>
      <c r="AV106" s="3">
        <v>160</v>
      </c>
    </row>
    <row r="107" spans="1:48" ht="30" customHeight="1">
      <c r="A107" s="13" t="s">
        <v>166</v>
      </c>
      <c r="B107" s="13" t="s">
        <v>171</v>
      </c>
      <c r="C107" s="13" t="s">
        <v>84</v>
      </c>
      <c r="D107" s="14">
        <v>28</v>
      </c>
      <c r="E107" s="15">
        <f>TRUNC(일위대가목록!E52,0)</f>
        <v>3237</v>
      </c>
      <c r="F107" s="15">
        <f>TRUNC(E107*D107, 0)</f>
        <v>90636</v>
      </c>
      <c r="G107" s="15">
        <f>TRUNC(일위대가목록!F52,0)</f>
        <v>19170</v>
      </c>
      <c r="H107" s="15">
        <f>TRUNC(G107*D107, 0)</f>
        <v>536760</v>
      </c>
      <c r="I107" s="15">
        <f>TRUNC(일위대가목록!G52,0)</f>
        <v>575</v>
      </c>
      <c r="J107" s="15">
        <f>TRUNC(I107*D107, 0)</f>
        <v>16100</v>
      </c>
      <c r="K107" s="15">
        <f>TRUNC(E107+G107+I107, 0)</f>
        <v>22982</v>
      </c>
      <c r="L107" s="15">
        <f>TRUNC(F107+H107+J107, 0)</f>
        <v>643496</v>
      </c>
      <c r="M107" s="13" t="s">
        <v>172</v>
      </c>
      <c r="N107" s="2" t="s">
        <v>173</v>
      </c>
      <c r="O107" s="2" t="s">
        <v>53</v>
      </c>
      <c r="P107" s="2" t="s">
        <v>53</v>
      </c>
      <c r="Q107" s="2" t="s">
        <v>165</v>
      </c>
      <c r="R107" s="2" t="s">
        <v>65</v>
      </c>
      <c r="S107" s="2" t="s">
        <v>66</v>
      </c>
      <c r="T107" s="2" t="s">
        <v>66</v>
      </c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2" t="s">
        <v>53</v>
      </c>
      <c r="AS107" s="2" t="s">
        <v>53</v>
      </c>
      <c r="AT107" s="3"/>
      <c r="AU107" s="2" t="s">
        <v>174</v>
      </c>
      <c r="AV107" s="3">
        <v>161</v>
      </c>
    </row>
    <row r="108" spans="1:48" ht="30" customHeight="1">
      <c r="A108" s="14"/>
      <c r="B108" s="14"/>
      <c r="C108" s="14"/>
      <c r="D108" s="14"/>
      <c r="E108" s="15"/>
      <c r="F108" s="15"/>
      <c r="G108" s="15"/>
      <c r="H108" s="15"/>
      <c r="I108" s="15"/>
      <c r="J108" s="15"/>
      <c r="K108" s="15"/>
      <c r="L108" s="15"/>
      <c r="M108" s="14"/>
      <c r="Q108" s="1" t="s">
        <v>165</v>
      </c>
    </row>
    <row r="109" spans="1:48" ht="30" customHeight="1">
      <c r="A109" s="14"/>
      <c r="B109" s="14"/>
      <c r="C109" s="14"/>
      <c r="D109" s="14"/>
      <c r="E109" s="15"/>
      <c r="F109" s="15"/>
      <c r="G109" s="15"/>
      <c r="H109" s="15"/>
      <c r="I109" s="15"/>
      <c r="J109" s="15"/>
      <c r="K109" s="15"/>
      <c r="L109" s="15"/>
      <c r="M109" s="14"/>
      <c r="Q109" s="1" t="s">
        <v>165</v>
      </c>
    </row>
    <row r="110" spans="1:48" ht="30" customHeight="1">
      <c r="A110" s="14"/>
      <c r="B110" s="14"/>
      <c r="C110" s="14"/>
      <c r="D110" s="14"/>
      <c r="E110" s="15"/>
      <c r="F110" s="15"/>
      <c r="G110" s="15"/>
      <c r="H110" s="15"/>
      <c r="I110" s="15"/>
      <c r="J110" s="15"/>
      <c r="K110" s="15"/>
      <c r="L110" s="15"/>
      <c r="M110" s="14"/>
      <c r="Q110" s="1" t="s">
        <v>165</v>
      </c>
    </row>
    <row r="111" spans="1:48" ht="30" customHeight="1">
      <c r="A111" s="14"/>
      <c r="B111" s="14"/>
      <c r="C111" s="14"/>
      <c r="D111" s="14"/>
      <c r="E111" s="15"/>
      <c r="F111" s="15"/>
      <c r="G111" s="15"/>
      <c r="H111" s="15"/>
      <c r="I111" s="15"/>
      <c r="J111" s="15"/>
      <c r="K111" s="15"/>
      <c r="L111" s="15"/>
      <c r="M111" s="14"/>
      <c r="Q111" s="1" t="s">
        <v>165</v>
      </c>
    </row>
    <row r="112" spans="1:48" ht="30" customHeight="1">
      <c r="A112" s="14"/>
      <c r="B112" s="14"/>
      <c r="C112" s="14"/>
      <c r="D112" s="14"/>
      <c r="E112" s="15"/>
      <c r="F112" s="15"/>
      <c r="G112" s="15"/>
      <c r="H112" s="15"/>
      <c r="I112" s="15"/>
      <c r="J112" s="15"/>
      <c r="K112" s="15"/>
      <c r="L112" s="15"/>
      <c r="M112" s="14"/>
      <c r="Q112" s="1" t="s">
        <v>165</v>
      </c>
    </row>
    <row r="113" spans="1:17" ht="30" customHeight="1">
      <c r="A113" s="14"/>
      <c r="B113" s="14"/>
      <c r="C113" s="14"/>
      <c r="D113" s="14"/>
      <c r="E113" s="15"/>
      <c r="F113" s="15"/>
      <c r="G113" s="15"/>
      <c r="H113" s="15"/>
      <c r="I113" s="15"/>
      <c r="J113" s="15"/>
      <c r="K113" s="15"/>
      <c r="L113" s="15"/>
      <c r="M113" s="14"/>
      <c r="Q113" s="1" t="s">
        <v>165</v>
      </c>
    </row>
    <row r="114" spans="1:17" ht="30" customHeight="1">
      <c r="A114" s="14"/>
      <c r="B114" s="14"/>
      <c r="C114" s="14"/>
      <c r="D114" s="14"/>
      <c r="E114" s="15"/>
      <c r="F114" s="15"/>
      <c r="G114" s="15"/>
      <c r="H114" s="15"/>
      <c r="I114" s="15"/>
      <c r="J114" s="15"/>
      <c r="K114" s="15"/>
      <c r="L114" s="15"/>
      <c r="M114" s="14"/>
      <c r="Q114" s="1" t="s">
        <v>165</v>
      </c>
    </row>
    <row r="115" spans="1:17" ht="30" customHeight="1">
      <c r="A115" s="14"/>
      <c r="B115" s="14"/>
      <c r="C115" s="14"/>
      <c r="D115" s="14"/>
      <c r="E115" s="15"/>
      <c r="F115" s="15"/>
      <c r="G115" s="15"/>
      <c r="H115" s="15"/>
      <c r="I115" s="15"/>
      <c r="J115" s="15"/>
      <c r="K115" s="15"/>
      <c r="L115" s="15"/>
      <c r="M115" s="14"/>
      <c r="Q115" s="1" t="s">
        <v>165</v>
      </c>
    </row>
    <row r="116" spans="1:17" ht="30" customHeight="1">
      <c r="A116" s="14"/>
      <c r="B116" s="14"/>
      <c r="C116" s="14"/>
      <c r="D116" s="14"/>
      <c r="E116" s="15"/>
      <c r="F116" s="15"/>
      <c r="G116" s="15"/>
      <c r="H116" s="15"/>
      <c r="I116" s="15"/>
      <c r="J116" s="15"/>
      <c r="K116" s="15"/>
      <c r="L116" s="15"/>
      <c r="M116" s="14"/>
      <c r="Q116" s="1" t="s">
        <v>165</v>
      </c>
    </row>
    <row r="117" spans="1:17" ht="30" customHeight="1">
      <c r="A117" s="14"/>
      <c r="B117" s="14"/>
      <c r="C117" s="14"/>
      <c r="D117" s="14"/>
      <c r="E117" s="15"/>
      <c r="F117" s="15"/>
      <c r="G117" s="15"/>
      <c r="H117" s="15"/>
      <c r="I117" s="15"/>
      <c r="J117" s="15"/>
      <c r="K117" s="15"/>
      <c r="L117" s="15"/>
      <c r="M117" s="14"/>
      <c r="Q117" s="1" t="s">
        <v>165</v>
      </c>
    </row>
    <row r="118" spans="1:17" ht="30" customHeight="1">
      <c r="A118" s="14"/>
      <c r="B118" s="14"/>
      <c r="C118" s="14"/>
      <c r="D118" s="14"/>
      <c r="E118" s="15"/>
      <c r="F118" s="15"/>
      <c r="G118" s="15"/>
      <c r="H118" s="15"/>
      <c r="I118" s="15"/>
      <c r="J118" s="15"/>
      <c r="K118" s="15"/>
      <c r="L118" s="15"/>
      <c r="M118" s="14"/>
      <c r="Q118" s="1" t="s">
        <v>165</v>
      </c>
    </row>
    <row r="119" spans="1:17" ht="30" customHeight="1">
      <c r="A119" s="14"/>
      <c r="B119" s="14"/>
      <c r="C119" s="14"/>
      <c r="D119" s="14"/>
      <c r="E119" s="15"/>
      <c r="F119" s="15"/>
      <c r="G119" s="15"/>
      <c r="H119" s="15"/>
      <c r="I119" s="15"/>
      <c r="J119" s="15"/>
      <c r="K119" s="15"/>
      <c r="L119" s="15"/>
      <c r="M119" s="14"/>
      <c r="Q119" s="1" t="s">
        <v>165</v>
      </c>
    </row>
    <row r="120" spans="1:17" ht="30" customHeight="1">
      <c r="A120" s="14"/>
      <c r="B120" s="14"/>
      <c r="C120" s="14"/>
      <c r="D120" s="14"/>
      <c r="E120" s="15"/>
      <c r="F120" s="15"/>
      <c r="G120" s="15"/>
      <c r="H120" s="15"/>
      <c r="I120" s="15"/>
      <c r="J120" s="15"/>
      <c r="K120" s="15"/>
      <c r="L120" s="15"/>
      <c r="M120" s="14"/>
      <c r="Q120" s="1" t="s">
        <v>165</v>
      </c>
    </row>
    <row r="121" spans="1:17" ht="30" customHeight="1">
      <c r="A121" s="14"/>
      <c r="B121" s="14"/>
      <c r="C121" s="14"/>
      <c r="D121" s="14"/>
      <c r="E121" s="15"/>
      <c r="F121" s="15"/>
      <c r="G121" s="15"/>
      <c r="H121" s="15"/>
      <c r="I121" s="15"/>
      <c r="J121" s="15"/>
      <c r="K121" s="15"/>
      <c r="L121" s="15"/>
      <c r="M121" s="14"/>
      <c r="Q121" s="1" t="s">
        <v>165</v>
      </c>
    </row>
    <row r="122" spans="1:17" ht="30" customHeight="1">
      <c r="A122" s="14"/>
      <c r="B122" s="14"/>
      <c r="C122" s="14"/>
      <c r="D122" s="14"/>
      <c r="E122" s="15"/>
      <c r="F122" s="15"/>
      <c r="G122" s="15"/>
      <c r="H122" s="15"/>
      <c r="I122" s="15"/>
      <c r="J122" s="15"/>
      <c r="K122" s="15"/>
      <c r="L122" s="15"/>
      <c r="M122" s="14"/>
      <c r="Q122" s="1" t="s">
        <v>165</v>
      </c>
    </row>
    <row r="123" spans="1:17" ht="30" customHeight="1">
      <c r="A123" s="14"/>
      <c r="B123" s="14"/>
      <c r="C123" s="14"/>
      <c r="D123" s="14"/>
      <c r="E123" s="15"/>
      <c r="F123" s="15"/>
      <c r="G123" s="15"/>
      <c r="H123" s="15"/>
      <c r="I123" s="15"/>
      <c r="J123" s="15"/>
      <c r="K123" s="15"/>
      <c r="L123" s="15"/>
      <c r="M123" s="14"/>
      <c r="Q123" s="1" t="s">
        <v>165</v>
      </c>
    </row>
    <row r="124" spans="1:17" ht="30" customHeight="1">
      <c r="A124" s="14"/>
      <c r="B124" s="14"/>
      <c r="C124" s="14"/>
      <c r="D124" s="14"/>
      <c r="E124" s="15"/>
      <c r="F124" s="15"/>
      <c r="G124" s="15"/>
      <c r="H124" s="15"/>
      <c r="I124" s="15"/>
      <c r="J124" s="15"/>
      <c r="K124" s="15"/>
      <c r="L124" s="15"/>
      <c r="M124" s="14"/>
      <c r="Q124" s="1" t="s">
        <v>165</v>
      </c>
    </row>
    <row r="125" spans="1:17" ht="30" customHeight="1">
      <c r="A125" s="14"/>
      <c r="B125" s="14"/>
      <c r="C125" s="14"/>
      <c r="D125" s="14"/>
      <c r="E125" s="15"/>
      <c r="F125" s="15"/>
      <c r="G125" s="15"/>
      <c r="H125" s="15"/>
      <c r="I125" s="15"/>
      <c r="J125" s="15"/>
      <c r="K125" s="15"/>
      <c r="L125" s="15"/>
      <c r="M125" s="14"/>
      <c r="Q125" s="1" t="s">
        <v>165</v>
      </c>
    </row>
    <row r="126" spans="1:17" ht="30" customHeight="1">
      <c r="A126" s="14"/>
      <c r="B126" s="14"/>
      <c r="C126" s="14"/>
      <c r="D126" s="14"/>
      <c r="E126" s="15"/>
      <c r="F126" s="15"/>
      <c r="G126" s="15"/>
      <c r="H126" s="15"/>
      <c r="I126" s="15"/>
      <c r="J126" s="15"/>
      <c r="K126" s="15"/>
      <c r="L126" s="15"/>
      <c r="M126" s="14"/>
      <c r="Q126" s="1" t="s">
        <v>165</v>
      </c>
    </row>
    <row r="127" spans="1:17" ht="30" customHeight="1">
      <c r="A127" s="14"/>
      <c r="B127" s="14"/>
      <c r="C127" s="14"/>
      <c r="D127" s="14"/>
      <c r="E127" s="15"/>
      <c r="F127" s="15"/>
      <c r="G127" s="15"/>
      <c r="H127" s="15"/>
      <c r="I127" s="15"/>
      <c r="J127" s="15"/>
      <c r="K127" s="15"/>
      <c r="L127" s="15"/>
      <c r="M127" s="14"/>
      <c r="Q127" s="1" t="s">
        <v>165</v>
      </c>
    </row>
    <row r="128" spans="1:17" ht="30" customHeight="1">
      <c r="A128" s="14"/>
      <c r="B128" s="14"/>
      <c r="C128" s="14"/>
      <c r="D128" s="14"/>
      <c r="E128" s="15"/>
      <c r="F128" s="15"/>
      <c r="G128" s="15"/>
      <c r="H128" s="15"/>
      <c r="I128" s="15"/>
      <c r="J128" s="15"/>
      <c r="K128" s="15"/>
      <c r="L128" s="15"/>
      <c r="M128" s="14"/>
      <c r="Q128" s="1" t="s">
        <v>165</v>
      </c>
    </row>
    <row r="129" spans="1:48" ht="30" customHeight="1">
      <c r="A129" s="13" t="s">
        <v>68</v>
      </c>
      <c r="B129" s="14"/>
      <c r="C129" s="14"/>
      <c r="D129" s="14"/>
      <c r="E129" s="15"/>
      <c r="F129" s="15">
        <f>SUMIF(Q106:Q128,"010105",F106:F128)</f>
        <v>142428</v>
      </c>
      <c r="G129" s="15"/>
      <c r="H129" s="15">
        <f>SUMIF(Q106:Q128,"010105",H106:H128)</f>
        <v>927080</v>
      </c>
      <c r="I129" s="15"/>
      <c r="J129" s="15">
        <f>SUMIF(Q106:Q128,"010105",J106:J128)</f>
        <v>27796</v>
      </c>
      <c r="K129" s="15"/>
      <c r="L129" s="15">
        <f>SUMIF(Q106:Q128,"010105",L106:L128)</f>
        <v>1097304</v>
      </c>
      <c r="M129" s="14"/>
      <c r="N129" t="s">
        <v>69</v>
      </c>
    </row>
    <row r="130" spans="1:48" ht="30" customHeight="1">
      <c r="A130" s="13" t="s">
        <v>175</v>
      </c>
      <c r="B130" s="13" t="s">
        <v>177</v>
      </c>
      <c r="C130" s="14"/>
      <c r="D130" s="14"/>
      <c r="E130" s="15"/>
      <c r="F130" s="15"/>
      <c r="G130" s="15"/>
      <c r="H130" s="15"/>
      <c r="I130" s="15"/>
      <c r="J130" s="15"/>
      <c r="K130" s="15"/>
      <c r="L130" s="15"/>
      <c r="M130" s="14"/>
      <c r="N130" s="3"/>
      <c r="O130" s="3"/>
      <c r="P130" s="3"/>
      <c r="Q130" s="2" t="s">
        <v>176</v>
      </c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</row>
    <row r="131" spans="1:48" ht="30" customHeight="1">
      <c r="A131" s="13" t="s">
        <v>178</v>
      </c>
      <c r="B131" s="13" t="s">
        <v>179</v>
      </c>
      <c r="C131" s="13" t="s">
        <v>99</v>
      </c>
      <c r="D131" s="14">
        <v>12</v>
      </c>
      <c r="E131" s="15">
        <f>TRUNC(일위대가목록!E69,0)</f>
        <v>2710</v>
      </c>
      <c r="F131" s="15">
        <f>TRUNC(E131*D131, 0)</f>
        <v>32520</v>
      </c>
      <c r="G131" s="15">
        <f>TRUNC(일위대가목록!F69,0)</f>
        <v>6698</v>
      </c>
      <c r="H131" s="15">
        <f>TRUNC(G131*D131, 0)</f>
        <v>80376</v>
      </c>
      <c r="I131" s="15">
        <f>TRUNC(일위대가목록!G69,0)</f>
        <v>0</v>
      </c>
      <c r="J131" s="15">
        <f>TRUNC(I131*D131, 0)</f>
        <v>0</v>
      </c>
      <c r="K131" s="15">
        <f t="shared" ref="K131:L134" si="7">TRUNC(E131+G131+I131, 0)</f>
        <v>9408</v>
      </c>
      <c r="L131" s="15">
        <f t="shared" si="7"/>
        <v>112896</v>
      </c>
      <c r="M131" s="13" t="s">
        <v>180</v>
      </c>
      <c r="N131" s="2" t="s">
        <v>181</v>
      </c>
      <c r="O131" s="2" t="s">
        <v>53</v>
      </c>
      <c r="P131" s="2" t="s">
        <v>53</v>
      </c>
      <c r="Q131" s="2" t="s">
        <v>176</v>
      </c>
      <c r="R131" s="2" t="s">
        <v>65</v>
      </c>
      <c r="S131" s="2" t="s">
        <v>66</v>
      </c>
      <c r="T131" s="2" t="s">
        <v>66</v>
      </c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2" t="s">
        <v>53</v>
      </c>
      <c r="AS131" s="2" t="s">
        <v>53</v>
      </c>
      <c r="AT131" s="3"/>
      <c r="AU131" s="2" t="s">
        <v>182</v>
      </c>
      <c r="AV131" s="3">
        <v>176</v>
      </c>
    </row>
    <row r="132" spans="1:48" ht="30" customHeight="1">
      <c r="A132" s="13" t="s">
        <v>183</v>
      </c>
      <c r="B132" s="13" t="s">
        <v>184</v>
      </c>
      <c r="C132" s="13" t="s">
        <v>84</v>
      </c>
      <c r="D132" s="14">
        <v>65</v>
      </c>
      <c r="E132" s="15">
        <f>TRUNC(일위대가목록!E78,0)</f>
        <v>20704</v>
      </c>
      <c r="F132" s="15">
        <f>TRUNC(E132*D132, 0)</f>
        <v>1345760</v>
      </c>
      <c r="G132" s="15">
        <f>TRUNC(일위대가목록!F78,0)</f>
        <v>56833</v>
      </c>
      <c r="H132" s="15">
        <f>TRUNC(G132*D132, 0)</f>
        <v>3694145</v>
      </c>
      <c r="I132" s="15">
        <f>TRUNC(일위대가목록!G78,0)</f>
        <v>1521</v>
      </c>
      <c r="J132" s="15">
        <f>TRUNC(I132*D132, 0)</f>
        <v>98865</v>
      </c>
      <c r="K132" s="15">
        <f t="shared" si="7"/>
        <v>79058</v>
      </c>
      <c r="L132" s="15">
        <f t="shared" si="7"/>
        <v>5138770</v>
      </c>
      <c r="M132" s="13" t="s">
        <v>185</v>
      </c>
      <c r="N132" s="2" t="s">
        <v>186</v>
      </c>
      <c r="O132" s="2" t="s">
        <v>53</v>
      </c>
      <c r="P132" s="2" t="s">
        <v>53</v>
      </c>
      <c r="Q132" s="2" t="s">
        <v>176</v>
      </c>
      <c r="R132" s="2" t="s">
        <v>65</v>
      </c>
      <c r="S132" s="2" t="s">
        <v>66</v>
      </c>
      <c r="T132" s="2" t="s">
        <v>66</v>
      </c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2" t="s">
        <v>53</v>
      </c>
      <c r="AS132" s="2" t="s">
        <v>53</v>
      </c>
      <c r="AT132" s="3"/>
      <c r="AU132" s="2" t="s">
        <v>187</v>
      </c>
      <c r="AV132" s="3">
        <v>183</v>
      </c>
    </row>
    <row r="133" spans="1:48" ht="30" customHeight="1">
      <c r="A133" s="13" t="s">
        <v>188</v>
      </c>
      <c r="B133" s="13" t="s">
        <v>189</v>
      </c>
      <c r="C133" s="13" t="s">
        <v>84</v>
      </c>
      <c r="D133" s="14">
        <v>3</v>
      </c>
      <c r="E133" s="15">
        <f>TRUNC(일위대가목록!E22,0)</f>
        <v>41063</v>
      </c>
      <c r="F133" s="15">
        <f>TRUNC(E133*D133, 0)</f>
        <v>123189</v>
      </c>
      <c r="G133" s="15">
        <f>TRUNC(일위대가목록!F22,0)</f>
        <v>40502</v>
      </c>
      <c r="H133" s="15">
        <f>TRUNC(G133*D133, 0)</f>
        <v>121506</v>
      </c>
      <c r="I133" s="15">
        <f>TRUNC(일위대가목록!G22,0)</f>
        <v>1087</v>
      </c>
      <c r="J133" s="15">
        <f>TRUNC(I133*D133, 0)</f>
        <v>3261</v>
      </c>
      <c r="K133" s="15">
        <f t="shared" si="7"/>
        <v>82652</v>
      </c>
      <c r="L133" s="15">
        <f t="shared" si="7"/>
        <v>247956</v>
      </c>
      <c r="M133" s="13" t="s">
        <v>190</v>
      </c>
      <c r="N133" s="2" t="s">
        <v>191</v>
      </c>
      <c r="O133" s="2" t="s">
        <v>53</v>
      </c>
      <c r="P133" s="2" t="s">
        <v>53</v>
      </c>
      <c r="Q133" s="2" t="s">
        <v>176</v>
      </c>
      <c r="R133" s="2" t="s">
        <v>65</v>
      </c>
      <c r="S133" s="2" t="s">
        <v>66</v>
      </c>
      <c r="T133" s="2" t="s">
        <v>66</v>
      </c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2" t="s">
        <v>53</v>
      </c>
      <c r="AS133" s="2" t="s">
        <v>53</v>
      </c>
      <c r="AT133" s="3"/>
      <c r="AU133" s="2" t="s">
        <v>192</v>
      </c>
      <c r="AV133" s="3">
        <v>185</v>
      </c>
    </row>
    <row r="134" spans="1:48" ht="30" customHeight="1">
      <c r="A134" s="13" t="s">
        <v>193</v>
      </c>
      <c r="B134" s="13" t="s">
        <v>194</v>
      </c>
      <c r="C134" s="13" t="s">
        <v>84</v>
      </c>
      <c r="D134" s="14">
        <v>16</v>
      </c>
      <c r="E134" s="15">
        <f>TRUNC(일위대가목록!E85,0)</f>
        <v>23330</v>
      </c>
      <c r="F134" s="15">
        <f>TRUNC(E134*D134, 0)</f>
        <v>373280</v>
      </c>
      <c r="G134" s="15">
        <f>TRUNC(일위대가목록!F85,0)</f>
        <v>61152</v>
      </c>
      <c r="H134" s="15">
        <f>TRUNC(G134*D134, 0)</f>
        <v>978432</v>
      </c>
      <c r="I134" s="15">
        <f>TRUNC(일위대가목록!G85,0)</f>
        <v>1503</v>
      </c>
      <c r="J134" s="15">
        <f>TRUNC(I134*D134, 0)</f>
        <v>24048</v>
      </c>
      <c r="K134" s="15">
        <f t="shared" si="7"/>
        <v>85985</v>
      </c>
      <c r="L134" s="15">
        <f t="shared" si="7"/>
        <v>1375760</v>
      </c>
      <c r="M134" s="13" t="s">
        <v>195</v>
      </c>
      <c r="N134" s="2" t="s">
        <v>196</v>
      </c>
      <c r="O134" s="2" t="s">
        <v>53</v>
      </c>
      <c r="P134" s="2" t="s">
        <v>53</v>
      </c>
      <c r="Q134" s="2" t="s">
        <v>176</v>
      </c>
      <c r="R134" s="2" t="s">
        <v>65</v>
      </c>
      <c r="S134" s="2" t="s">
        <v>66</v>
      </c>
      <c r="T134" s="2" t="s">
        <v>66</v>
      </c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2" t="s">
        <v>53</v>
      </c>
      <c r="AS134" s="2" t="s">
        <v>53</v>
      </c>
      <c r="AT134" s="3"/>
      <c r="AU134" s="2" t="s">
        <v>197</v>
      </c>
      <c r="AV134" s="3">
        <v>177</v>
      </c>
    </row>
    <row r="135" spans="1:48" ht="30" customHeight="1">
      <c r="A135" s="14"/>
      <c r="B135" s="14"/>
      <c r="C135" s="14"/>
      <c r="D135" s="14"/>
      <c r="E135" s="15"/>
      <c r="F135" s="15"/>
      <c r="G135" s="15"/>
      <c r="H135" s="15"/>
      <c r="I135" s="15"/>
      <c r="J135" s="15"/>
      <c r="K135" s="15"/>
      <c r="L135" s="15"/>
      <c r="M135" s="14"/>
      <c r="Q135" s="1" t="s">
        <v>176</v>
      </c>
    </row>
    <row r="136" spans="1:48" ht="30" customHeight="1">
      <c r="A136" s="14"/>
      <c r="B136" s="14"/>
      <c r="C136" s="14"/>
      <c r="D136" s="14"/>
      <c r="E136" s="15"/>
      <c r="F136" s="15"/>
      <c r="G136" s="15"/>
      <c r="H136" s="15"/>
      <c r="I136" s="15"/>
      <c r="J136" s="15"/>
      <c r="K136" s="15"/>
      <c r="L136" s="15"/>
      <c r="M136" s="14"/>
      <c r="Q136" s="1" t="s">
        <v>176</v>
      </c>
    </row>
    <row r="137" spans="1:48" ht="30" customHeight="1">
      <c r="A137" s="14"/>
      <c r="B137" s="14"/>
      <c r="C137" s="14"/>
      <c r="D137" s="14"/>
      <c r="E137" s="15"/>
      <c r="F137" s="15"/>
      <c r="G137" s="15"/>
      <c r="H137" s="15"/>
      <c r="I137" s="15"/>
      <c r="J137" s="15"/>
      <c r="K137" s="15"/>
      <c r="L137" s="15"/>
      <c r="M137" s="14"/>
      <c r="Q137" s="1" t="s">
        <v>176</v>
      </c>
    </row>
    <row r="138" spans="1:48" ht="30" customHeight="1">
      <c r="A138" s="14"/>
      <c r="B138" s="14"/>
      <c r="C138" s="14"/>
      <c r="D138" s="14"/>
      <c r="E138" s="15"/>
      <c r="F138" s="15"/>
      <c r="G138" s="15"/>
      <c r="H138" s="15"/>
      <c r="I138" s="15"/>
      <c r="J138" s="15"/>
      <c r="K138" s="15"/>
      <c r="L138" s="15"/>
      <c r="M138" s="14"/>
      <c r="Q138" s="1" t="s">
        <v>176</v>
      </c>
    </row>
    <row r="139" spans="1:48" ht="30" customHeight="1">
      <c r="A139" s="14"/>
      <c r="B139" s="14"/>
      <c r="C139" s="14"/>
      <c r="D139" s="14"/>
      <c r="E139" s="15"/>
      <c r="F139" s="15"/>
      <c r="G139" s="15"/>
      <c r="H139" s="15"/>
      <c r="I139" s="15"/>
      <c r="J139" s="15"/>
      <c r="K139" s="15"/>
      <c r="L139" s="15"/>
      <c r="M139" s="14"/>
      <c r="Q139" s="1" t="s">
        <v>176</v>
      </c>
    </row>
    <row r="140" spans="1:48" ht="30" customHeight="1">
      <c r="A140" s="14"/>
      <c r="B140" s="14"/>
      <c r="C140" s="14"/>
      <c r="D140" s="14"/>
      <c r="E140" s="15"/>
      <c r="F140" s="15"/>
      <c r="G140" s="15"/>
      <c r="H140" s="15"/>
      <c r="I140" s="15"/>
      <c r="J140" s="15"/>
      <c r="K140" s="15"/>
      <c r="L140" s="15"/>
      <c r="M140" s="14"/>
      <c r="Q140" s="1" t="s">
        <v>176</v>
      </c>
    </row>
    <row r="141" spans="1:48" ht="30" customHeight="1">
      <c r="A141" s="14"/>
      <c r="B141" s="14"/>
      <c r="C141" s="14"/>
      <c r="D141" s="14"/>
      <c r="E141" s="15"/>
      <c r="F141" s="15"/>
      <c r="G141" s="15"/>
      <c r="H141" s="15"/>
      <c r="I141" s="15"/>
      <c r="J141" s="15"/>
      <c r="K141" s="15"/>
      <c r="L141" s="15"/>
      <c r="M141" s="14"/>
      <c r="Q141" s="1" t="s">
        <v>176</v>
      </c>
    </row>
    <row r="142" spans="1:48" ht="30" customHeight="1">
      <c r="A142" s="14"/>
      <c r="B142" s="14"/>
      <c r="C142" s="14"/>
      <c r="D142" s="14"/>
      <c r="E142" s="15"/>
      <c r="F142" s="15"/>
      <c r="G142" s="15"/>
      <c r="H142" s="15"/>
      <c r="I142" s="15"/>
      <c r="J142" s="15"/>
      <c r="K142" s="15"/>
      <c r="L142" s="15"/>
      <c r="M142" s="14"/>
      <c r="Q142" s="1" t="s">
        <v>176</v>
      </c>
    </row>
    <row r="143" spans="1:48" ht="30" customHeight="1">
      <c r="A143" s="14"/>
      <c r="B143" s="14"/>
      <c r="C143" s="14"/>
      <c r="D143" s="14"/>
      <c r="E143" s="15"/>
      <c r="F143" s="15"/>
      <c r="G143" s="15"/>
      <c r="H143" s="15"/>
      <c r="I143" s="15"/>
      <c r="J143" s="15"/>
      <c r="K143" s="15"/>
      <c r="L143" s="15"/>
      <c r="M143" s="14"/>
      <c r="Q143" s="1" t="s">
        <v>176</v>
      </c>
    </row>
    <row r="144" spans="1:48" ht="30" customHeight="1">
      <c r="A144" s="14"/>
      <c r="B144" s="14"/>
      <c r="C144" s="14"/>
      <c r="D144" s="14"/>
      <c r="E144" s="15"/>
      <c r="F144" s="15"/>
      <c r="G144" s="15"/>
      <c r="H144" s="15"/>
      <c r="I144" s="15"/>
      <c r="J144" s="15"/>
      <c r="K144" s="15"/>
      <c r="L144" s="15"/>
      <c r="M144" s="14"/>
      <c r="Q144" s="1" t="s">
        <v>176</v>
      </c>
    </row>
    <row r="145" spans="1:48" ht="30" customHeight="1">
      <c r="A145" s="14"/>
      <c r="B145" s="14"/>
      <c r="C145" s="14"/>
      <c r="D145" s="14"/>
      <c r="E145" s="15"/>
      <c r="F145" s="15"/>
      <c r="G145" s="15"/>
      <c r="H145" s="15"/>
      <c r="I145" s="15"/>
      <c r="J145" s="15"/>
      <c r="K145" s="15"/>
      <c r="L145" s="15"/>
      <c r="M145" s="14"/>
      <c r="Q145" s="1" t="s">
        <v>176</v>
      </c>
    </row>
    <row r="146" spans="1:48" ht="30" customHeight="1">
      <c r="A146" s="14"/>
      <c r="B146" s="14"/>
      <c r="C146" s="14"/>
      <c r="D146" s="14"/>
      <c r="E146" s="15"/>
      <c r="F146" s="15"/>
      <c r="G146" s="15"/>
      <c r="H146" s="15"/>
      <c r="I146" s="15"/>
      <c r="J146" s="15"/>
      <c r="K146" s="15"/>
      <c r="L146" s="15"/>
      <c r="M146" s="14"/>
      <c r="Q146" s="1" t="s">
        <v>176</v>
      </c>
    </row>
    <row r="147" spans="1:48" ht="30" customHeight="1">
      <c r="A147" s="14"/>
      <c r="B147" s="14"/>
      <c r="C147" s="14"/>
      <c r="D147" s="14"/>
      <c r="E147" s="15"/>
      <c r="F147" s="15"/>
      <c r="G147" s="15"/>
      <c r="H147" s="15"/>
      <c r="I147" s="15"/>
      <c r="J147" s="15"/>
      <c r="K147" s="15"/>
      <c r="L147" s="15"/>
      <c r="M147" s="14"/>
      <c r="Q147" s="1" t="s">
        <v>176</v>
      </c>
    </row>
    <row r="148" spans="1:48" ht="30" customHeight="1">
      <c r="A148" s="14"/>
      <c r="B148" s="14"/>
      <c r="C148" s="14"/>
      <c r="D148" s="14"/>
      <c r="E148" s="15"/>
      <c r="F148" s="15"/>
      <c r="G148" s="15"/>
      <c r="H148" s="15"/>
      <c r="I148" s="15"/>
      <c r="J148" s="15"/>
      <c r="K148" s="15"/>
      <c r="L148" s="15"/>
      <c r="M148" s="14"/>
      <c r="Q148" s="1" t="s">
        <v>176</v>
      </c>
    </row>
    <row r="149" spans="1:48" ht="30" customHeight="1">
      <c r="A149" s="14"/>
      <c r="B149" s="14"/>
      <c r="C149" s="14"/>
      <c r="D149" s="14"/>
      <c r="E149" s="15"/>
      <c r="F149" s="15"/>
      <c r="G149" s="15"/>
      <c r="H149" s="15"/>
      <c r="I149" s="15"/>
      <c r="J149" s="15"/>
      <c r="K149" s="15"/>
      <c r="L149" s="15"/>
      <c r="M149" s="14"/>
      <c r="Q149" s="1" t="s">
        <v>176</v>
      </c>
    </row>
    <row r="150" spans="1:48" ht="30" customHeight="1">
      <c r="A150" s="14"/>
      <c r="B150" s="14"/>
      <c r="C150" s="14"/>
      <c r="D150" s="14"/>
      <c r="E150" s="15"/>
      <c r="F150" s="15"/>
      <c r="G150" s="15"/>
      <c r="H150" s="15"/>
      <c r="I150" s="15"/>
      <c r="J150" s="15"/>
      <c r="K150" s="15"/>
      <c r="L150" s="15"/>
      <c r="M150" s="14"/>
      <c r="Q150" s="1" t="s">
        <v>176</v>
      </c>
    </row>
    <row r="151" spans="1:48" ht="30" customHeight="1">
      <c r="A151" s="14"/>
      <c r="B151" s="14"/>
      <c r="C151" s="14"/>
      <c r="D151" s="14"/>
      <c r="E151" s="15"/>
      <c r="F151" s="15"/>
      <c r="G151" s="15"/>
      <c r="H151" s="15"/>
      <c r="I151" s="15"/>
      <c r="J151" s="15"/>
      <c r="K151" s="15"/>
      <c r="L151" s="15"/>
      <c r="M151" s="14"/>
      <c r="Q151" s="1" t="s">
        <v>176</v>
      </c>
    </row>
    <row r="152" spans="1:48" ht="30" customHeight="1">
      <c r="A152" s="14"/>
      <c r="B152" s="14"/>
      <c r="C152" s="14"/>
      <c r="D152" s="14"/>
      <c r="E152" s="15"/>
      <c r="F152" s="15"/>
      <c r="G152" s="15"/>
      <c r="H152" s="15"/>
      <c r="I152" s="15"/>
      <c r="J152" s="15"/>
      <c r="K152" s="15"/>
      <c r="L152" s="15"/>
      <c r="M152" s="14"/>
      <c r="Q152" s="1" t="s">
        <v>176</v>
      </c>
    </row>
    <row r="153" spans="1:48" ht="30" customHeight="1">
      <c r="A153" s="14"/>
      <c r="B153" s="14"/>
      <c r="C153" s="14"/>
      <c r="D153" s="14"/>
      <c r="E153" s="15"/>
      <c r="F153" s="15"/>
      <c r="G153" s="15"/>
      <c r="H153" s="15"/>
      <c r="I153" s="15"/>
      <c r="J153" s="15"/>
      <c r="K153" s="15"/>
      <c r="L153" s="15"/>
      <c r="M153" s="14"/>
      <c r="Q153" s="1" t="s">
        <v>176</v>
      </c>
    </row>
    <row r="154" spans="1:48" ht="30" customHeight="1">
      <c r="A154" s="13" t="s">
        <v>68</v>
      </c>
      <c r="B154" s="14"/>
      <c r="C154" s="14"/>
      <c r="D154" s="14"/>
      <c r="E154" s="15"/>
      <c r="F154" s="15">
        <f>SUMIF(Q131:Q153,"010106",F131:F153)</f>
        <v>1874749</v>
      </c>
      <c r="G154" s="15"/>
      <c r="H154" s="15">
        <f>SUMIF(Q131:Q153,"010106",H131:H153)</f>
        <v>4874459</v>
      </c>
      <c r="I154" s="15"/>
      <c r="J154" s="15">
        <f>SUMIF(Q131:Q153,"010106",J131:J153)</f>
        <v>126174</v>
      </c>
      <c r="K154" s="15"/>
      <c r="L154" s="15">
        <f>SUMIF(Q131:Q153,"010106",L131:L153)</f>
        <v>6875382</v>
      </c>
      <c r="M154" s="14"/>
      <c r="N154" t="s">
        <v>69</v>
      </c>
    </row>
    <row r="155" spans="1:48" ht="30" customHeight="1">
      <c r="A155" s="13" t="s">
        <v>198</v>
      </c>
      <c r="B155" s="13" t="s">
        <v>177</v>
      </c>
      <c r="C155" s="14"/>
      <c r="D155" s="14"/>
      <c r="E155" s="15"/>
      <c r="F155" s="15"/>
      <c r="G155" s="15"/>
      <c r="H155" s="15"/>
      <c r="I155" s="15"/>
      <c r="J155" s="15"/>
      <c r="K155" s="15"/>
      <c r="L155" s="15"/>
      <c r="M155" s="14"/>
      <c r="N155" s="3"/>
      <c r="O155" s="3"/>
      <c r="P155" s="3"/>
      <c r="Q155" s="2" t="s">
        <v>199</v>
      </c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</row>
    <row r="156" spans="1:48" ht="30" customHeight="1">
      <c r="A156" s="13" t="s">
        <v>200</v>
      </c>
      <c r="B156" s="13" t="s">
        <v>201</v>
      </c>
      <c r="C156" s="13" t="s">
        <v>202</v>
      </c>
      <c r="D156" s="14">
        <v>1</v>
      </c>
      <c r="E156" s="15">
        <f>TRUNC(단가대비표!O161,0)</f>
        <v>1909091</v>
      </c>
      <c r="F156" s="15">
        <f>TRUNC(E156*D156, 0)</f>
        <v>1909091</v>
      </c>
      <c r="G156" s="15">
        <f>TRUNC(단가대비표!P161,0)</f>
        <v>0</v>
      </c>
      <c r="H156" s="15">
        <f>TRUNC(G156*D156, 0)</f>
        <v>0</v>
      </c>
      <c r="I156" s="15">
        <f>TRUNC(단가대비표!V161,0)</f>
        <v>0</v>
      </c>
      <c r="J156" s="15">
        <f>TRUNC(I156*D156, 0)</f>
        <v>0</v>
      </c>
      <c r="K156" s="15">
        <f>TRUNC(E156+G156+I156, 0)</f>
        <v>1909091</v>
      </c>
      <c r="L156" s="15">
        <f>TRUNC(F156+H156+J156, 0)</f>
        <v>1909091</v>
      </c>
      <c r="M156" s="13" t="s">
        <v>203</v>
      </c>
      <c r="N156" s="2" t="s">
        <v>204</v>
      </c>
      <c r="O156" s="2" t="s">
        <v>53</v>
      </c>
      <c r="P156" s="2" t="s">
        <v>53</v>
      </c>
      <c r="Q156" s="2" t="s">
        <v>199</v>
      </c>
      <c r="R156" s="2" t="s">
        <v>66</v>
      </c>
      <c r="S156" s="2" t="s">
        <v>66</v>
      </c>
      <c r="T156" s="2" t="s">
        <v>65</v>
      </c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2" t="s">
        <v>53</v>
      </c>
      <c r="AS156" s="2" t="s">
        <v>53</v>
      </c>
      <c r="AT156" s="3"/>
      <c r="AU156" s="2" t="s">
        <v>205</v>
      </c>
      <c r="AV156" s="3">
        <v>1339</v>
      </c>
    </row>
    <row r="157" spans="1:48" ht="30" customHeight="1">
      <c r="A157" s="13" t="s">
        <v>206</v>
      </c>
      <c r="B157" s="13" t="s">
        <v>53</v>
      </c>
      <c r="C157" s="13" t="s">
        <v>53</v>
      </c>
      <c r="D157" s="14"/>
      <c r="E157" s="15">
        <v>0</v>
      </c>
      <c r="F157" s="15">
        <f>SUM(F156:F156)</f>
        <v>1909091</v>
      </c>
      <c r="G157" s="15">
        <v>0</v>
      </c>
      <c r="H157" s="15">
        <f>SUM(H156:H156)</f>
        <v>0</v>
      </c>
      <c r="I157" s="15">
        <v>0</v>
      </c>
      <c r="J157" s="15">
        <f>SUM(J156:J156)</f>
        <v>0</v>
      </c>
      <c r="K157" s="15"/>
      <c r="L157" s="15">
        <f>SUM(L156:L156)</f>
        <v>1909091</v>
      </c>
      <c r="M157" s="13" t="s">
        <v>53</v>
      </c>
      <c r="N157" s="2" t="s">
        <v>207</v>
      </c>
      <c r="O157" s="2" t="s">
        <v>53</v>
      </c>
      <c r="P157" s="2" t="s">
        <v>53</v>
      </c>
      <c r="Q157" s="2" t="s">
        <v>53</v>
      </c>
      <c r="R157" s="2" t="s">
        <v>66</v>
      </c>
      <c r="S157" s="2" t="s">
        <v>66</v>
      </c>
      <c r="T157" s="2" t="s">
        <v>66</v>
      </c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2" t="s">
        <v>53</v>
      </c>
      <c r="AS157" s="2" t="s">
        <v>53</v>
      </c>
      <c r="AT157" s="3"/>
      <c r="AU157" s="2" t="s">
        <v>208</v>
      </c>
      <c r="AV157" s="3">
        <v>1340</v>
      </c>
    </row>
    <row r="158" spans="1:48" ht="30" customHeight="1">
      <c r="A158" s="13" t="s">
        <v>209</v>
      </c>
      <c r="B158" s="13" t="s">
        <v>210</v>
      </c>
      <c r="C158" s="13" t="s">
        <v>99</v>
      </c>
      <c r="D158" s="14">
        <v>94</v>
      </c>
      <c r="E158" s="15">
        <f>TRUNC(일위대가목록!E18,0)</f>
        <v>2397</v>
      </c>
      <c r="F158" s="15">
        <f t="shared" ref="F158:F167" si="8">TRUNC(E158*D158, 0)</f>
        <v>225318</v>
      </c>
      <c r="G158" s="15">
        <f>TRUNC(일위대가목록!F18,0)</f>
        <v>4186</v>
      </c>
      <c r="H158" s="15">
        <f t="shared" ref="H158:H167" si="9">TRUNC(G158*D158, 0)</f>
        <v>393484</v>
      </c>
      <c r="I158" s="15">
        <f>TRUNC(일위대가목록!G18,0)</f>
        <v>83</v>
      </c>
      <c r="J158" s="15">
        <f t="shared" ref="J158:J167" si="10">TRUNC(I158*D158, 0)</f>
        <v>7802</v>
      </c>
      <c r="K158" s="15">
        <f t="shared" ref="K158:K167" si="11">TRUNC(E158+G158+I158, 0)</f>
        <v>6666</v>
      </c>
      <c r="L158" s="15">
        <f t="shared" ref="L158:L167" si="12">TRUNC(F158+H158+J158, 0)</f>
        <v>626604</v>
      </c>
      <c r="M158" s="13" t="s">
        <v>211</v>
      </c>
      <c r="N158" s="2" t="s">
        <v>212</v>
      </c>
      <c r="O158" s="2" t="s">
        <v>53</v>
      </c>
      <c r="P158" s="2" t="s">
        <v>53</v>
      </c>
      <c r="Q158" s="2" t="s">
        <v>199</v>
      </c>
      <c r="R158" s="2" t="s">
        <v>65</v>
      </c>
      <c r="S158" s="2" t="s">
        <v>66</v>
      </c>
      <c r="T158" s="2" t="s">
        <v>66</v>
      </c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2" t="s">
        <v>53</v>
      </c>
      <c r="AS158" s="2" t="s">
        <v>53</v>
      </c>
      <c r="AT158" s="3"/>
      <c r="AU158" s="2" t="s">
        <v>213</v>
      </c>
      <c r="AV158" s="3">
        <v>820</v>
      </c>
    </row>
    <row r="159" spans="1:48" ht="30" customHeight="1">
      <c r="A159" s="13" t="s">
        <v>214</v>
      </c>
      <c r="B159" s="13" t="s">
        <v>215</v>
      </c>
      <c r="C159" s="13" t="s">
        <v>84</v>
      </c>
      <c r="D159" s="14">
        <v>28</v>
      </c>
      <c r="E159" s="15">
        <f>TRUNC(일위대가목록!E61,0)</f>
        <v>1886</v>
      </c>
      <c r="F159" s="15">
        <f t="shared" si="8"/>
        <v>52808</v>
      </c>
      <c r="G159" s="15">
        <f>TRUNC(일위대가목록!F61,0)</f>
        <v>9885</v>
      </c>
      <c r="H159" s="15">
        <f t="shared" si="9"/>
        <v>276780</v>
      </c>
      <c r="I159" s="15">
        <f>TRUNC(일위대가목록!G61,0)</f>
        <v>197</v>
      </c>
      <c r="J159" s="15">
        <f t="shared" si="10"/>
        <v>5516</v>
      </c>
      <c r="K159" s="15">
        <f t="shared" si="11"/>
        <v>11968</v>
      </c>
      <c r="L159" s="15">
        <f t="shared" si="12"/>
        <v>335104</v>
      </c>
      <c r="M159" s="13" t="s">
        <v>216</v>
      </c>
      <c r="N159" s="2" t="s">
        <v>217</v>
      </c>
      <c r="O159" s="2" t="s">
        <v>53</v>
      </c>
      <c r="P159" s="2" t="s">
        <v>53</v>
      </c>
      <c r="Q159" s="2" t="s">
        <v>199</v>
      </c>
      <c r="R159" s="2" t="s">
        <v>65</v>
      </c>
      <c r="S159" s="2" t="s">
        <v>66</v>
      </c>
      <c r="T159" s="2" t="s">
        <v>66</v>
      </c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2" t="s">
        <v>53</v>
      </c>
      <c r="AS159" s="2" t="s">
        <v>53</v>
      </c>
      <c r="AT159" s="3"/>
      <c r="AU159" s="2" t="s">
        <v>218</v>
      </c>
      <c r="AV159" s="3">
        <v>1300</v>
      </c>
    </row>
    <row r="160" spans="1:48" ht="30" customHeight="1">
      <c r="A160" s="13" t="s">
        <v>219</v>
      </c>
      <c r="B160" s="13" t="s">
        <v>220</v>
      </c>
      <c r="C160" s="13" t="s">
        <v>84</v>
      </c>
      <c r="D160" s="14">
        <v>47</v>
      </c>
      <c r="E160" s="15">
        <f>TRUNC(일위대가목록!E56,0)</f>
        <v>2829</v>
      </c>
      <c r="F160" s="15">
        <f t="shared" si="8"/>
        <v>132963</v>
      </c>
      <c r="G160" s="15">
        <f>TRUNC(일위대가목록!F56,0)</f>
        <v>12850</v>
      </c>
      <c r="H160" s="15">
        <f t="shared" si="9"/>
        <v>603950</v>
      </c>
      <c r="I160" s="15">
        <f>TRUNC(일위대가목록!G56,0)</f>
        <v>256</v>
      </c>
      <c r="J160" s="15">
        <f t="shared" si="10"/>
        <v>12032</v>
      </c>
      <c r="K160" s="15">
        <f t="shared" si="11"/>
        <v>15935</v>
      </c>
      <c r="L160" s="15">
        <f t="shared" si="12"/>
        <v>748945</v>
      </c>
      <c r="M160" s="13" t="s">
        <v>221</v>
      </c>
      <c r="N160" s="2" t="s">
        <v>222</v>
      </c>
      <c r="O160" s="2" t="s">
        <v>53</v>
      </c>
      <c r="P160" s="2" t="s">
        <v>53</v>
      </c>
      <c r="Q160" s="2" t="s">
        <v>199</v>
      </c>
      <c r="R160" s="2" t="s">
        <v>65</v>
      </c>
      <c r="S160" s="2" t="s">
        <v>66</v>
      </c>
      <c r="T160" s="2" t="s">
        <v>66</v>
      </c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2" t="s">
        <v>53</v>
      </c>
      <c r="AS160" s="2" t="s">
        <v>53</v>
      </c>
      <c r="AT160" s="3"/>
      <c r="AU160" s="2" t="s">
        <v>223</v>
      </c>
      <c r="AV160" s="3">
        <v>1301</v>
      </c>
    </row>
    <row r="161" spans="1:48" ht="30" customHeight="1">
      <c r="A161" s="13" t="s">
        <v>219</v>
      </c>
      <c r="B161" s="13" t="s">
        <v>224</v>
      </c>
      <c r="C161" s="13" t="s">
        <v>84</v>
      </c>
      <c r="D161" s="14">
        <v>14</v>
      </c>
      <c r="E161" s="15">
        <f>TRUNC(일위대가목록!E57,0)</f>
        <v>1886</v>
      </c>
      <c r="F161" s="15">
        <f t="shared" si="8"/>
        <v>26404</v>
      </c>
      <c r="G161" s="15">
        <f>TRUNC(일위대가목록!F57,0)</f>
        <v>12850</v>
      </c>
      <c r="H161" s="15">
        <f t="shared" si="9"/>
        <v>179900</v>
      </c>
      <c r="I161" s="15">
        <f>TRUNC(일위대가목록!G57,0)</f>
        <v>256</v>
      </c>
      <c r="J161" s="15">
        <f t="shared" si="10"/>
        <v>3584</v>
      </c>
      <c r="K161" s="15">
        <f t="shared" si="11"/>
        <v>14992</v>
      </c>
      <c r="L161" s="15">
        <f t="shared" si="12"/>
        <v>209888</v>
      </c>
      <c r="M161" s="13" t="s">
        <v>225</v>
      </c>
      <c r="N161" s="2" t="s">
        <v>226</v>
      </c>
      <c r="O161" s="2" t="s">
        <v>53</v>
      </c>
      <c r="P161" s="2" t="s">
        <v>53</v>
      </c>
      <c r="Q161" s="2" t="s">
        <v>199</v>
      </c>
      <c r="R161" s="2" t="s">
        <v>65</v>
      </c>
      <c r="S161" s="2" t="s">
        <v>66</v>
      </c>
      <c r="T161" s="2" t="s">
        <v>66</v>
      </c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2" t="s">
        <v>53</v>
      </c>
      <c r="AS161" s="2" t="s">
        <v>53</v>
      </c>
      <c r="AT161" s="3"/>
      <c r="AU161" s="2" t="s">
        <v>227</v>
      </c>
      <c r="AV161" s="3">
        <v>1302</v>
      </c>
    </row>
    <row r="162" spans="1:48" ht="30" customHeight="1">
      <c r="A162" s="13" t="s">
        <v>219</v>
      </c>
      <c r="B162" s="13" t="s">
        <v>228</v>
      </c>
      <c r="C162" s="13" t="s">
        <v>84</v>
      </c>
      <c r="D162" s="14">
        <v>10</v>
      </c>
      <c r="E162" s="15">
        <f>TRUNC(일위대가목록!E58,0)</f>
        <v>7546</v>
      </c>
      <c r="F162" s="15">
        <f t="shared" si="8"/>
        <v>75460</v>
      </c>
      <c r="G162" s="15">
        <f>TRUNC(일위대가목록!F58,0)</f>
        <v>12850</v>
      </c>
      <c r="H162" s="15">
        <f t="shared" si="9"/>
        <v>128500</v>
      </c>
      <c r="I162" s="15">
        <f>TRUNC(일위대가목록!G58,0)</f>
        <v>256</v>
      </c>
      <c r="J162" s="15">
        <f t="shared" si="10"/>
        <v>2560</v>
      </c>
      <c r="K162" s="15">
        <f t="shared" si="11"/>
        <v>20652</v>
      </c>
      <c r="L162" s="15">
        <f t="shared" si="12"/>
        <v>206520</v>
      </c>
      <c r="M162" s="13" t="s">
        <v>229</v>
      </c>
      <c r="N162" s="2" t="s">
        <v>230</v>
      </c>
      <c r="O162" s="2" t="s">
        <v>53</v>
      </c>
      <c r="P162" s="2" t="s">
        <v>53</v>
      </c>
      <c r="Q162" s="2" t="s">
        <v>199</v>
      </c>
      <c r="R162" s="2" t="s">
        <v>65</v>
      </c>
      <c r="S162" s="2" t="s">
        <v>66</v>
      </c>
      <c r="T162" s="2" t="s">
        <v>66</v>
      </c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2" t="s">
        <v>53</v>
      </c>
      <c r="AS162" s="2" t="s">
        <v>53</v>
      </c>
      <c r="AT162" s="3"/>
      <c r="AU162" s="2" t="s">
        <v>231</v>
      </c>
      <c r="AV162" s="3">
        <v>1303</v>
      </c>
    </row>
    <row r="163" spans="1:48" ht="30" customHeight="1">
      <c r="A163" s="13" t="s">
        <v>232</v>
      </c>
      <c r="B163" s="13" t="s">
        <v>233</v>
      </c>
      <c r="C163" s="13" t="s">
        <v>84</v>
      </c>
      <c r="D163" s="14">
        <v>60</v>
      </c>
      <c r="E163" s="15">
        <f>TRUNC(일위대가목록!E16,0)</f>
        <v>52573</v>
      </c>
      <c r="F163" s="15">
        <f t="shared" si="8"/>
        <v>3154380</v>
      </c>
      <c r="G163" s="15">
        <f>TRUNC(일위대가목록!F16,0)</f>
        <v>7371</v>
      </c>
      <c r="H163" s="15">
        <f t="shared" si="9"/>
        <v>442260</v>
      </c>
      <c r="I163" s="15">
        <f>TRUNC(일위대가목록!G16,0)</f>
        <v>0</v>
      </c>
      <c r="J163" s="15">
        <f t="shared" si="10"/>
        <v>0</v>
      </c>
      <c r="K163" s="15">
        <f t="shared" si="11"/>
        <v>59944</v>
      </c>
      <c r="L163" s="15">
        <f t="shared" si="12"/>
        <v>3596640</v>
      </c>
      <c r="M163" s="13" t="s">
        <v>234</v>
      </c>
      <c r="N163" s="2" t="s">
        <v>235</v>
      </c>
      <c r="O163" s="2" t="s">
        <v>53</v>
      </c>
      <c r="P163" s="2" t="s">
        <v>53</v>
      </c>
      <c r="Q163" s="2" t="s">
        <v>199</v>
      </c>
      <c r="R163" s="2" t="s">
        <v>65</v>
      </c>
      <c r="S163" s="2" t="s">
        <v>66</v>
      </c>
      <c r="T163" s="2" t="s">
        <v>66</v>
      </c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2" t="s">
        <v>53</v>
      </c>
      <c r="AS163" s="2" t="s">
        <v>53</v>
      </c>
      <c r="AT163" s="3"/>
      <c r="AU163" s="2" t="s">
        <v>236</v>
      </c>
      <c r="AV163" s="3">
        <v>1304</v>
      </c>
    </row>
    <row r="164" spans="1:48" ht="30" customHeight="1">
      <c r="A164" s="13" t="s">
        <v>237</v>
      </c>
      <c r="B164" s="13" t="s">
        <v>238</v>
      </c>
      <c r="C164" s="13" t="s">
        <v>84</v>
      </c>
      <c r="D164" s="14">
        <v>95</v>
      </c>
      <c r="E164" s="15">
        <f>TRUNC(일위대가목록!E117,0)</f>
        <v>8925</v>
      </c>
      <c r="F164" s="15">
        <f t="shared" si="8"/>
        <v>847875</v>
      </c>
      <c r="G164" s="15">
        <f>TRUNC(일위대가목록!F117,0)</f>
        <v>9582</v>
      </c>
      <c r="H164" s="15">
        <f t="shared" si="9"/>
        <v>910290</v>
      </c>
      <c r="I164" s="15">
        <f>TRUNC(일위대가목록!G117,0)</f>
        <v>0</v>
      </c>
      <c r="J164" s="15">
        <f t="shared" si="10"/>
        <v>0</v>
      </c>
      <c r="K164" s="15">
        <f t="shared" si="11"/>
        <v>18507</v>
      </c>
      <c r="L164" s="15">
        <f t="shared" si="12"/>
        <v>1758165</v>
      </c>
      <c r="M164" s="13" t="s">
        <v>239</v>
      </c>
      <c r="N164" s="2" t="s">
        <v>240</v>
      </c>
      <c r="O164" s="2" t="s">
        <v>53</v>
      </c>
      <c r="P164" s="2" t="s">
        <v>53</v>
      </c>
      <c r="Q164" s="2" t="s">
        <v>199</v>
      </c>
      <c r="R164" s="2" t="s">
        <v>65</v>
      </c>
      <c r="S164" s="2" t="s">
        <v>66</v>
      </c>
      <c r="T164" s="2" t="s">
        <v>66</v>
      </c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2" t="s">
        <v>53</v>
      </c>
      <c r="AS164" s="2" t="s">
        <v>53</v>
      </c>
      <c r="AT164" s="3"/>
      <c r="AU164" s="2" t="s">
        <v>241</v>
      </c>
      <c r="AV164" s="3">
        <v>1305</v>
      </c>
    </row>
    <row r="165" spans="1:48" ht="30" customHeight="1">
      <c r="A165" s="13" t="s">
        <v>242</v>
      </c>
      <c r="B165" s="13" t="s">
        <v>243</v>
      </c>
      <c r="C165" s="13" t="s">
        <v>84</v>
      </c>
      <c r="D165" s="14">
        <v>103</v>
      </c>
      <c r="E165" s="15">
        <f>TRUNC(일위대가목록!E54,0)</f>
        <v>52650</v>
      </c>
      <c r="F165" s="15">
        <f t="shared" si="8"/>
        <v>5422950</v>
      </c>
      <c r="G165" s="15">
        <f>TRUNC(일위대가목록!F54,0)</f>
        <v>13810</v>
      </c>
      <c r="H165" s="15">
        <f t="shared" si="9"/>
        <v>1422430</v>
      </c>
      <c r="I165" s="15">
        <f>TRUNC(일위대가목록!G54,0)</f>
        <v>276</v>
      </c>
      <c r="J165" s="15">
        <f t="shared" si="10"/>
        <v>28428</v>
      </c>
      <c r="K165" s="15">
        <f t="shared" si="11"/>
        <v>66736</v>
      </c>
      <c r="L165" s="15">
        <f t="shared" si="12"/>
        <v>6873808</v>
      </c>
      <c r="M165" s="13" t="s">
        <v>244</v>
      </c>
      <c r="N165" s="2" t="s">
        <v>245</v>
      </c>
      <c r="O165" s="2" t="s">
        <v>53</v>
      </c>
      <c r="P165" s="2" t="s">
        <v>53</v>
      </c>
      <c r="Q165" s="2" t="s">
        <v>199</v>
      </c>
      <c r="R165" s="2" t="s">
        <v>65</v>
      </c>
      <c r="S165" s="2" t="s">
        <v>66</v>
      </c>
      <c r="T165" s="2" t="s">
        <v>66</v>
      </c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2" t="s">
        <v>53</v>
      </c>
      <c r="AS165" s="2" t="s">
        <v>53</v>
      </c>
      <c r="AT165" s="3"/>
      <c r="AU165" s="2" t="s">
        <v>246</v>
      </c>
      <c r="AV165" s="3">
        <v>1306</v>
      </c>
    </row>
    <row r="166" spans="1:48" ht="30" customHeight="1">
      <c r="A166" s="13" t="s">
        <v>247</v>
      </c>
      <c r="B166" s="13" t="s">
        <v>248</v>
      </c>
      <c r="C166" s="13" t="s">
        <v>84</v>
      </c>
      <c r="D166" s="14">
        <v>3</v>
      </c>
      <c r="E166" s="15">
        <f>TRUNC(일위대가목록!E107,0)</f>
        <v>34431</v>
      </c>
      <c r="F166" s="15">
        <f t="shared" si="8"/>
        <v>103293</v>
      </c>
      <c r="G166" s="15">
        <f>TRUNC(일위대가목록!F107,0)</f>
        <v>7371</v>
      </c>
      <c r="H166" s="15">
        <f t="shared" si="9"/>
        <v>22113</v>
      </c>
      <c r="I166" s="15">
        <f>TRUNC(일위대가목록!G107,0)</f>
        <v>0</v>
      </c>
      <c r="J166" s="15">
        <f t="shared" si="10"/>
        <v>0</v>
      </c>
      <c r="K166" s="15">
        <f t="shared" si="11"/>
        <v>41802</v>
      </c>
      <c r="L166" s="15">
        <f t="shared" si="12"/>
        <v>125406</v>
      </c>
      <c r="M166" s="13" t="s">
        <v>249</v>
      </c>
      <c r="N166" s="2" t="s">
        <v>250</v>
      </c>
      <c r="O166" s="2" t="s">
        <v>53</v>
      </c>
      <c r="P166" s="2" t="s">
        <v>53</v>
      </c>
      <c r="Q166" s="2" t="s">
        <v>199</v>
      </c>
      <c r="R166" s="2" t="s">
        <v>65</v>
      </c>
      <c r="S166" s="2" t="s">
        <v>66</v>
      </c>
      <c r="T166" s="2" t="s">
        <v>66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2" t="s">
        <v>53</v>
      </c>
      <c r="AS166" s="2" t="s">
        <v>53</v>
      </c>
      <c r="AT166" s="3"/>
      <c r="AU166" s="2" t="s">
        <v>251</v>
      </c>
      <c r="AV166" s="3">
        <v>1310</v>
      </c>
    </row>
    <row r="167" spans="1:48" ht="30" customHeight="1">
      <c r="A167" s="13" t="s">
        <v>252</v>
      </c>
      <c r="B167" s="13" t="s">
        <v>253</v>
      </c>
      <c r="C167" s="13" t="s">
        <v>99</v>
      </c>
      <c r="D167" s="14">
        <v>25</v>
      </c>
      <c r="E167" s="15">
        <f>TRUNC(일위대가목록!E108,0)</f>
        <v>4211</v>
      </c>
      <c r="F167" s="15">
        <f t="shared" si="8"/>
        <v>105275</v>
      </c>
      <c r="G167" s="15">
        <f>TRUNC(일위대가목록!F108,0)</f>
        <v>3089</v>
      </c>
      <c r="H167" s="15">
        <f t="shared" si="9"/>
        <v>77225</v>
      </c>
      <c r="I167" s="15">
        <f>TRUNC(일위대가목록!G108,0)</f>
        <v>77</v>
      </c>
      <c r="J167" s="15">
        <f t="shared" si="10"/>
        <v>1925</v>
      </c>
      <c r="K167" s="15">
        <f t="shared" si="11"/>
        <v>7377</v>
      </c>
      <c r="L167" s="15">
        <f t="shared" si="12"/>
        <v>184425</v>
      </c>
      <c r="M167" s="13" t="s">
        <v>254</v>
      </c>
      <c r="N167" s="2" t="s">
        <v>255</v>
      </c>
      <c r="O167" s="2" t="s">
        <v>53</v>
      </c>
      <c r="P167" s="2" t="s">
        <v>53</v>
      </c>
      <c r="Q167" s="2" t="s">
        <v>199</v>
      </c>
      <c r="R167" s="2" t="s">
        <v>65</v>
      </c>
      <c r="S167" s="2" t="s">
        <v>66</v>
      </c>
      <c r="T167" s="2" t="s">
        <v>66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2" t="s">
        <v>53</v>
      </c>
      <c r="AS167" s="2" t="s">
        <v>53</v>
      </c>
      <c r="AT167" s="3"/>
      <c r="AU167" s="2" t="s">
        <v>256</v>
      </c>
      <c r="AV167" s="3">
        <v>1311</v>
      </c>
    </row>
    <row r="168" spans="1:48" ht="30" customHeight="1">
      <c r="A168" s="14"/>
      <c r="B168" s="14"/>
      <c r="C168" s="14"/>
      <c r="D168" s="14"/>
      <c r="E168" s="15"/>
      <c r="F168" s="15"/>
      <c r="G168" s="15"/>
      <c r="H168" s="15"/>
      <c r="I168" s="15"/>
      <c r="J168" s="15"/>
      <c r="K168" s="15"/>
      <c r="L168" s="15"/>
      <c r="M168" s="14"/>
      <c r="Q168" s="1" t="s">
        <v>199</v>
      </c>
    </row>
    <row r="169" spans="1:48" ht="30" customHeight="1">
      <c r="A169" s="14"/>
      <c r="B169" s="14"/>
      <c r="C169" s="14"/>
      <c r="D169" s="14"/>
      <c r="E169" s="15"/>
      <c r="F169" s="15"/>
      <c r="G169" s="15"/>
      <c r="H169" s="15"/>
      <c r="I169" s="15"/>
      <c r="J169" s="15"/>
      <c r="K169" s="15"/>
      <c r="L169" s="15"/>
      <c r="M169" s="14"/>
      <c r="Q169" s="1" t="s">
        <v>199</v>
      </c>
    </row>
    <row r="170" spans="1:48" ht="30" customHeight="1">
      <c r="A170" s="14"/>
      <c r="B170" s="14"/>
      <c r="C170" s="14"/>
      <c r="D170" s="14"/>
      <c r="E170" s="15"/>
      <c r="F170" s="15"/>
      <c r="G170" s="15"/>
      <c r="H170" s="15"/>
      <c r="I170" s="15"/>
      <c r="J170" s="15"/>
      <c r="K170" s="15"/>
      <c r="L170" s="15"/>
      <c r="M170" s="14"/>
      <c r="Q170" s="1" t="s">
        <v>199</v>
      </c>
    </row>
    <row r="171" spans="1:48" ht="30" customHeight="1">
      <c r="A171" s="14"/>
      <c r="B171" s="14"/>
      <c r="C171" s="14"/>
      <c r="D171" s="14"/>
      <c r="E171" s="15"/>
      <c r="F171" s="15"/>
      <c r="G171" s="15"/>
      <c r="H171" s="15"/>
      <c r="I171" s="15"/>
      <c r="J171" s="15"/>
      <c r="K171" s="15"/>
      <c r="L171" s="15"/>
      <c r="M171" s="14"/>
      <c r="Q171" s="1" t="s">
        <v>199</v>
      </c>
    </row>
    <row r="172" spans="1:48" ht="30" customHeight="1">
      <c r="A172" s="14"/>
      <c r="B172" s="14"/>
      <c r="C172" s="14"/>
      <c r="D172" s="14"/>
      <c r="E172" s="15"/>
      <c r="F172" s="15"/>
      <c r="G172" s="15"/>
      <c r="H172" s="15"/>
      <c r="I172" s="15"/>
      <c r="J172" s="15"/>
      <c r="K172" s="15"/>
      <c r="L172" s="15"/>
      <c r="M172" s="14"/>
      <c r="Q172" s="1" t="s">
        <v>199</v>
      </c>
    </row>
    <row r="173" spans="1:48" ht="30" customHeight="1">
      <c r="A173" s="14"/>
      <c r="B173" s="14"/>
      <c r="C173" s="14"/>
      <c r="D173" s="14"/>
      <c r="E173" s="15"/>
      <c r="F173" s="15"/>
      <c r="G173" s="15"/>
      <c r="H173" s="15"/>
      <c r="I173" s="15"/>
      <c r="J173" s="15"/>
      <c r="K173" s="15"/>
      <c r="L173" s="15"/>
      <c r="M173" s="14"/>
      <c r="Q173" s="1" t="s">
        <v>199</v>
      </c>
    </row>
    <row r="174" spans="1:48" ht="30" customHeight="1">
      <c r="A174" s="14"/>
      <c r="B174" s="14"/>
      <c r="C174" s="14"/>
      <c r="D174" s="14"/>
      <c r="E174" s="15"/>
      <c r="F174" s="15"/>
      <c r="G174" s="15"/>
      <c r="H174" s="15"/>
      <c r="I174" s="15"/>
      <c r="J174" s="15"/>
      <c r="K174" s="15"/>
      <c r="L174" s="15"/>
      <c r="M174" s="14"/>
      <c r="Q174" s="1" t="s">
        <v>199</v>
      </c>
    </row>
    <row r="175" spans="1:48" ht="30" customHeight="1">
      <c r="A175" s="14"/>
      <c r="B175" s="14"/>
      <c r="C175" s="14"/>
      <c r="D175" s="14"/>
      <c r="E175" s="15"/>
      <c r="F175" s="15"/>
      <c r="G175" s="15"/>
      <c r="H175" s="15"/>
      <c r="I175" s="15"/>
      <c r="J175" s="15"/>
      <c r="K175" s="15"/>
      <c r="L175" s="15"/>
      <c r="M175" s="14"/>
      <c r="Q175" s="1" t="s">
        <v>199</v>
      </c>
    </row>
    <row r="176" spans="1:48" ht="30" customHeight="1">
      <c r="A176" s="14"/>
      <c r="B176" s="14"/>
      <c r="C176" s="14"/>
      <c r="D176" s="14"/>
      <c r="E176" s="15"/>
      <c r="F176" s="15"/>
      <c r="G176" s="15"/>
      <c r="H176" s="15"/>
      <c r="I176" s="15"/>
      <c r="J176" s="15"/>
      <c r="K176" s="15"/>
      <c r="L176" s="15"/>
      <c r="M176" s="14"/>
      <c r="Q176" s="1" t="s">
        <v>199</v>
      </c>
    </row>
    <row r="177" spans="1:48" ht="30" customHeight="1">
      <c r="A177" s="14"/>
      <c r="B177" s="14"/>
      <c r="C177" s="14"/>
      <c r="D177" s="14"/>
      <c r="E177" s="15"/>
      <c r="F177" s="15"/>
      <c r="G177" s="15"/>
      <c r="H177" s="15"/>
      <c r="I177" s="15"/>
      <c r="J177" s="15"/>
      <c r="K177" s="15"/>
      <c r="L177" s="15"/>
      <c r="M177" s="14"/>
      <c r="Q177" s="1" t="s">
        <v>199</v>
      </c>
    </row>
    <row r="178" spans="1:48" ht="30" customHeight="1">
      <c r="A178" s="14"/>
      <c r="B178" s="14"/>
      <c r="C178" s="14"/>
      <c r="D178" s="14"/>
      <c r="E178" s="15"/>
      <c r="F178" s="15"/>
      <c r="G178" s="15"/>
      <c r="H178" s="15"/>
      <c r="I178" s="15"/>
      <c r="J178" s="15"/>
      <c r="K178" s="15"/>
      <c r="L178" s="15"/>
      <c r="M178" s="14"/>
      <c r="Q178" s="1" t="s">
        <v>199</v>
      </c>
    </row>
    <row r="179" spans="1:48" ht="30" customHeight="1">
      <c r="A179" s="13" t="s">
        <v>68</v>
      </c>
      <c r="B179" s="14"/>
      <c r="C179" s="14"/>
      <c r="D179" s="14"/>
      <c r="E179" s="15"/>
      <c r="F179" s="15">
        <f>SUMIF(Q156:Q178,"010107",F156:F178)</f>
        <v>12055817</v>
      </c>
      <c r="G179" s="15"/>
      <c r="H179" s="15">
        <f>SUMIF(Q156:Q178,"010107",H156:H178)</f>
        <v>4456932</v>
      </c>
      <c r="I179" s="15"/>
      <c r="J179" s="15">
        <f>SUMIF(Q156:Q178,"010107",J156:J178)</f>
        <v>61847</v>
      </c>
      <c r="K179" s="15"/>
      <c r="L179" s="15">
        <f>SUMIF(Q156:Q178,"010107",L156:L178)</f>
        <v>16574596</v>
      </c>
      <c r="M179" s="14"/>
      <c r="N179" t="s">
        <v>69</v>
      </c>
    </row>
    <row r="180" spans="1:48" ht="30" customHeight="1">
      <c r="A180" s="13" t="s">
        <v>257</v>
      </c>
      <c r="B180" s="13" t="s">
        <v>90</v>
      </c>
      <c r="C180" s="14"/>
      <c r="D180" s="14"/>
      <c r="E180" s="15"/>
      <c r="F180" s="15"/>
      <c r="G180" s="15"/>
      <c r="H180" s="15"/>
      <c r="I180" s="15"/>
      <c r="J180" s="15"/>
      <c r="K180" s="15"/>
      <c r="L180" s="15"/>
      <c r="M180" s="14"/>
      <c r="N180" s="3"/>
      <c r="O180" s="3"/>
      <c r="P180" s="3"/>
      <c r="Q180" s="2" t="s">
        <v>258</v>
      </c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</row>
    <row r="181" spans="1:48" ht="30" customHeight="1">
      <c r="A181" s="13" t="s">
        <v>259</v>
      </c>
      <c r="B181" s="13" t="s">
        <v>260</v>
      </c>
      <c r="C181" s="13" t="s">
        <v>99</v>
      </c>
      <c r="D181" s="14">
        <v>6</v>
      </c>
      <c r="E181" s="15">
        <f>TRUNC(일위대가목록!E128,0)</f>
        <v>4154</v>
      </c>
      <c r="F181" s="15">
        <f t="shared" ref="F181:F187" si="13">TRUNC(E181*D181, 0)</f>
        <v>24924</v>
      </c>
      <c r="G181" s="15">
        <f>TRUNC(일위대가목록!F128,0)</f>
        <v>2856</v>
      </c>
      <c r="H181" s="15">
        <f t="shared" ref="H181:H187" si="14">TRUNC(G181*D181, 0)</f>
        <v>17136</v>
      </c>
      <c r="I181" s="15">
        <f>TRUNC(일위대가목록!G128,0)</f>
        <v>142</v>
      </c>
      <c r="J181" s="15">
        <f t="shared" ref="J181:J187" si="15">TRUNC(I181*D181, 0)</f>
        <v>852</v>
      </c>
      <c r="K181" s="15">
        <f t="shared" ref="K181:L187" si="16">TRUNC(E181+G181+I181, 0)</f>
        <v>7152</v>
      </c>
      <c r="L181" s="15">
        <f t="shared" si="16"/>
        <v>42912</v>
      </c>
      <c r="M181" s="13" t="s">
        <v>261</v>
      </c>
      <c r="N181" s="2" t="s">
        <v>262</v>
      </c>
      <c r="O181" s="2" t="s">
        <v>53</v>
      </c>
      <c r="P181" s="2" t="s">
        <v>53</v>
      </c>
      <c r="Q181" s="2" t="s">
        <v>258</v>
      </c>
      <c r="R181" s="2" t="s">
        <v>65</v>
      </c>
      <c r="S181" s="2" t="s">
        <v>66</v>
      </c>
      <c r="T181" s="2" t="s">
        <v>66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2" t="s">
        <v>53</v>
      </c>
      <c r="AS181" s="2" t="s">
        <v>53</v>
      </c>
      <c r="AT181" s="3"/>
      <c r="AU181" s="2" t="s">
        <v>263</v>
      </c>
      <c r="AV181" s="3">
        <v>205</v>
      </c>
    </row>
    <row r="182" spans="1:48" ht="30" customHeight="1">
      <c r="A182" s="13" t="s">
        <v>264</v>
      </c>
      <c r="B182" s="13" t="s">
        <v>265</v>
      </c>
      <c r="C182" s="13" t="s">
        <v>99</v>
      </c>
      <c r="D182" s="14">
        <v>54</v>
      </c>
      <c r="E182" s="15">
        <f>TRUNC(일위대가목록!E130,0)</f>
        <v>2864</v>
      </c>
      <c r="F182" s="15">
        <f t="shared" si="13"/>
        <v>154656</v>
      </c>
      <c r="G182" s="15">
        <f>TRUNC(일위대가목록!F130,0)</f>
        <v>3624</v>
      </c>
      <c r="H182" s="15">
        <f t="shared" si="14"/>
        <v>195696</v>
      </c>
      <c r="I182" s="15">
        <f>TRUNC(일위대가목록!G130,0)</f>
        <v>144</v>
      </c>
      <c r="J182" s="15">
        <f t="shared" si="15"/>
        <v>7776</v>
      </c>
      <c r="K182" s="15">
        <f t="shared" si="16"/>
        <v>6632</v>
      </c>
      <c r="L182" s="15">
        <f t="shared" si="16"/>
        <v>358128</v>
      </c>
      <c r="M182" s="13" t="s">
        <v>266</v>
      </c>
      <c r="N182" s="2" t="s">
        <v>267</v>
      </c>
      <c r="O182" s="2" t="s">
        <v>53</v>
      </c>
      <c r="P182" s="2" t="s">
        <v>53</v>
      </c>
      <c r="Q182" s="2" t="s">
        <v>258</v>
      </c>
      <c r="R182" s="2" t="s">
        <v>65</v>
      </c>
      <c r="S182" s="2" t="s">
        <v>66</v>
      </c>
      <c r="T182" s="2" t="s">
        <v>66</v>
      </c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2" t="s">
        <v>53</v>
      </c>
      <c r="AS182" s="2" t="s">
        <v>53</v>
      </c>
      <c r="AT182" s="3"/>
      <c r="AU182" s="2" t="s">
        <v>268</v>
      </c>
      <c r="AV182" s="3">
        <v>202</v>
      </c>
    </row>
    <row r="183" spans="1:48" ht="30" customHeight="1">
      <c r="A183" s="13" t="s">
        <v>264</v>
      </c>
      <c r="B183" s="13" t="s">
        <v>269</v>
      </c>
      <c r="C183" s="13" t="s">
        <v>99</v>
      </c>
      <c r="D183" s="14">
        <v>23</v>
      </c>
      <c r="E183" s="15">
        <f>TRUNC(일위대가목록!E131,0)</f>
        <v>3072</v>
      </c>
      <c r="F183" s="15">
        <f t="shared" si="13"/>
        <v>70656</v>
      </c>
      <c r="G183" s="15">
        <f>TRUNC(일위대가목록!F131,0)</f>
        <v>3624</v>
      </c>
      <c r="H183" s="15">
        <f t="shared" si="14"/>
        <v>83352</v>
      </c>
      <c r="I183" s="15">
        <f>TRUNC(일위대가목록!G131,0)</f>
        <v>144</v>
      </c>
      <c r="J183" s="15">
        <f t="shared" si="15"/>
        <v>3312</v>
      </c>
      <c r="K183" s="15">
        <f t="shared" si="16"/>
        <v>6840</v>
      </c>
      <c r="L183" s="15">
        <f t="shared" si="16"/>
        <v>157320</v>
      </c>
      <c r="M183" s="13" t="s">
        <v>270</v>
      </c>
      <c r="N183" s="2" t="s">
        <v>271</v>
      </c>
      <c r="O183" s="2" t="s">
        <v>53</v>
      </c>
      <c r="P183" s="2" t="s">
        <v>53</v>
      </c>
      <c r="Q183" s="2" t="s">
        <v>258</v>
      </c>
      <c r="R183" s="2" t="s">
        <v>65</v>
      </c>
      <c r="S183" s="2" t="s">
        <v>66</v>
      </c>
      <c r="T183" s="2" t="s">
        <v>66</v>
      </c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2" t="s">
        <v>53</v>
      </c>
      <c r="AS183" s="2" t="s">
        <v>53</v>
      </c>
      <c r="AT183" s="3"/>
      <c r="AU183" s="2" t="s">
        <v>272</v>
      </c>
      <c r="AV183" s="3">
        <v>203</v>
      </c>
    </row>
    <row r="184" spans="1:48" ht="30" customHeight="1">
      <c r="A184" s="13" t="s">
        <v>273</v>
      </c>
      <c r="B184" s="13" t="s">
        <v>274</v>
      </c>
      <c r="C184" s="13" t="s">
        <v>99</v>
      </c>
      <c r="D184" s="14">
        <v>17</v>
      </c>
      <c r="E184" s="15">
        <f>TRUNC(일위대가목록!E43,0)</f>
        <v>6510</v>
      </c>
      <c r="F184" s="15">
        <f t="shared" si="13"/>
        <v>110670</v>
      </c>
      <c r="G184" s="15">
        <f>TRUNC(일위대가목록!F43,0)</f>
        <v>3624</v>
      </c>
      <c r="H184" s="15">
        <f t="shared" si="14"/>
        <v>61608</v>
      </c>
      <c r="I184" s="15">
        <f>TRUNC(일위대가목록!G43,0)</f>
        <v>144</v>
      </c>
      <c r="J184" s="15">
        <f t="shared" si="15"/>
        <v>2448</v>
      </c>
      <c r="K184" s="15">
        <f t="shared" si="16"/>
        <v>10278</v>
      </c>
      <c r="L184" s="15">
        <f t="shared" si="16"/>
        <v>174726</v>
      </c>
      <c r="M184" s="13" t="s">
        <v>275</v>
      </c>
      <c r="N184" s="2" t="s">
        <v>276</v>
      </c>
      <c r="O184" s="2" t="s">
        <v>53</v>
      </c>
      <c r="P184" s="2" t="s">
        <v>53</v>
      </c>
      <c r="Q184" s="2" t="s">
        <v>258</v>
      </c>
      <c r="R184" s="2" t="s">
        <v>65</v>
      </c>
      <c r="S184" s="2" t="s">
        <v>66</v>
      </c>
      <c r="T184" s="2" t="s">
        <v>66</v>
      </c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2" t="s">
        <v>53</v>
      </c>
      <c r="AS184" s="2" t="s">
        <v>53</v>
      </c>
      <c r="AT184" s="3"/>
      <c r="AU184" s="2" t="s">
        <v>277</v>
      </c>
      <c r="AV184" s="3">
        <v>1309</v>
      </c>
    </row>
    <row r="185" spans="1:48" ht="30" customHeight="1">
      <c r="A185" s="13" t="s">
        <v>278</v>
      </c>
      <c r="B185" s="13" t="s">
        <v>279</v>
      </c>
      <c r="C185" s="13" t="s">
        <v>84</v>
      </c>
      <c r="D185" s="14">
        <v>124</v>
      </c>
      <c r="E185" s="15">
        <f>TRUNC(일위대가목록!E68,0)</f>
        <v>8080</v>
      </c>
      <c r="F185" s="15">
        <f t="shared" si="13"/>
        <v>1001920</v>
      </c>
      <c r="G185" s="15">
        <f>TRUNC(일위대가목록!F68,0)</f>
        <v>11479</v>
      </c>
      <c r="H185" s="15">
        <f t="shared" si="14"/>
        <v>1423396</v>
      </c>
      <c r="I185" s="15">
        <f>TRUNC(일위대가목록!G68,0)</f>
        <v>688</v>
      </c>
      <c r="J185" s="15">
        <f t="shared" si="15"/>
        <v>85312</v>
      </c>
      <c r="K185" s="15">
        <f t="shared" si="16"/>
        <v>20247</v>
      </c>
      <c r="L185" s="15">
        <f t="shared" si="16"/>
        <v>2510628</v>
      </c>
      <c r="M185" s="13" t="s">
        <v>280</v>
      </c>
      <c r="N185" s="2" t="s">
        <v>281</v>
      </c>
      <c r="O185" s="2" t="s">
        <v>53</v>
      </c>
      <c r="P185" s="2" t="s">
        <v>53</v>
      </c>
      <c r="Q185" s="2" t="s">
        <v>258</v>
      </c>
      <c r="R185" s="2" t="s">
        <v>65</v>
      </c>
      <c r="S185" s="2" t="s">
        <v>66</v>
      </c>
      <c r="T185" s="2" t="s">
        <v>66</v>
      </c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2" t="s">
        <v>53</v>
      </c>
      <c r="AS185" s="2" t="s">
        <v>53</v>
      </c>
      <c r="AT185" s="3"/>
      <c r="AU185" s="2" t="s">
        <v>282</v>
      </c>
      <c r="AV185" s="3">
        <v>204</v>
      </c>
    </row>
    <row r="186" spans="1:48" ht="30" customHeight="1">
      <c r="A186" s="13" t="s">
        <v>283</v>
      </c>
      <c r="B186" s="13" t="s">
        <v>284</v>
      </c>
      <c r="C186" s="13" t="s">
        <v>84</v>
      </c>
      <c r="D186" s="14">
        <v>66</v>
      </c>
      <c r="E186" s="15">
        <f>TRUNC(일위대가목록!E59,0)</f>
        <v>21427</v>
      </c>
      <c r="F186" s="15">
        <f t="shared" si="13"/>
        <v>1414182</v>
      </c>
      <c r="G186" s="15">
        <f>TRUNC(일위대가목록!F59,0)</f>
        <v>9678</v>
      </c>
      <c r="H186" s="15">
        <f t="shared" si="14"/>
        <v>638748</v>
      </c>
      <c r="I186" s="15">
        <f>TRUNC(일위대가목록!G59,0)</f>
        <v>0</v>
      </c>
      <c r="J186" s="15">
        <f t="shared" si="15"/>
        <v>0</v>
      </c>
      <c r="K186" s="15">
        <f t="shared" si="16"/>
        <v>31105</v>
      </c>
      <c r="L186" s="15">
        <f t="shared" si="16"/>
        <v>2052930</v>
      </c>
      <c r="M186" s="13" t="s">
        <v>285</v>
      </c>
      <c r="N186" s="2" t="s">
        <v>286</v>
      </c>
      <c r="O186" s="2" t="s">
        <v>53</v>
      </c>
      <c r="P186" s="2" t="s">
        <v>53</v>
      </c>
      <c r="Q186" s="2" t="s">
        <v>258</v>
      </c>
      <c r="R186" s="2" t="s">
        <v>65</v>
      </c>
      <c r="S186" s="2" t="s">
        <v>66</v>
      </c>
      <c r="T186" s="2" t="s">
        <v>66</v>
      </c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2" t="s">
        <v>53</v>
      </c>
      <c r="AS186" s="2" t="s">
        <v>53</v>
      </c>
      <c r="AT186" s="3"/>
      <c r="AU186" s="2" t="s">
        <v>287</v>
      </c>
      <c r="AV186" s="3">
        <v>1312</v>
      </c>
    </row>
    <row r="187" spans="1:48" ht="30" customHeight="1">
      <c r="A187" s="13" t="s">
        <v>283</v>
      </c>
      <c r="B187" s="13" t="s">
        <v>288</v>
      </c>
      <c r="C187" s="13" t="s">
        <v>84</v>
      </c>
      <c r="D187" s="14">
        <v>52</v>
      </c>
      <c r="E187" s="15">
        <f>TRUNC(일위대가목록!E60,0)</f>
        <v>42853</v>
      </c>
      <c r="F187" s="15">
        <f t="shared" si="13"/>
        <v>2228356</v>
      </c>
      <c r="G187" s="15">
        <f>TRUNC(일위대가목록!F60,0)</f>
        <v>23539</v>
      </c>
      <c r="H187" s="15">
        <f t="shared" si="14"/>
        <v>1224028</v>
      </c>
      <c r="I187" s="15">
        <f>TRUNC(일위대가목록!G60,0)</f>
        <v>0</v>
      </c>
      <c r="J187" s="15">
        <f t="shared" si="15"/>
        <v>0</v>
      </c>
      <c r="K187" s="15">
        <f t="shared" si="16"/>
        <v>66392</v>
      </c>
      <c r="L187" s="15">
        <f t="shared" si="16"/>
        <v>3452384</v>
      </c>
      <c r="M187" s="13" t="s">
        <v>289</v>
      </c>
      <c r="N187" s="2" t="s">
        <v>290</v>
      </c>
      <c r="O187" s="2" t="s">
        <v>53</v>
      </c>
      <c r="P187" s="2" t="s">
        <v>53</v>
      </c>
      <c r="Q187" s="2" t="s">
        <v>258</v>
      </c>
      <c r="R187" s="2" t="s">
        <v>65</v>
      </c>
      <c r="S187" s="2" t="s">
        <v>66</v>
      </c>
      <c r="T187" s="2" t="s">
        <v>66</v>
      </c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2" t="s">
        <v>53</v>
      </c>
      <c r="AS187" s="2" t="s">
        <v>53</v>
      </c>
      <c r="AT187" s="3"/>
      <c r="AU187" s="2" t="s">
        <v>291</v>
      </c>
      <c r="AV187" s="3">
        <v>1313</v>
      </c>
    </row>
    <row r="188" spans="1:48" ht="30" customHeight="1">
      <c r="A188" s="14"/>
      <c r="B188" s="14"/>
      <c r="C188" s="14"/>
      <c r="D188" s="14"/>
      <c r="E188" s="15"/>
      <c r="F188" s="15"/>
      <c r="G188" s="15"/>
      <c r="H188" s="15"/>
      <c r="I188" s="15"/>
      <c r="J188" s="15"/>
      <c r="K188" s="15"/>
      <c r="L188" s="15"/>
      <c r="M188" s="14"/>
      <c r="Q188" s="1" t="s">
        <v>258</v>
      </c>
    </row>
    <row r="189" spans="1:48" ht="30" customHeight="1">
      <c r="A189" s="14"/>
      <c r="B189" s="14"/>
      <c r="C189" s="14"/>
      <c r="D189" s="14"/>
      <c r="E189" s="15"/>
      <c r="F189" s="15"/>
      <c r="G189" s="15"/>
      <c r="H189" s="15"/>
      <c r="I189" s="15"/>
      <c r="J189" s="15"/>
      <c r="K189" s="15"/>
      <c r="L189" s="15"/>
      <c r="M189" s="14"/>
      <c r="Q189" s="1" t="s">
        <v>258</v>
      </c>
    </row>
    <row r="190" spans="1:48" ht="30" customHeight="1">
      <c r="A190" s="14"/>
      <c r="B190" s="14"/>
      <c r="C190" s="14"/>
      <c r="D190" s="14"/>
      <c r="E190" s="15"/>
      <c r="F190" s="15"/>
      <c r="G190" s="15"/>
      <c r="H190" s="15"/>
      <c r="I190" s="15"/>
      <c r="J190" s="15"/>
      <c r="K190" s="15"/>
      <c r="L190" s="15"/>
      <c r="M190" s="14"/>
      <c r="Q190" s="1" t="s">
        <v>258</v>
      </c>
    </row>
    <row r="191" spans="1:48" ht="30" customHeight="1">
      <c r="A191" s="14"/>
      <c r="B191" s="14"/>
      <c r="C191" s="14"/>
      <c r="D191" s="14"/>
      <c r="E191" s="15"/>
      <c r="F191" s="15"/>
      <c r="G191" s="15"/>
      <c r="H191" s="15"/>
      <c r="I191" s="15"/>
      <c r="J191" s="15"/>
      <c r="K191" s="15"/>
      <c r="L191" s="15"/>
      <c r="M191" s="14"/>
      <c r="Q191" s="1" t="s">
        <v>258</v>
      </c>
    </row>
    <row r="192" spans="1:48" ht="30" customHeight="1">
      <c r="A192" s="14"/>
      <c r="B192" s="14"/>
      <c r="C192" s="14"/>
      <c r="D192" s="14"/>
      <c r="E192" s="15"/>
      <c r="F192" s="15"/>
      <c r="G192" s="15"/>
      <c r="H192" s="15"/>
      <c r="I192" s="15"/>
      <c r="J192" s="15"/>
      <c r="K192" s="15"/>
      <c r="L192" s="15"/>
      <c r="M192" s="14"/>
      <c r="Q192" s="1" t="s">
        <v>258</v>
      </c>
    </row>
    <row r="193" spans="1:48" ht="30" customHeight="1">
      <c r="A193" s="14"/>
      <c r="B193" s="14"/>
      <c r="C193" s="14"/>
      <c r="D193" s="14"/>
      <c r="E193" s="15"/>
      <c r="F193" s="15"/>
      <c r="G193" s="15"/>
      <c r="H193" s="15"/>
      <c r="I193" s="15"/>
      <c r="J193" s="15"/>
      <c r="K193" s="15"/>
      <c r="L193" s="15"/>
      <c r="M193" s="14"/>
      <c r="Q193" s="1" t="s">
        <v>258</v>
      </c>
    </row>
    <row r="194" spans="1:48" ht="30" customHeight="1">
      <c r="A194" s="14"/>
      <c r="B194" s="14"/>
      <c r="C194" s="14"/>
      <c r="D194" s="14"/>
      <c r="E194" s="15"/>
      <c r="F194" s="15"/>
      <c r="G194" s="15"/>
      <c r="H194" s="15"/>
      <c r="I194" s="15"/>
      <c r="J194" s="15"/>
      <c r="K194" s="15"/>
      <c r="L194" s="15"/>
      <c r="M194" s="14"/>
      <c r="Q194" s="1" t="s">
        <v>258</v>
      </c>
    </row>
    <row r="195" spans="1:48" ht="30" customHeight="1">
      <c r="A195" s="14"/>
      <c r="B195" s="14"/>
      <c r="C195" s="14"/>
      <c r="D195" s="14"/>
      <c r="E195" s="15"/>
      <c r="F195" s="15"/>
      <c r="G195" s="15"/>
      <c r="H195" s="15"/>
      <c r="I195" s="15"/>
      <c r="J195" s="15"/>
      <c r="K195" s="15"/>
      <c r="L195" s="15"/>
      <c r="M195" s="14"/>
      <c r="Q195" s="1" t="s">
        <v>258</v>
      </c>
    </row>
    <row r="196" spans="1:48" ht="30" customHeight="1">
      <c r="A196" s="14"/>
      <c r="B196" s="14"/>
      <c r="C196" s="14"/>
      <c r="D196" s="14"/>
      <c r="E196" s="15"/>
      <c r="F196" s="15"/>
      <c r="G196" s="15"/>
      <c r="H196" s="15"/>
      <c r="I196" s="15"/>
      <c r="J196" s="15"/>
      <c r="K196" s="15"/>
      <c r="L196" s="15"/>
      <c r="M196" s="14"/>
      <c r="Q196" s="1" t="s">
        <v>258</v>
      </c>
    </row>
    <row r="197" spans="1:48" ht="30" customHeight="1">
      <c r="A197" s="14"/>
      <c r="B197" s="14"/>
      <c r="C197" s="14"/>
      <c r="D197" s="14"/>
      <c r="E197" s="15"/>
      <c r="F197" s="15"/>
      <c r="G197" s="15"/>
      <c r="H197" s="15"/>
      <c r="I197" s="15"/>
      <c r="J197" s="15"/>
      <c r="K197" s="15"/>
      <c r="L197" s="15"/>
      <c r="M197" s="14"/>
      <c r="Q197" s="1" t="s">
        <v>258</v>
      </c>
    </row>
    <row r="198" spans="1:48" ht="30" customHeight="1">
      <c r="A198" s="14"/>
      <c r="B198" s="14"/>
      <c r="C198" s="14"/>
      <c r="D198" s="14"/>
      <c r="E198" s="15"/>
      <c r="F198" s="15"/>
      <c r="G198" s="15"/>
      <c r="H198" s="15"/>
      <c r="I198" s="15"/>
      <c r="J198" s="15"/>
      <c r="K198" s="15"/>
      <c r="L198" s="15"/>
      <c r="M198" s="14"/>
      <c r="Q198" s="1" t="s">
        <v>258</v>
      </c>
    </row>
    <row r="199" spans="1:48" ht="30" customHeight="1">
      <c r="A199" s="14"/>
      <c r="B199" s="14"/>
      <c r="C199" s="14"/>
      <c r="D199" s="14"/>
      <c r="E199" s="15"/>
      <c r="F199" s="15"/>
      <c r="G199" s="15"/>
      <c r="H199" s="15"/>
      <c r="I199" s="15"/>
      <c r="J199" s="15"/>
      <c r="K199" s="15"/>
      <c r="L199" s="15"/>
      <c r="M199" s="14"/>
      <c r="Q199" s="1" t="s">
        <v>258</v>
      </c>
    </row>
    <row r="200" spans="1:48" ht="30" customHeight="1">
      <c r="A200" s="14"/>
      <c r="B200" s="14"/>
      <c r="C200" s="14"/>
      <c r="D200" s="14"/>
      <c r="E200" s="15"/>
      <c r="F200" s="15"/>
      <c r="G200" s="15"/>
      <c r="H200" s="15"/>
      <c r="I200" s="15"/>
      <c r="J200" s="15"/>
      <c r="K200" s="15"/>
      <c r="L200" s="15"/>
      <c r="M200" s="14"/>
      <c r="Q200" s="1" t="s">
        <v>258</v>
      </c>
    </row>
    <row r="201" spans="1:48" ht="30" customHeight="1">
      <c r="A201" s="14"/>
      <c r="B201" s="14"/>
      <c r="C201" s="14"/>
      <c r="D201" s="14"/>
      <c r="E201" s="15"/>
      <c r="F201" s="15"/>
      <c r="G201" s="15"/>
      <c r="H201" s="15"/>
      <c r="I201" s="15"/>
      <c r="J201" s="15"/>
      <c r="K201" s="15"/>
      <c r="L201" s="15"/>
      <c r="M201" s="14"/>
      <c r="Q201" s="1" t="s">
        <v>258</v>
      </c>
    </row>
    <row r="202" spans="1:48" ht="30" customHeight="1">
      <c r="A202" s="14"/>
      <c r="B202" s="14"/>
      <c r="C202" s="14"/>
      <c r="D202" s="14"/>
      <c r="E202" s="15"/>
      <c r="F202" s="15"/>
      <c r="G202" s="15"/>
      <c r="H202" s="15"/>
      <c r="I202" s="15"/>
      <c r="J202" s="15"/>
      <c r="K202" s="15"/>
      <c r="L202" s="15"/>
      <c r="M202" s="14"/>
      <c r="Q202" s="1" t="s">
        <v>258</v>
      </c>
    </row>
    <row r="203" spans="1:48" ht="30" customHeight="1">
      <c r="A203" s="14"/>
      <c r="B203" s="14"/>
      <c r="C203" s="14"/>
      <c r="D203" s="14"/>
      <c r="E203" s="15"/>
      <c r="F203" s="15"/>
      <c r="G203" s="15"/>
      <c r="H203" s="15"/>
      <c r="I203" s="15"/>
      <c r="J203" s="15"/>
      <c r="K203" s="15"/>
      <c r="L203" s="15"/>
      <c r="M203" s="14"/>
      <c r="Q203" s="1" t="s">
        <v>258</v>
      </c>
    </row>
    <row r="204" spans="1:48" ht="30" customHeight="1">
      <c r="A204" s="13" t="s">
        <v>68</v>
      </c>
      <c r="B204" s="14"/>
      <c r="C204" s="14"/>
      <c r="D204" s="14"/>
      <c r="E204" s="15"/>
      <c r="F204" s="15">
        <f>SUMIF(Q181:Q203,"010108",F181:F203)</f>
        <v>5005364</v>
      </c>
      <c r="G204" s="15"/>
      <c r="H204" s="15">
        <f>SUMIF(Q181:Q203,"010108",H181:H203)</f>
        <v>3643964</v>
      </c>
      <c r="I204" s="15"/>
      <c r="J204" s="15">
        <f>SUMIF(Q181:Q203,"010108",J181:J203)</f>
        <v>99700</v>
      </c>
      <c r="K204" s="15"/>
      <c r="L204" s="15">
        <f>SUMIF(Q181:Q203,"010108",L181:L203)</f>
        <v>8749028</v>
      </c>
      <c r="M204" s="14"/>
      <c r="N204" t="s">
        <v>69</v>
      </c>
    </row>
    <row r="205" spans="1:48" ht="30" customHeight="1">
      <c r="A205" s="13" t="s">
        <v>292</v>
      </c>
      <c r="B205" s="13" t="s">
        <v>90</v>
      </c>
      <c r="C205" s="14"/>
      <c r="D205" s="14"/>
      <c r="E205" s="15"/>
      <c r="F205" s="15"/>
      <c r="G205" s="15"/>
      <c r="H205" s="15"/>
      <c r="I205" s="15"/>
      <c r="J205" s="15"/>
      <c r="K205" s="15"/>
      <c r="L205" s="15"/>
      <c r="M205" s="14"/>
      <c r="N205" s="3"/>
      <c r="O205" s="3"/>
      <c r="P205" s="3"/>
      <c r="Q205" s="2" t="s">
        <v>293</v>
      </c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</row>
    <row r="206" spans="1:48" ht="30" customHeight="1">
      <c r="A206" s="13" t="s">
        <v>294</v>
      </c>
      <c r="B206" s="13" t="s">
        <v>295</v>
      </c>
      <c r="C206" s="13" t="s">
        <v>84</v>
      </c>
      <c r="D206" s="14">
        <v>12</v>
      </c>
      <c r="E206" s="15">
        <f>TRUNC(일위대가목록!E46,0)</f>
        <v>2137</v>
      </c>
      <c r="F206" s="15">
        <f>TRUNC(E206*D206, 0)</f>
        <v>25644</v>
      </c>
      <c r="G206" s="15">
        <f>TRUNC(일위대가목록!F46,0)</f>
        <v>37881</v>
      </c>
      <c r="H206" s="15">
        <f>TRUNC(G206*D206, 0)</f>
        <v>454572</v>
      </c>
      <c r="I206" s="15">
        <f>TRUNC(일위대가목록!G46,0)</f>
        <v>730</v>
      </c>
      <c r="J206" s="15">
        <f>TRUNC(I206*D206, 0)</f>
        <v>8760</v>
      </c>
      <c r="K206" s="15">
        <f t="shared" ref="K206:L209" si="17">TRUNC(E206+G206+I206, 0)</f>
        <v>40748</v>
      </c>
      <c r="L206" s="15">
        <f t="shared" si="17"/>
        <v>488976</v>
      </c>
      <c r="M206" s="13" t="s">
        <v>296</v>
      </c>
      <c r="N206" s="2" t="s">
        <v>297</v>
      </c>
      <c r="O206" s="2" t="s">
        <v>53</v>
      </c>
      <c r="P206" s="2" t="s">
        <v>53</v>
      </c>
      <c r="Q206" s="2" t="s">
        <v>293</v>
      </c>
      <c r="R206" s="2" t="s">
        <v>65</v>
      </c>
      <c r="S206" s="2" t="s">
        <v>66</v>
      </c>
      <c r="T206" s="2" t="s">
        <v>66</v>
      </c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2" t="s">
        <v>53</v>
      </c>
      <c r="AS206" s="2" t="s">
        <v>53</v>
      </c>
      <c r="AT206" s="3"/>
      <c r="AU206" s="2" t="s">
        <v>298</v>
      </c>
      <c r="AV206" s="3">
        <v>224</v>
      </c>
    </row>
    <row r="207" spans="1:48" ht="30" customHeight="1">
      <c r="A207" s="13" t="s">
        <v>299</v>
      </c>
      <c r="B207" s="13" t="s">
        <v>300</v>
      </c>
      <c r="C207" s="13" t="s">
        <v>84</v>
      </c>
      <c r="D207" s="14">
        <v>428</v>
      </c>
      <c r="E207" s="15">
        <f>TRUNC(일위대가목록!E63,0)</f>
        <v>2510</v>
      </c>
      <c r="F207" s="15">
        <f>TRUNC(E207*D207, 0)</f>
        <v>1074280</v>
      </c>
      <c r="G207" s="15">
        <f>TRUNC(일위대가목록!F63,0)</f>
        <v>1372</v>
      </c>
      <c r="H207" s="15">
        <f>TRUNC(G207*D207, 0)</f>
        <v>587216</v>
      </c>
      <c r="I207" s="15">
        <f>TRUNC(일위대가목록!G63,0)</f>
        <v>0</v>
      </c>
      <c r="J207" s="15">
        <f>TRUNC(I207*D207, 0)</f>
        <v>0</v>
      </c>
      <c r="K207" s="15">
        <f t="shared" si="17"/>
        <v>3882</v>
      </c>
      <c r="L207" s="15">
        <f t="shared" si="17"/>
        <v>1661496</v>
      </c>
      <c r="M207" s="13" t="s">
        <v>301</v>
      </c>
      <c r="N207" s="2" t="s">
        <v>302</v>
      </c>
      <c r="O207" s="2" t="s">
        <v>53</v>
      </c>
      <c r="P207" s="2" t="s">
        <v>53</v>
      </c>
      <c r="Q207" s="2" t="s">
        <v>293</v>
      </c>
      <c r="R207" s="2" t="s">
        <v>65</v>
      </c>
      <c r="S207" s="2" t="s">
        <v>66</v>
      </c>
      <c r="T207" s="2" t="s">
        <v>66</v>
      </c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2" t="s">
        <v>53</v>
      </c>
      <c r="AS207" s="2" t="s">
        <v>53</v>
      </c>
      <c r="AT207" s="3"/>
      <c r="AU207" s="2" t="s">
        <v>303</v>
      </c>
      <c r="AV207" s="3">
        <v>219</v>
      </c>
    </row>
    <row r="208" spans="1:48" ht="30" customHeight="1">
      <c r="A208" s="13" t="s">
        <v>304</v>
      </c>
      <c r="B208" s="13" t="s">
        <v>305</v>
      </c>
      <c r="C208" s="13" t="s">
        <v>306</v>
      </c>
      <c r="D208" s="14">
        <v>34</v>
      </c>
      <c r="E208" s="15">
        <f>TRUNC(일위대가목록!E64,0)</f>
        <v>122487</v>
      </c>
      <c r="F208" s="15">
        <f>TRUNC(E208*D208, 0)</f>
        <v>4164558</v>
      </c>
      <c r="G208" s="15">
        <f>TRUNC(일위대가목록!F64,0)</f>
        <v>15223</v>
      </c>
      <c r="H208" s="15">
        <f>TRUNC(G208*D208, 0)</f>
        <v>517582</v>
      </c>
      <c r="I208" s="15">
        <f>TRUNC(일위대가목록!G64,0)</f>
        <v>5044</v>
      </c>
      <c r="J208" s="15">
        <f>TRUNC(I208*D208, 0)</f>
        <v>171496</v>
      </c>
      <c r="K208" s="15">
        <f t="shared" si="17"/>
        <v>142754</v>
      </c>
      <c r="L208" s="15">
        <f t="shared" si="17"/>
        <v>4853636</v>
      </c>
      <c r="M208" s="13" t="s">
        <v>307</v>
      </c>
      <c r="N208" s="2" t="s">
        <v>308</v>
      </c>
      <c r="O208" s="2" t="s">
        <v>53</v>
      </c>
      <c r="P208" s="2" t="s">
        <v>53</v>
      </c>
      <c r="Q208" s="2" t="s">
        <v>293</v>
      </c>
      <c r="R208" s="2" t="s">
        <v>65</v>
      </c>
      <c r="S208" s="2" t="s">
        <v>66</v>
      </c>
      <c r="T208" s="2" t="s">
        <v>66</v>
      </c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2" t="s">
        <v>53</v>
      </c>
      <c r="AS208" s="2" t="s">
        <v>53</v>
      </c>
      <c r="AT208" s="3"/>
      <c r="AU208" s="2" t="s">
        <v>309</v>
      </c>
      <c r="AV208" s="3">
        <v>1320</v>
      </c>
    </row>
    <row r="209" spans="1:48" ht="30" customHeight="1">
      <c r="A209" s="13" t="s">
        <v>310</v>
      </c>
      <c r="B209" s="13" t="s">
        <v>311</v>
      </c>
      <c r="C209" s="13" t="s">
        <v>62</v>
      </c>
      <c r="D209" s="14">
        <v>1</v>
      </c>
      <c r="E209" s="15">
        <f>TRUNC(일위대가목록!E65,0)</f>
        <v>370269</v>
      </c>
      <c r="F209" s="15">
        <f>TRUNC(E209*D209, 0)</f>
        <v>370269</v>
      </c>
      <c r="G209" s="15">
        <f>TRUNC(일위대가목록!F65,0)</f>
        <v>1049757</v>
      </c>
      <c r="H209" s="15">
        <f>TRUNC(G209*D209, 0)</f>
        <v>1049757</v>
      </c>
      <c r="I209" s="15">
        <f>TRUNC(일위대가목록!G65,0)</f>
        <v>43357</v>
      </c>
      <c r="J209" s="15">
        <f>TRUNC(I209*D209, 0)</f>
        <v>43357</v>
      </c>
      <c r="K209" s="15">
        <f t="shared" si="17"/>
        <v>1463383</v>
      </c>
      <c r="L209" s="15">
        <f t="shared" si="17"/>
        <v>1463383</v>
      </c>
      <c r="M209" s="13" t="s">
        <v>312</v>
      </c>
      <c r="N209" s="2" t="s">
        <v>313</v>
      </c>
      <c r="O209" s="2" t="s">
        <v>53</v>
      </c>
      <c r="P209" s="2" t="s">
        <v>53</v>
      </c>
      <c r="Q209" s="2" t="s">
        <v>293</v>
      </c>
      <c r="R209" s="2" t="s">
        <v>65</v>
      </c>
      <c r="S209" s="2" t="s">
        <v>66</v>
      </c>
      <c r="T209" s="2" t="s">
        <v>66</v>
      </c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2" t="s">
        <v>53</v>
      </c>
      <c r="AS209" s="2" t="s">
        <v>53</v>
      </c>
      <c r="AT209" s="3"/>
      <c r="AU209" s="2" t="s">
        <v>314</v>
      </c>
      <c r="AV209" s="3">
        <v>1321</v>
      </c>
    </row>
    <row r="210" spans="1:48" ht="30" customHeight="1">
      <c r="A210" s="14"/>
      <c r="B210" s="14"/>
      <c r="C210" s="14"/>
      <c r="D210" s="14"/>
      <c r="E210" s="15"/>
      <c r="F210" s="15"/>
      <c r="G210" s="15"/>
      <c r="H210" s="15"/>
      <c r="I210" s="15"/>
      <c r="J210" s="15"/>
      <c r="K210" s="15"/>
      <c r="L210" s="15"/>
      <c r="M210" s="14"/>
      <c r="Q210" s="1" t="s">
        <v>293</v>
      </c>
    </row>
    <row r="211" spans="1:48" ht="30" customHeight="1">
      <c r="A211" s="14"/>
      <c r="B211" s="14"/>
      <c r="C211" s="14"/>
      <c r="D211" s="14"/>
      <c r="E211" s="15"/>
      <c r="F211" s="15"/>
      <c r="G211" s="15"/>
      <c r="H211" s="15"/>
      <c r="I211" s="15"/>
      <c r="J211" s="15"/>
      <c r="K211" s="15"/>
      <c r="L211" s="15"/>
      <c r="M211" s="14"/>
      <c r="Q211" s="1" t="s">
        <v>293</v>
      </c>
    </row>
    <row r="212" spans="1:48" ht="30" customHeight="1">
      <c r="A212" s="14"/>
      <c r="B212" s="14"/>
      <c r="C212" s="14"/>
      <c r="D212" s="14"/>
      <c r="E212" s="15"/>
      <c r="F212" s="15"/>
      <c r="G212" s="15"/>
      <c r="H212" s="15"/>
      <c r="I212" s="15"/>
      <c r="J212" s="15"/>
      <c r="K212" s="15"/>
      <c r="L212" s="15"/>
      <c r="M212" s="14"/>
      <c r="Q212" s="1" t="s">
        <v>293</v>
      </c>
    </row>
    <row r="213" spans="1:48" ht="30" customHeight="1">
      <c r="A213" s="14"/>
      <c r="B213" s="14"/>
      <c r="C213" s="14"/>
      <c r="D213" s="14"/>
      <c r="E213" s="15"/>
      <c r="F213" s="15"/>
      <c r="G213" s="15"/>
      <c r="H213" s="15"/>
      <c r="I213" s="15"/>
      <c r="J213" s="15"/>
      <c r="K213" s="15"/>
      <c r="L213" s="15"/>
      <c r="M213" s="14"/>
      <c r="Q213" s="1" t="s">
        <v>293</v>
      </c>
    </row>
    <row r="214" spans="1:48" ht="30" customHeight="1">
      <c r="A214" s="14"/>
      <c r="B214" s="14"/>
      <c r="C214" s="14"/>
      <c r="D214" s="14"/>
      <c r="E214" s="15"/>
      <c r="F214" s="15"/>
      <c r="G214" s="15"/>
      <c r="H214" s="15"/>
      <c r="I214" s="15"/>
      <c r="J214" s="15"/>
      <c r="K214" s="15"/>
      <c r="L214" s="15"/>
      <c r="M214" s="14"/>
      <c r="Q214" s="1" t="s">
        <v>293</v>
      </c>
    </row>
    <row r="215" spans="1:48" ht="30" customHeight="1">
      <c r="A215" s="14"/>
      <c r="B215" s="14"/>
      <c r="C215" s="14"/>
      <c r="D215" s="14"/>
      <c r="E215" s="15"/>
      <c r="F215" s="15"/>
      <c r="G215" s="15"/>
      <c r="H215" s="15"/>
      <c r="I215" s="15"/>
      <c r="J215" s="15"/>
      <c r="K215" s="15"/>
      <c r="L215" s="15"/>
      <c r="M215" s="14"/>
      <c r="Q215" s="1" t="s">
        <v>293</v>
      </c>
    </row>
    <row r="216" spans="1:48" ht="30" customHeight="1">
      <c r="A216" s="14"/>
      <c r="B216" s="14"/>
      <c r="C216" s="14"/>
      <c r="D216" s="14"/>
      <c r="E216" s="15"/>
      <c r="F216" s="15"/>
      <c r="G216" s="15"/>
      <c r="H216" s="15"/>
      <c r="I216" s="15"/>
      <c r="J216" s="15"/>
      <c r="K216" s="15"/>
      <c r="L216" s="15"/>
      <c r="M216" s="14"/>
      <c r="Q216" s="1" t="s">
        <v>293</v>
      </c>
    </row>
    <row r="217" spans="1:48" ht="30" customHeight="1">
      <c r="A217" s="14"/>
      <c r="B217" s="14"/>
      <c r="C217" s="14"/>
      <c r="D217" s="14"/>
      <c r="E217" s="15"/>
      <c r="F217" s="15"/>
      <c r="G217" s="15"/>
      <c r="H217" s="15"/>
      <c r="I217" s="15"/>
      <c r="J217" s="15"/>
      <c r="K217" s="15"/>
      <c r="L217" s="15"/>
      <c r="M217" s="14"/>
      <c r="Q217" s="1" t="s">
        <v>293</v>
      </c>
    </row>
    <row r="218" spans="1:48" ht="30" customHeight="1">
      <c r="A218" s="14"/>
      <c r="B218" s="14"/>
      <c r="C218" s="14"/>
      <c r="D218" s="14"/>
      <c r="E218" s="15"/>
      <c r="F218" s="15"/>
      <c r="G218" s="15"/>
      <c r="H218" s="15"/>
      <c r="I218" s="15"/>
      <c r="J218" s="15"/>
      <c r="K218" s="15"/>
      <c r="L218" s="15"/>
      <c r="M218" s="14"/>
      <c r="Q218" s="1" t="s">
        <v>293</v>
      </c>
    </row>
    <row r="219" spans="1:48" ht="30" customHeight="1">
      <c r="A219" s="14"/>
      <c r="B219" s="14"/>
      <c r="C219" s="14"/>
      <c r="D219" s="14"/>
      <c r="E219" s="15"/>
      <c r="F219" s="15"/>
      <c r="G219" s="15"/>
      <c r="H219" s="15"/>
      <c r="I219" s="15"/>
      <c r="J219" s="15"/>
      <c r="K219" s="15"/>
      <c r="L219" s="15"/>
      <c r="M219" s="14"/>
      <c r="Q219" s="1" t="s">
        <v>293</v>
      </c>
    </row>
    <row r="220" spans="1:48" ht="30" customHeight="1">
      <c r="A220" s="14"/>
      <c r="B220" s="14"/>
      <c r="C220" s="14"/>
      <c r="D220" s="14"/>
      <c r="E220" s="15"/>
      <c r="F220" s="15"/>
      <c r="G220" s="15"/>
      <c r="H220" s="15"/>
      <c r="I220" s="15"/>
      <c r="J220" s="15"/>
      <c r="K220" s="15"/>
      <c r="L220" s="15"/>
      <c r="M220" s="14"/>
      <c r="Q220" s="1" t="s">
        <v>293</v>
      </c>
    </row>
    <row r="221" spans="1:48" ht="30" customHeight="1">
      <c r="A221" s="14"/>
      <c r="B221" s="14"/>
      <c r="C221" s="14"/>
      <c r="D221" s="14"/>
      <c r="E221" s="15"/>
      <c r="F221" s="15"/>
      <c r="G221" s="15"/>
      <c r="H221" s="15"/>
      <c r="I221" s="15"/>
      <c r="J221" s="15"/>
      <c r="K221" s="15"/>
      <c r="L221" s="15"/>
      <c r="M221" s="14"/>
      <c r="Q221" s="1" t="s">
        <v>293</v>
      </c>
    </row>
    <row r="222" spans="1:48" ht="30" customHeight="1">
      <c r="A222" s="14"/>
      <c r="B222" s="14"/>
      <c r="C222" s="14"/>
      <c r="D222" s="14"/>
      <c r="E222" s="15"/>
      <c r="F222" s="15"/>
      <c r="G222" s="15"/>
      <c r="H222" s="15"/>
      <c r="I222" s="15"/>
      <c r="J222" s="15"/>
      <c r="K222" s="15"/>
      <c r="L222" s="15"/>
      <c r="M222" s="14"/>
      <c r="Q222" s="1" t="s">
        <v>293</v>
      </c>
    </row>
    <row r="223" spans="1:48" ht="30" customHeight="1">
      <c r="A223" s="14"/>
      <c r="B223" s="14"/>
      <c r="C223" s="14"/>
      <c r="D223" s="14"/>
      <c r="E223" s="15"/>
      <c r="F223" s="15"/>
      <c r="G223" s="15"/>
      <c r="H223" s="15"/>
      <c r="I223" s="15"/>
      <c r="J223" s="15"/>
      <c r="K223" s="15"/>
      <c r="L223" s="15"/>
      <c r="M223" s="14"/>
      <c r="Q223" s="1" t="s">
        <v>293</v>
      </c>
    </row>
    <row r="224" spans="1:48" ht="30" customHeight="1">
      <c r="A224" s="14"/>
      <c r="B224" s="14"/>
      <c r="C224" s="14"/>
      <c r="D224" s="14"/>
      <c r="E224" s="15"/>
      <c r="F224" s="15"/>
      <c r="G224" s="15"/>
      <c r="H224" s="15"/>
      <c r="I224" s="15"/>
      <c r="J224" s="15"/>
      <c r="K224" s="15"/>
      <c r="L224" s="15"/>
      <c r="M224" s="14"/>
      <c r="Q224" s="1" t="s">
        <v>293</v>
      </c>
    </row>
    <row r="225" spans="1:48" ht="30" customHeight="1">
      <c r="A225" s="14"/>
      <c r="B225" s="14"/>
      <c r="C225" s="14"/>
      <c r="D225" s="14"/>
      <c r="E225" s="15"/>
      <c r="F225" s="15"/>
      <c r="G225" s="15"/>
      <c r="H225" s="15"/>
      <c r="I225" s="15"/>
      <c r="J225" s="15"/>
      <c r="K225" s="15"/>
      <c r="L225" s="15"/>
      <c r="M225" s="14"/>
      <c r="Q225" s="1" t="s">
        <v>293</v>
      </c>
    </row>
    <row r="226" spans="1:48" ht="30" customHeight="1">
      <c r="A226" s="14"/>
      <c r="B226" s="14"/>
      <c r="C226" s="14"/>
      <c r="D226" s="14"/>
      <c r="E226" s="15"/>
      <c r="F226" s="15"/>
      <c r="G226" s="15"/>
      <c r="H226" s="15"/>
      <c r="I226" s="15"/>
      <c r="J226" s="15"/>
      <c r="K226" s="15"/>
      <c r="L226" s="15"/>
      <c r="M226" s="14"/>
      <c r="Q226" s="1" t="s">
        <v>293</v>
      </c>
    </row>
    <row r="227" spans="1:48" ht="30" customHeight="1">
      <c r="A227" s="14"/>
      <c r="B227" s="14"/>
      <c r="C227" s="14"/>
      <c r="D227" s="14"/>
      <c r="E227" s="15"/>
      <c r="F227" s="15"/>
      <c r="G227" s="15"/>
      <c r="H227" s="15"/>
      <c r="I227" s="15"/>
      <c r="J227" s="15"/>
      <c r="K227" s="15"/>
      <c r="L227" s="15"/>
      <c r="M227" s="14"/>
      <c r="Q227" s="1" t="s">
        <v>293</v>
      </c>
    </row>
    <row r="228" spans="1:48" ht="30" customHeight="1">
      <c r="A228" s="14"/>
      <c r="B228" s="14"/>
      <c r="C228" s="14"/>
      <c r="D228" s="14"/>
      <c r="E228" s="15"/>
      <c r="F228" s="15"/>
      <c r="G228" s="15"/>
      <c r="H228" s="15"/>
      <c r="I228" s="15"/>
      <c r="J228" s="15"/>
      <c r="K228" s="15"/>
      <c r="L228" s="15"/>
      <c r="M228" s="14"/>
      <c r="Q228" s="1" t="s">
        <v>293</v>
      </c>
    </row>
    <row r="229" spans="1:48" ht="30" customHeight="1">
      <c r="A229" s="13" t="s">
        <v>68</v>
      </c>
      <c r="B229" s="14"/>
      <c r="C229" s="14"/>
      <c r="D229" s="14"/>
      <c r="E229" s="15"/>
      <c r="F229" s="15">
        <f>SUMIF(Q206:Q228,"010109",F206:F228)</f>
        <v>5634751</v>
      </c>
      <c r="G229" s="15"/>
      <c r="H229" s="15">
        <f>SUMIF(Q206:Q228,"010109",H206:H228)</f>
        <v>2609127</v>
      </c>
      <c r="I229" s="15"/>
      <c r="J229" s="15">
        <f>SUMIF(Q206:Q228,"010109",J206:J228)</f>
        <v>223613</v>
      </c>
      <c r="K229" s="15"/>
      <c r="L229" s="15">
        <f>SUMIF(Q206:Q228,"010109",L206:L228)</f>
        <v>8467491</v>
      </c>
      <c r="M229" s="14"/>
      <c r="N229" t="s">
        <v>69</v>
      </c>
    </row>
    <row r="230" spans="1:48" ht="30" customHeight="1">
      <c r="A230" s="13" t="s">
        <v>315</v>
      </c>
      <c r="B230" s="13" t="s">
        <v>177</v>
      </c>
      <c r="C230" s="14"/>
      <c r="D230" s="14"/>
      <c r="E230" s="15"/>
      <c r="F230" s="15"/>
      <c r="G230" s="15"/>
      <c r="H230" s="15"/>
      <c r="I230" s="15"/>
      <c r="J230" s="15"/>
      <c r="K230" s="15"/>
      <c r="L230" s="15"/>
      <c r="M230" s="14"/>
      <c r="N230" s="3"/>
      <c r="O230" s="3"/>
      <c r="P230" s="3"/>
      <c r="Q230" s="2" t="s">
        <v>316</v>
      </c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</row>
    <row r="231" spans="1:48" ht="30" customHeight="1">
      <c r="A231" s="13" t="s">
        <v>317</v>
      </c>
      <c r="B231" s="13" t="s">
        <v>318</v>
      </c>
      <c r="C231" s="13" t="s">
        <v>319</v>
      </c>
      <c r="D231" s="14">
        <v>1</v>
      </c>
      <c r="E231" s="15">
        <f>TRUNC(단가대비표!O147,0)</f>
        <v>5984000</v>
      </c>
      <c r="F231" s="15">
        <f t="shared" ref="F231:F238" si="18">TRUNC(E231*D231, 0)</f>
        <v>5984000</v>
      </c>
      <c r="G231" s="15">
        <f>TRUNC(단가대비표!P147,0)</f>
        <v>1056000</v>
      </c>
      <c r="H231" s="15">
        <f t="shared" ref="H231:H238" si="19">TRUNC(G231*D231, 0)</f>
        <v>1056000</v>
      </c>
      <c r="I231" s="15">
        <f>TRUNC(단가대비표!V147,0)</f>
        <v>0</v>
      </c>
      <c r="J231" s="15">
        <f t="shared" ref="J231:J238" si="20">TRUNC(I231*D231, 0)</f>
        <v>0</v>
      </c>
      <c r="K231" s="15">
        <f t="shared" ref="K231:L238" si="21">TRUNC(E231+G231+I231, 0)</f>
        <v>7040000</v>
      </c>
      <c r="L231" s="15">
        <f t="shared" si="21"/>
        <v>7040000</v>
      </c>
      <c r="M231" s="13" t="s">
        <v>320</v>
      </c>
      <c r="N231" s="2" t="s">
        <v>321</v>
      </c>
      <c r="O231" s="2" t="s">
        <v>53</v>
      </c>
      <c r="P231" s="2" t="s">
        <v>53</v>
      </c>
      <c r="Q231" s="2" t="s">
        <v>316</v>
      </c>
      <c r="R231" s="2" t="s">
        <v>66</v>
      </c>
      <c r="S231" s="2" t="s">
        <v>66</v>
      </c>
      <c r="T231" s="2" t="s">
        <v>65</v>
      </c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2" t="s">
        <v>53</v>
      </c>
      <c r="AS231" s="2" t="s">
        <v>53</v>
      </c>
      <c r="AT231" s="3"/>
      <c r="AU231" s="2" t="s">
        <v>322</v>
      </c>
      <c r="AV231" s="3">
        <v>1245</v>
      </c>
    </row>
    <row r="232" spans="1:48" ht="30" customHeight="1">
      <c r="A232" s="13" t="s">
        <v>323</v>
      </c>
      <c r="B232" s="13" t="s">
        <v>324</v>
      </c>
      <c r="C232" s="13" t="s">
        <v>319</v>
      </c>
      <c r="D232" s="14">
        <v>1</v>
      </c>
      <c r="E232" s="15">
        <f>TRUNC(단가대비표!O148,0)</f>
        <v>2014160</v>
      </c>
      <c r="F232" s="15">
        <f t="shared" si="18"/>
        <v>2014160</v>
      </c>
      <c r="G232" s="15">
        <f>TRUNC(단가대비표!P148,0)</f>
        <v>355440</v>
      </c>
      <c r="H232" s="15">
        <f t="shared" si="19"/>
        <v>355440</v>
      </c>
      <c r="I232" s="15">
        <f>TRUNC(단가대비표!V148,0)</f>
        <v>0</v>
      </c>
      <c r="J232" s="15">
        <f t="shared" si="20"/>
        <v>0</v>
      </c>
      <c r="K232" s="15">
        <f t="shared" si="21"/>
        <v>2369600</v>
      </c>
      <c r="L232" s="15">
        <f t="shared" si="21"/>
        <v>2369600</v>
      </c>
      <c r="M232" s="13" t="s">
        <v>325</v>
      </c>
      <c r="N232" s="2" t="s">
        <v>326</v>
      </c>
      <c r="O232" s="2" t="s">
        <v>53</v>
      </c>
      <c r="P232" s="2" t="s">
        <v>53</v>
      </c>
      <c r="Q232" s="2" t="s">
        <v>316</v>
      </c>
      <c r="R232" s="2" t="s">
        <v>66</v>
      </c>
      <c r="S232" s="2" t="s">
        <v>66</v>
      </c>
      <c r="T232" s="2" t="s">
        <v>65</v>
      </c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2" t="s">
        <v>53</v>
      </c>
      <c r="AS232" s="2" t="s">
        <v>53</v>
      </c>
      <c r="AT232" s="3"/>
      <c r="AU232" s="2" t="s">
        <v>327</v>
      </c>
      <c r="AV232" s="3">
        <v>1246</v>
      </c>
    </row>
    <row r="233" spans="1:48" ht="30" customHeight="1">
      <c r="A233" s="13" t="s">
        <v>328</v>
      </c>
      <c r="B233" s="13" t="s">
        <v>329</v>
      </c>
      <c r="C233" s="13" t="s">
        <v>319</v>
      </c>
      <c r="D233" s="14">
        <v>2</v>
      </c>
      <c r="E233" s="15">
        <f>TRUNC(단가대비표!O149,0)</f>
        <v>866150</v>
      </c>
      <c r="F233" s="15">
        <f t="shared" si="18"/>
        <v>1732300</v>
      </c>
      <c r="G233" s="15">
        <f>TRUNC(단가대비표!P149,0)</f>
        <v>152850</v>
      </c>
      <c r="H233" s="15">
        <f t="shared" si="19"/>
        <v>305700</v>
      </c>
      <c r="I233" s="15">
        <f>TRUNC(단가대비표!V149,0)</f>
        <v>0</v>
      </c>
      <c r="J233" s="15">
        <f t="shared" si="20"/>
        <v>0</v>
      </c>
      <c r="K233" s="15">
        <f t="shared" si="21"/>
        <v>1019000</v>
      </c>
      <c r="L233" s="15">
        <f t="shared" si="21"/>
        <v>2038000</v>
      </c>
      <c r="M233" s="13" t="s">
        <v>330</v>
      </c>
      <c r="N233" s="2" t="s">
        <v>331</v>
      </c>
      <c r="O233" s="2" t="s">
        <v>53</v>
      </c>
      <c r="P233" s="2" t="s">
        <v>53</v>
      </c>
      <c r="Q233" s="2" t="s">
        <v>316</v>
      </c>
      <c r="R233" s="2" t="s">
        <v>66</v>
      </c>
      <c r="S233" s="2" t="s">
        <v>66</v>
      </c>
      <c r="T233" s="2" t="s">
        <v>65</v>
      </c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2" t="s">
        <v>53</v>
      </c>
      <c r="AS233" s="2" t="s">
        <v>53</v>
      </c>
      <c r="AT233" s="3"/>
      <c r="AU233" s="2" t="s">
        <v>332</v>
      </c>
      <c r="AV233" s="3">
        <v>1247</v>
      </c>
    </row>
    <row r="234" spans="1:48" ht="30" customHeight="1">
      <c r="A234" s="13" t="s">
        <v>333</v>
      </c>
      <c r="B234" s="13" t="s">
        <v>334</v>
      </c>
      <c r="C234" s="13" t="s">
        <v>319</v>
      </c>
      <c r="D234" s="14">
        <v>1</v>
      </c>
      <c r="E234" s="15">
        <f>TRUNC(단가대비표!O150,0)</f>
        <v>790500</v>
      </c>
      <c r="F234" s="15">
        <f t="shared" si="18"/>
        <v>790500</v>
      </c>
      <c r="G234" s="15">
        <f>TRUNC(단가대비표!P150,0)</f>
        <v>139500</v>
      </c>
      <c r="H234" s="15">
        <f t="shared" si="19"/>
        <v>139500</v>
      </c>
      <c r="I234" s="15">
        <f>TRUNC(단가대비표!V150,0)</f>
        <v>0</v>
      </c>
      <c r="J234" s="15">
        <f t="shared" si="20"/>
        <v>0</v>
      </c>
      <c r="K234" s="15">
        <f t="shared" si="21"/>
        <v>930000</v>
      </c>
      <c r="L234" s="15">
        <f t="shared" si="21"/>
        <v>930000</v>
      </c>
      <c r="M234" s="13" t="s">
        <v>335</v>
      </c>
      <c r="N234" s="2" t="s">
        <v>336</v>
      </c>
      <c r="O234" s="2" t="s">
        <v>53</v>
      </c>
      <c r="P234" s="2" t="s">
        <v>53</v>
      </c>
      <c r="Q234" s="2" t="s">
        <v>316</v>
      </c>
      <c r="R234" s="2" t="s">
        <v>66</v>
      </c>
      <c r="S234" s="2" t="s">
        <v>66</v>
      </c>
      <c r="T234" s="2" t="s">
        <v>65</v>
      </c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2" t="s">
        <v>53</v>
      </c>
      <c r="AS234" s="2" t="s">
        <v>53</v>
      </c>
      <c r="AT234" s="3"/>
      <c r="AU234" s="2" t="s">
        <v>337</v>
      </c>
      <c r="AV234" s="3">
        <v>1248</v>
      </c>
    </row>
    <row r="235" spans="1:48" ht="30" customHeight="1">
      <c r="A235" s="13" t="s">
        <v>338</v>
      </c>
      <c r="B235" s="13" t="s">
        <v>339</v>
      </c>
      <c r="C235" s="13" t="s">
        <v>319</v>
      </c>
      <c r="D235" s="14">
        <v>1</v>
      </c>
      <c r="E235" s="15">
        <f>TRUNC(단가대비표!O151,0)</f>
        <v>4730670</v>
      </c>
      <c r="F235" s="15">
        <f t="shared" si="18"/>
        <v>4730670</v>
      </c>
      <c r="G235" s="15">
        <f>TRUNC(단가대비표!P151,0)</f>
        <v>834824</v>
      </c>
      <c r="H235" s="15">
        <f t="shared" si="19"/>
        <v>834824</v>
      </c>
      <c r="I235" s="15">
        <f>TRUNC(단가대비표!V151,0)</f>
        <v>0</v>
      </c>
      <c r="J235" s="15">
        <f t="shared" si="20"/>
        <v>0</v>
      </c>
      <c r="K235" s="15">
        <f t="shared" si="21"/>
        <v>5565494</v>
      </c>
      <c r="L235" s="15">
        <f t="shared" si="21"/>
        <v>5565494</v>
      </c>
      <c r="M235" s="13" t="s">
        <v>340</v>
      </c>
      <c r="N235" s="2" t="s">
        <v>341</v>
      </c>
      <c r="O235" s="2" t="s">
        <v>53</v>
      </c>
      <c r="P235" s="2" t="s">
        <v>53</v>
      </c>
      <c r="Q235" s="2" t="s">
        <v>316</v>
      </c>
      <c r="R235" s="2" t="s">
        <v>66</v>
      </c>
      <c r="S235" s="2" t="s">
        <v>66</v>
      </c>
      <c r="T235" s="2" t="s">
        <v>65</v>
      </c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2" t="s">
        <v>53</v>
      </c>
      <c r="AS235" s="2" t="s">
        <v>53</v>
      </c>
      <c r="AT235" s="3"/>
      <c r="AU235" s="2" t="s">
        <v>342</v>
      </c>
      <c r="AV235" s="3">
        <v>1249</v>
      </c>
    </row>
    <row r="236" spans="1:48" ht="30" customHeight="1">
      <c r="A236" s="13" t="s">
        <v>343</v>
      </c>
      <c r="B236" s="13" t="s">
        <v>344</v>
      </c>
      <c r="C236" s="13" t="s">
        <v>319</v>
      </c>
      <c r="D236" s="14">
        <v>8</v>
      </c>
      <c r="E236" s="15">
        <f>TRUNC(단가대비표!O152,0)</f>
        <v>275400</v>
      </c>
      <c r="F236" s="15">
        <f t="shared" si="18"/>
        <v>2203200</v>
      </c>
      <c r="G236" s="15">
        <f>TRUNC(단가대비표!P152,0)</f>
        <v>48600</v>
      </c>
      <c r="H236" s="15">
        <f t="shared" si="19"/>
        <v>388800</v>
      </c>
      <c r="I236" s="15">
        <f>TRUNC(단가대비표!V152,0)</f>
        <v>0</v>
      </c>
      <c r="J236" s="15">
        <f t="shared" si="20"/>
        <v>0</v>
      </c>
      <c r="K236" s="15">
        <f t="shared" si="21"/>
        <v>324000</v>
      </c>
      <c r="L236" s="15">
        <f t="shared" si="21"/>
        <v>2592000</v>
      </c>
      <c r="M236" s="13" t="s">
        <v>345</v>
      </c>
      <c r="N236" s="2" t="s">
        <v>346</v>
      </c>
      <c r="O236" s="2" t="s">
        <v>53</v>
      </c>
      <c r="P236" s="2" t="s">
        <v>53</v>
      </c>
      <c r="Q236" s="2" t="s">
        <v>316</v>
      </c>
      <c r="R236" s="2" t="s">
        <v>66</v>
      </c>
      <c r="S236" s="2" t="s">
        <v>66</v>
      </c>
      <c r="T236" s="2" t="s">
        <v>65</v>
      </c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2" t="s">
        <v>53</v>
      </c>
      <c r="AS236" s="2" t="s">
        <v>53</v>
      </c>
      <c r="AT236" s="3"/>
      <c r="AU236" s="2" t="s">
        <v>347</v>
      </c>
      <c r="AV236" s="3">
        <v>1250</v>
      </c>
    </row>
    <row r="237" spans="1:48" ht="30" customHeight="1">
      <c r="A237" s="13" t="s">
        <v>348</v>
      </c>
      <c r="B237" s="13" t="s">
        <v>349</v>
      </c>
      <c r="C237" s="13" t="s">
        <v>99</v>
      </c>
      <c r="D237" s="14">
        <v>106.1</v>
      </c>
      <c r="E237" s="15">
        <f>TRUNC(단가대비표!O153,0)</f>
        <v>4250</v>
      </c>
      <c r="F237" s="15">
        <f t="shared" si="18"/>
        <v>450925</v>
      </c>
      <c r="G237" s="15">
        <f>TRUNC(단가대비표!P153,0)</f>
        <v>750</v>
      </c>
      <c r="H237" s="15">
        <f t="shared" si="19"/>
        <v>79575</v>
      </c>
      <c r="I237" s="15">
        <f>TRUNC(단가대비표!V153,0)</f>
        <v>0</v>
      </c>
      <c r="J237" s="15">
        <f t="shared" si="20"/>
        <v>0</v>
      </c>
      <c r="K237" s="15">
        <f t="shared" si="21"/>
        <v>5000</v>
      </c>
      <c r="L237" s="15">
        <f t="shared" si="21"/>
        <v>530500</v>
      </c>
      <c r="M237" s="13" t="s">
        <v>350</v>
      </c>
      <c r="N237" s="2" t="s">
        <v>351</v>
      </c>
      <c r="O237" s="2" t="s">
        <v>53</v>
      </c>
      <c r="P237" s="2" t="s">
        <v>53</v>
      </c>
      <c r="Q237" s="2" t="s">
        <v>316</v>
      </c>
      <c r="R237" s="2" t="s">
        <v>66</v>
      </c>
      <c r="S237" s="2" t="s">
        <v>66</v>
      </c>
      <c r="T237" s="2" t="s">
        <v>65</v>
      </c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2" t="s">
        <v>53</v>
      </c>
      <c r="AS237" s="2" t="s">
        <v>53</v>
      </c>
      <c r="AT237" s="3"/>
      <c r="AU237" s="2" t="s">
        <v>352</v>
      </c>
      <c r="AV237" s="3">
        <v>1251</v>
      </c>
    </row>
    <row r="238" spans="1:48" ht="30" customHeight="1">
      <c r="A238" s="13" t="s">
        <v>353</v>
      </c>
      <c r="B238" s="13" t="s">
        <v>354</v>
      </c>
      <c r="C238" s="13" t="s">
        <v>99</v>
      </c>
      <c r="D238" s="14">
        <v>212.2</v>
      </c>
      <c r="E238" s="15">
        <f>TRUNC(단가대비표!O154,0)</f>
        <v>4675</v>
      </c>
      <c r="F238" s="15">
        <f t="shared" si="18"/>
        <v>992035</v>
      </c>
      <c r="G238" s="15">
        <f>TRUNC(단가대비표!P154,0)</f>
        <v>825</v>
      </c>
      <c r="H238" s="15">
        <f t="shared" si="19"/>
        <v>175065</v>
      </c>
      <c r="I238" s="15">
        <f>TRUNC(단가대비표!V154,0)</f>
        <v>0</v>
      </c>
      <c r="J238" s="15">
        <f t="shared" si="20"/>
        <v>0</v>
      </c>
      <c r="K238" s="15">
        <f t="shared" si="21"/>
        <v>5500</v>
      </c>
      <c r="L238" s="15">
        <f t="shared" si="21"/>
        <v>1167100</v>
      </c>
      <c r="M238" s="13" t="s">
        <v>355</v>
      </c>
      <c r="N238" s="2" t="s">
        <v>356</v>
      </c>
      <c r="O238" s="2" t="s">
        <v>53</v>
      </c>
      <c r="P238" s="2" t="s">
        <v>53</v>
      </c>
      <c r="Q238" s="2" t="s">
        <v>316</v>
      </c>
      <c r="R238" s="2" t="s">
        <v>66</v>
      </c>
      <c r="S238" s="2" t="s">
        <v>66</v>
      </c>
      <c r="T238" s="2" t="s">
        <v>65</v>
      </c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2" t="s">
        <v>53</v>
      </c>
      <c r="AS238" s="2" t="s">
        <v>53</v>
      </c>
      <c r="AT238" s="3"/>
      <c r="AU238" s="2" t="s">
        <v>357</v>
      </c>
      <c r="AV238" s="3">
        <v>1252</v>
      </c>
    </row>
    <row r="239" spans="1:48" ht="30" customHeight="1">
      <c r="A239" s="13" t="s">
        <v>206</v>
      </c>
      <c r="B239" s="13" t="s">
        <v>53</v>
      </c>
      <c r="C239" s="13" t="s">
        <v>53</v>
      </c>
      <c r="D239" s="14"/>
      <c r="E239" s="15">
        <v>0</v>
      </c>
      <c r="F239" s="15">
        <f>SUM(F231:F238)</f>
        <v>18897790</v>
      </c>
      <c r="G239" s="15">
        <v>0</v>
      </c>
      <c r="H239" s="15">
        <f>SUM(H231:H238)</f>
        <v>3334904</v>
      </c>
      <c r="I239" s="15">
        <v>0</v>
      </c>
      <c r="J239" s="15">
        <f>SUM(J231:J238)</f>
        <v>0</v>
      </c>
      <c r="K239" s="15"/>
      <c r="L239" s="15">
        <f>SUM(L231:L238)</f>
        <v>22232694</v>
      </c>
      <c r="M239" s="13" t="s">
        <v>53</v>
      </c>
      <c r="N239" s="2" t="s">
        <v>207</v>
      </c>
      <c r="O239" s="2" t="s">
        <v>53</v>
      </c>
      <c r="P239" s="2" t="s">
        <v>53</v>
      </c>
      <c r="Q239" s="2" t="s">
        <v>53</v>
      </c>
      <c r="R239" s="2" t="s">
        <v>66</v>
      </c>
      <c r="S239" s="2" t="s">
        <v>66</v>
      </c>
      <c r="T239" s="2" t="s">
        <v>66</v>
      </c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2" t="s">
        <v>53</v>
      </c>
      <c r="AS239" s="2" t="s">
        <v>53</v>
      </c>
      <c r="AT239" s="3"/>
      <c r="AU239" s="2" t="s">
        <v>358</v>
      </c>
      <c r="AV239" s="3">
        <v>1265</v>
      </c>
    </row>
    <row r="240" spans="1:48" ht="30" customHeight="1">
      <c r="A240" s="13" t="s">
        <v>359</v>
      </c>
      <c r="B240" s="13" t="s">
        <v>360</v>
      </c>
      <c r="C240" s="13" t="s">
        <v>84</v>
      </c>
      <c r="D240" s="14">
        <v>14</v>
      </c>
      <c r="E240" s="15">
        <f>TRUNC(단가대비표!O103,0)</f>
        <v>30000</v>
      </c>
      <c r="F240" s="15">
        <f>TRUNC(E240*D240, 0)</f>
        <v>420000</v>
      </c>
      <c r="G240" s="15">
        <f>TRUNC(단가대비표!P103,0)</f>
        <v>0</v>
      </c>
      <c r="H240" s="15">
        <f>TRUNC(G240*D240, 0)</f>
        <v>0</v>
      </c>
      <c r="I240" s="15">
        <f>TRUNC(단가대비표!V103,0)</f>
        <v>0</v>
      </c>
      <c r="J240" s="15">
        <f>TRUNC(I240*D240, 0)</f>
        <v>0</v>
      </c>
      <c r="K240" s="15">
        <f>TRUNC(E240+G240+I240, 0)</f>
        <v>30000</v>
      </c>
      <c r="L240" s="15">
        <f>TRUNC(F240+H240+J240, 0)</f>
        <v>420000</v>
      </c>
      <c r="M240" s="13" t="s">
        <v>361</v>
      </c>
      <c r="N240" s="2" t="s">
        <v>362</v>
      </c>
      <c r="O240" s="2" t="s">
        <v>53</v>
      </c>
      <c r="P240" s="2" t="s">
        <v>53</v>
      </c>
      <c r="Q240" s="2" t="s">
        <v>316</v>
      </c>
      <c r="R240" s="2" t="s">
        <v>66</v>
      </c>
      <c r="S240" s="2" t="s">
        <v>66</v>
      </c>
      <c r="T240" s="2" t="s">
        <v>65</v>
      </c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2" t="s">
        <v>53</v>
      </c>
      <c r="AS240" s="2" t="s">
        <v>53</v>
      </c>
      <c r="AT240" s="3"/>
      <c r="AU240" s="2" t="s">
        <v>363</v>
      </c>
      <c r="AV240" s="3">
        <v>1291</v>
      </c>
    </row>
    <row r="241" spans="1:48" ht="30" customHeight="1">
      <c r="A241" s="14"/>
      <c r="B241" s="14"/>
      <c r="C241" s="14"/>
      <c r="D241" s="14"/>
      <c r="E241" s="15"/>
      <c r="F241" s="15"/>
      <c r="G241" s="15"/>
      <c r="H241" s="15"/>
      <c r="I241" s="15"/>
      <c r="J241" s="15"/>
      <c r="K241" s="15"/>
      <c r="L241" s="15"/>
      <c r="M241" s="14"/>
      <c r="Q241" s="1" t="s">
        <v>316</v>
      </c>
    </row>
    <row r="242" spans="1:48" ht="30" customHeight="1">
      <c r="A242" s="14"/>
      <c r="B242" s="14"/>
      <c r="C242" s="14"/>
      <c r="D242" s="14"/>
      <c r="E242" s="15"/>
      <c r="F242" s="15"/>
      <c r="G242" s="15"/>
      <c r="H242" s="15"/>
      <c r="I242" s="15"/>
      <c r="J242" s="15"/>
      <c r="K242" s="15"/>
      <c r="L242" s="15"/>
      <c r="M242" s="14"/>
      <c r="Q242" s="1" t="s">
        <v>316</v>
      </c>
    </row>
    <row r="243" spans="1:48" ht="30" customHeight="1">
      <c r="A243" s="14"/>
      <c r="B243" s="14"/>
      <c r="C243" s="14"/>
      <c r="D243" s="14"/>
      <c r="E243" s="15"/>
      <c r="F243" s="15"/>
      <c r="G243" s="15"/>
      <c r="H243" s="15"/>
      <c r="I243" s="15"/>
      <c r="J243" s="15"/>
      <c r="K243" s="15"/>
      <c r="L243" s="15"/>
      <c r="M243" s="14"/>
      <c r="Q243" s="1" t="s">
        <v>316</v>
      </c>
    </row>
    <row r="244" spans="1:48" ht="30" customHeight="1">
      <c r="A244" s="14"/>
      <c r="B244" s="14"/>
      <c r="C244" s="14"/>
      <c r="D244" s="14"/>
      <c r="E244" s="15"/>
      <c r="F244" s="15"/>
      <c r="G244" s="15"/>
      <c r="H244" s="15"/>
      <c r="I244" s="15"/>
      <c r="J244" s="15"/>
      <c r="K244" s="15"/>
      <c r="L244" s="15"/>
      <c r="M244" s="14"/>
      <c r="Q244" s="1" t="s">
        <v>316</v>
      </c>
    </row>
    <row r="245" spans="1:48" ht="30" customHeight="1">
      <c r="A245" s="14"/>
      <c r="B245" s="14"/>
      <c r="C245" s="14"/>
      <c r="D245" s="14"/>
      <c r="E245" s="15"/>
      <c r="F245" s="15"/>
      <c r="G245" s="15"/>
      <c r="H245" s="15"/>
      <c r="I245" s="15"/>
      <c r="J245" s="15"/>
      <c r="K245" s="15"/>
      <c r="L245" s="15"/>
      <c r="M245" s="14"/>
      <c r="Q245" s="1" t="s">
        <v>316</v>
      </c>
    </row>
    <row r="246" spans="1:48" ht="30" customHeight="1">
      <c r="A246" s="14"/>
      <c r="B246" s="14"/>
      <c r="C246" s="14"/>
      <c r="D246" s="14"/>
      <c r="E246" s="15"/>
      <c r="F246" s="15"/>
      <c r="G246" s="15"/>
      <c r="H246" s="15"/>
      <c r="I246" s="15"/>
      <c r="J246" s="15"/>
      <c r="K246" s="15"/>
      <c r="L246" s="15"/>
      <c r="M246" s="14"/>
      <c r="Q246" s="1" t="s">
        <v>316</v>
      </c>
    </row>
    <row r="247" spans="1:48" ht="30" customHeight="1">
      <c r="A247" s="14"/>
      <c r="B247" s="14"/>
      <c r="C247" s="14"/>
      <c r="D247" s="14"/>
      <c r="E247" s="15"/>
      <c r="F247" s="15"/>
      <c r="G247" s="15"/>
      <c r="H247" s="15"/>
      <c r="I247" s="15"/>
      <c r="J247" s="15"/>
      <c r="K247" s="15"/>
      <c r="L247" s="15"/>
      <c r="M247" s="14"/>
      <c r="Q247" s="1" t="s">
        <v>316</v>
      </c>
    </row>
    <row r="248" spans="1:48" ht="30" customHeight="1">
      <c r="A248" s="14"/>
      <c r="B248" s="14"/>
      <c r="C248" s="14"/>
      <c r="D248" s="14"/>
      <c r="E248" s="15"/>
      <c r="F248" s="15"/>
      <c r="G248" s="15"/>
      <c r="H248" s="15"/>
      <c r="I248" s="15"/>
      <c r="J248" s="15"/>
      <c r="K248" s="15"/>
      <c r="L248" s="15"/>
      <c r="M248" s="14"/>
      <c r="Q248" s="1" t="s">
        <v>316</v>
      </c>
    </row>
    <row r="249" spans="1:48" ht="30" customHeight="1">
      <c r="A249" s="14"/>
      <c r="B249" s="14"/>
      <c r="C249" s="14"/>
      <c r="D249" s="14"/>
      <c r="E249" s="15"/>
      <c r="F249" s="15"/>
      <c r="G249" s="15"/>
      <c r="H249" s="15"/>
      <c r="I249" s="15"/>
      <c r="J249" s="15"/>
      <c r="K249" s="15"/>
      <c r="L249" s="15"/>
      <c r="M249" s="14"/>
      <c r="Q249" s="1" t="s">
        <v>316</v>
      </c>
    </row>
    <row r="250" spans="1:48" ht="30" customHeight="1">
      <c r="A250" s="14"/>
      <c r="B250" s="14"/>
      <c r="C250" s="14"/>
      <c r="D250" s="14"/>
      <c r="E250" s="15"/>
      <c r="F250" s="15"/>
      <c r="G250" s="15"/>
      <c r="H250" s="15"/>
      <c r="I250" s="15"/>
      <c r="J250" s="15"/>
      <c r="K250" s="15"/>
      <c r="L250" s="15"/>
      <c r="M250" s="14"/>
      <c r="Q250" s="1" t="s">
        <v>316</v>
      </c>
    </row>
    <row r="251" spans="1:48" ht="30" customHeight="1">
      <c r="A251" s="14"/>
      <c r="B251" s="14"/>
      <c r="C251" s="14"/>
      <c r="D251" s="14"/>
      <c r="E251" s="15"/>
      <c r="F251" s="15"/>
      <c r="G251" s="15"/>
      <c r="H251" s="15"/>
      <c r="I251" s="15"/>
      <c r="J251" s="15"/>
      <c r="K251" s="15"/>
      <c r="L251" s="15"/>
      <c r="M251" s="14"/>
      <c r="Q251" s="1" t="s">
        <v>316</v>
      </c>
    </row>
    <row r="252" spans="1:48" ht="30" customHeight="1">
      <c r="A252" s="14"/>
      <c r="B252" s="14"/>
      <c r="C252" s="14"/>
      <c r="D252" s="14"/>
      <c r="E252" s="15"/>
      <c r="F252" s="15"/>
      <c r="G252" s="15"/>
      <c r="H252" s="15"/>
      <c r="I252" s="15"/>
      <c r="J252" s="15"/>
      <c r="K252" s="15"/>
      <c r="L252" s="15"/>
      <c r="M252" s="14"/>
      <c r="Q252" s="1" t="s">
        <v>316</v>
      </c>
    </row>
    <row r="253" spans="1:48" ht="30" customHeight="1">
      <c r="A253" s="14"/>
      <c r="B253" s="14"/>
      <c r="C253" s="14"/>
      <c r="D253" s="14"/>
      <c r="E253" s="15"/>
      <c r="F253" s="15"/>
      <c r="G253" s="15"/>
      <c r="H253" s="15"/>
      <c r="I253" s="15"/>
      <c r="J253" s="15"/>
      <c r="K253" s="15"/>
      <c r="L253" s="15"/>
      <c r="M253" s="14"/>
      <c r="Q253" s="1" t="s">
        <v>316</v>
      </c>
    </row>
    <row r="254" spans="1:48" ht="30" customHeight="1">
      <c r="A254" s="13" t="s">
        <v>68</v>
      </c>
      <c r="B254" s="14"/>
      <c r="C254" s="14"/>
      <c r="D254" s="14"/>
      <c r="E254" s="15"/>
      <c r="F254" s="15">
        <f>SUMIF(Q231:Q253,"010110",F231:F253)</f>
        <v>19317790</v>
      </c>
      <c r="G254" s="15"/>
      <c r="H254" s="15">
        <f>SUMIF(Q231:Q253,"010110",H231:H253)</f>
        <v>3334904</v>
      </c>
      <c r="I254" s="15"/>
      <c r="J254" s="15">
        <f>SUMIF(Q231:Q253,"010110",J231:J253)</f>
        <v>0</v>
      </c>
      <c r="K254" s="15"/>
      <c r="L254" s="15">
        <f>SUMIF(Q231:Q253,"010110",L231:L253)</f>
        <v>22652694</v>
      </c>
      <c r="M254" s="14"/>
      <c r="N254" t="s">
        <v>69</v>
      </c>
    </row>
    <row r="255" spans="1:48" ht="30" customHeight="1">
      <c r="A255" s="13" t="s">
        <v>364</v>
      </c>
      <c r="B255" s="13" t="s">
        <v>90</v>
      </c>
      <c r="C255" s="14"/>
      <c r="D255" s="14"/>
      <c r="E255" s="15"/>
      <c r="F255" s="15"/>
      <c r="G255" s="15"/>
      <c r="H255" s="15"/>
      <c r="I255" s="15"/>
      <c r="J255" s="15"/>
      <c r="K255" s="15"/>
      <c r="L255" s="15"/>
      <c r="M255" s="14"/>
      <c r="N255" s="3"/>
      <c r="O255" s="3"/>
      <c r="P255" s="3"/>
      <c r="Q255" s="2" t="s">
        <v>365</v>
      </c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</row>
    <row r="256" spans="1:48" ht="30" customHeight="1">
      <c r="A256" s="13" t="s">
        <v>366</v>
      </c>
      <c r="B256" s="13" t="s">
        <v>367</v>
      </c>
      <c r="C256" s="13" t="s">
        <v>84</v>
      </c>
      <c r="D256" s="14">
        <v>21.811199999999999</v>
      </c>
      <c r="E256" s="15">
        <f>TRUNC(단가대비표!O155,0)</f>
        <v>29500</v>
      </c>
      <c r="F256" s="15">
        <f t="shared" ref="F256:F261" si="22">TRUNC(E256*D256, 0)</f>
        <v>643430</v>
      </c>
      <c r="G256" s="15">
        <f>TRUNC(단가대비표!P155,0)</f>
        <v>0</v>
      </c>
      <c r="H256" s="15">
        <f t="shared" ref="H256:H261" si="23">TRUNC(G256*D256, 0)</f>
        <v>0</v>
      </c>
      <c r="I256" s="15">
        <f>TRUNC(단가대비표!V155,0)</f>
        <v>0</v>
      </c>
      <c r="J256" s="15">
        <f t="shared" ref="J256:J261" si="24">TRUNC(I256*D256, 0)</f>
        <v>0</v>
      </c>
      <c r="K256" s="15">
        <f t="shared" ref="K256:L261" si="25">TRUNC(E256+G256+I256, 0)</f>
        <v>29500</v>
      </c>
      <c r="L256" s="15">
        <f t="shared" si="25"/>
        <v>643430</v>
      </c>
      <c r="M256" s="13" t="s">
        <v>368</v>
      </c>
      <c r="N256" s="2" t="s">
        <v>369</v>
      </c>
      <c r="O256" s="2" t="s">
        <v>53</v>
      </c>
      <c r="P256" s="2" t="s">
        <v>53</v>
      </c>
      <c r="Q256" s="2" t="s">
        <v>365</v>
      </c>
      <c r="R256" s="2" t="s">
        <v>66</v>
      </c>
      <c r="S256" s="2" t="s">
        <v>66</v>
      </c>
      <c r="T256" s="2" t="s">
        <v>65</v>
      </c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2" t="s">
        <v>53</v>
      </c>
      <c r="AS256" s="2" t="s">
        <v>53</v>
      </c>
      <c r="AT256" s="3"/>
      <c r="AU256" s="2" t="s">
        <v>370</v>
      </c>
      <c r="AV256" s="3">
        <v>1253</v>
      </c>
    </row>
    <row r="257" spans="1:48" ht="30" customHeight="1">
      <c r="A257" s="13" t="s">
        <v>371</v>
      </c>
      <c r="B257" s="13" t="s">
        <v>372</v>
      </c>
      <c r="C257" s="13" t="s">
        <v>84</v>
      </c>
      <c r="D257" s="14">
        <v>8.64</v>
      </c>
      <c r="E257" s="15">
        <f>TRUNC(단가대비표!O156,0)</f>
        <v>88800</v>
      </c>
      <c r="F257" s="15">
        <f t="shared" si="22"/>
        <v>767232</v>
      </c>
      <c r="G257" s="15">
        <f>TRUNC(단가대비표!P156,0)</f>
        <v>0</v>
      </c>
      <c r="H257" s="15">
        <f t="shared" si="23"/>
        <v>0</v>
      </c>
      <c r="I257" s="15">
        <f>TRUNC(단가대비표!V156,0)</f>
        <v>0</v>
      </c>
      <c r="J257" s="15">
        <f t="shared" si="24"/>
        <v>0</v>
      </c>
      <c r="K257" s="15">
        <f t="shared" si="25"/>
        <v>88800</v>
      </c>
      <c r="L257" s="15">
        <f t="shared" si="25"/>
        <v>767232</v>
      </c>
      <c r="M257" s="13" t="s">
        <v>373</v>
      </c>
      <c r="N257" s="2" t="s">
        <v>374</v>
      </c>
      <c r="O257" s="2" t="s">
        <v>53</v>
      </c>
      <c r="P257" s="2" t="s">
        <v>53</v>
      </c>
      <c r="Q257" s="2" t="s">
        <v>365</v>
      </c>
      <c r="R257" s="2" t="s">
        <v>66</v>
      </c>
      <c r="S257" s="2" t="s">
        <v>66</v>
      </c>
      <c r="T257" s="2" t="s">
        <v>65</v>
      </c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2" t="s">
        <v>53</v>
      </c>
      <c r="AS257" s="2" t="s">
        <v>53</v>
      </c>
      <c r="AT257" s="3"/>
      <c r="AU257" s="2" t="s">
        <v>375</v>
      </c>
      <c r="AV257" s="3">
        <v>1254</v>
      </c>
    </row>
    <row r="258" spans="1:48" ht="30" customHeight="1">
      <c r="A258" s="13" t="s">
        <v>371</v>
      </c>
      <c r="B258" s="13" t="s">
        <v>376</v>
      </c>
      <c r="C258" s="13" t="s">
        <v>84</v>
      </c>
      <c r="D258" s="14">
        <v>12.96</v>
      </c>
      <c r="E258" s="15">
        <f>TRUNC(단가대비표!O157,0)</f>
        <v>79300</v>
      </c>
      <c r="F258" s="15">
        <f t="shared" si="22"/>
        <v>1027728</v>
      </c>
      <c r="G258" s="15">
        <f>TRUNC(단가대비표!P157,0)</f>
        <v>0</v>
      </c>
      <c r="H258" s="15">
        <f t="shared" si="23"/>
        <v>0</v>
      </c>
      <c r="I258" s="15">
        <f>TRUNC(단가대비표!V157,0)</f>
        <v>0</v>
      </c>
      <c r="J258" s="15">
        <f t="shared" si="24"/>
        <v>0</v>
      </c>
      <c r="K258" s="15">
        <f t="shared" si="25"/>
        <v>79300</v>
      </c>
      <c r="L258" s="15">
        <f t="shared" si="25"/>
        <v>1027728</v>
      </c>
      <c r="M258" s="13" t="s">
        <v>377</v>
      </c>
      <c r="N258" s="2" t="s">
        <v>378</v>
      </c>
      <c r="O258" s="2" t="s">
        <v>53</v>
      </c>
      <c r="P258" s="2" t="s">
        <v>53</v>
      </c>
      <c r="Q258" s="2" t="s">
        <v>365</v>
      </c>
      <c r="R258" s="2" t="s">
        <v>66</v>
      </c>
      <c r="S258" s="2" t="s">
        <v>66</v>
      </c>
      <c r="T258" s="2" t="s">
        <v>65</v>
      </c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2" t="s">
        <v>53</v>
      </c>
      <c r="AS258" s="2" t="s">
        <v>53</v>
      </c>
      <c r="AT258" s="3"/>
      <c r="AU258" s="2" t="s">
        <v>379</v>
      </c>
      <c r="AV258" s="3">
        <v>1255</v>
      </c>
    </row>
    <row r="259" spans="1:48" ht="30" customHeight="1">
      <c r="A259" s="13" t="s">
        <v>380</v>
      </c>
      <c r="B259" s="13" t="s">
        <v>381</v>
      </c>
      <c r="C259" s="13" t="s">
        <v>84</v>
      </c>
      <c r="D259" s="14">
        <v>21.811199999999999</v>
      </c>
      <c r="E259" s="15">
        <f>TRUNC(단가대비표!O158,0)</f>
        <v>0</v>
      </c>
      <c r="F259" s="15">
        <f t="shared" si="22"/>
        <v>0</v>
      </c>
      <c r="G259" s="15">
        <f>TRUNC(단가대비표!P158,0)</f>
        <v>26667</v>
      </c>
      <c r="H259" s="15">
        <f t="shared" si="23"/>
        <v>581639</v>
      </c>
      <c r="I259" s="15">
        <f>TRUNC(단가대비표!V158,0)</f>
        <v>0</v>
      </c>
      <c r="J259" s="15">
        <f t="shared" si="24"/>
        <v>0</v>
      </c>
      <c r="K259" s="15">
        <f t="shared" si="25"/>
        <v>26667</v>
      </c>
      <c r="L259" s="15">
        <f t="shared" si="25"/>
        <v>581639</v>
      </c>
      <c r="M259" s="13" t="s">
        <v>382</v>
      </c>
      <c r="N259" s="2" t="s">
        <v>383</v>
      </c>
      <c r="O259" s="2" t="s">
        <v>53</v>
      </c>
      <c r="P259" s="2" t="s">
        <v>53</v>
      </c>
      <c r="Q259" s="2" t="s">
        <v>365</v>
      </c>
      <c r="R259" s="2" t="s">
        <v>66</v>
      </c>
      <c r="S259" s="2" t="s">
        <v>66</v>
      </c>
      <c r="T259" s="2" t="s">
        <v>65</v>
      </c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2" t="s">
        <v>53</v>
      </c>
      <c r="AS259" s="2" t="s">
        <v>53</v>
      </c>
      <c r="AT259" s="3"/>
      <c r="AU259" s="2" t="s">
        <v>384</v>
      </c>
      <c r="AV259" s="3">
        <v>1256</v>
      </c>
    </row>
    <row r="260" spans="1:48" ht="30" customHeight="1">
      <c r="A260" s="13" t="s">
        <v>380</v>
      </c>
      <c r="B260" s="13" t="s">
        <v>385</v>
      </c>
      <c r="C260" s="13" t="s">
        <v>84</v>
      </c>
      <c r="D260" s="14">
        <v>21.6</v>
      </c>
      <c r="E260" s="15">
        <f>TRUNC(단가대비표!O159,0)</f>
        <v>0</v>
      </c>
      <c r="F260" s="15">
        <f t="shared" si="22"/>
        <v>0</v>
      </c>
      <c r="G260" s="15">
        <f>TRUNC(단가대비표!P159,0)</f>
        <v>34880</v>
      </c>
      <c r="H260" s="15">
        <f t="shared" si="23"/>
        <v>753408</v>
      </c>
      <c r="I260" s="15">
        <f>TRUNC(단가대비표!V159,0)</f>
        <v>0</v>
      </c>
      <c r="J260" s="15">
        <f t="shared" si="24"/>
        <v>0</v>
      </c>
      <c r="K260" s="15">
        <f t="shared" si="25"/>
        <v>34880</v>
      </c>
      <c r="L260" s="15">
        <f t="shared" si="25"/>
        <v>753408</v>
      </c>
      <c r="M260" s="13" t="s">
        <v>386</v>
      </c>
      <c r="N260" s="2" t="s">
        <v>387</v>
      </c>
      <c r="O260" s="2" t="s">
        <v>53</v>
      </c>
      <c r="P260" s="2" t="s">
        <v>53</v>
      </c>
      <c r="Q260" s="2" t="s">
        <v>365</v>
      </c>
      <c r="R260" s="2" t="s">
        <v>66</v>
      </c>
      <c r="S260" s="2" t="s">
        <v>66</v>
      </c>
      <c r="T260" s="2" t="s">
        <v>65</v>
      </c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2" t="s">
        <v>53</v>
      </c>
      <c r="AS260" s="2" t="s">
        <v>53</v>
      </c>
      <c r="AT260" s="3"/>
      <c r="AU260" s="2" t="s">
        <v>388</v>
      </c>
      <c r="AV260" s="3">
        <v>1257</v>
      </c>
    </row>
    <row r="261" spans="1:48" ht="30" customHeight="1">
      <c r="A261" s="13" t="s">
        <v>389</v>
      </c>
      <c r="B261" s="13" t="s">
        <v>390</v>
      </c>
      <c r="C261" s="13" t="s">
        <v>99</v>
      </c>
      <c r="D261" s="14">
        <v>300</v>
      </c>
      <c r="E261" s="15">
        <f>TRUNC(단가대비표!O160,0)</f>
        <v>3825</v>
      </c>
      <c r="F261" s="15">
        <f t="shared" si="22"/>
        <v>1147500</v>
      </c>
      <c r="G261" s="15">
        <f>TRUNC(단가대비표!P160,0)</f>
        <v>675</v>
      </c>
      <c r="H261" s="15">
        <f t="shared" si="23"/>
        <v>202500</v>
      </c>
      <c r="I261" s="15">
        <f>TRUNC(단가대비표!V160,0)</f>
        <v>0</v>
      </c>
      <c r="J261" s="15">
        <f t="shared" si="24"/>
        <v>0</v>
      </c>
      <c r="K261" s="15">
        <f t="shared" si="25"/>
        <v>4500</v>
      </c>
      <c r="L261" s="15">
        <f t="shared" si="25"/>
        <v>1350000</v>
      </c>
      <c r="M261" s="13" t="s">
        <v>391</v>
      </c>
      <c r="N261" s="2" t="s">
        <v>392</v>
      </c>
      <c r="O261" s="2" t="s">
        <v>53</v>
      </c>
      <c r="P261" s="2" t="s">
        <v>53</v>
      </c>
      <c r="Q261" s="2" t="s">
        <v>365</v>
      </c>
      <c r="R261" s="2" t="s">
        <v>66</v>
      </c>
      <c r="S261" s="2" t="s">
        <v>66</v>
      </c>
      <c r="T261" s="2" t="s">
        <v>65</v>
      </c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2" t="s">
        <v>53</v>
      </c>
      <c r="AS261" s="2" t="s">
        <v>53</v>
      </c>
      <c r="AT261" s="3"/>
      <c r="AU261" s="2" t="s">
        <v>393</v>
      </c>
      <c r="AV261" s="3">
        <v>1258</v>
      </c>
    </row>
    <row r="262" spans="1:48" ht="30" customHeight="1">
      <c r="A262" s="13" t="s">
        <v>206</v>
      </c>
      <c r="B262" s="13" t="s">
        <v>53</v>
      </c>
      <c r="C262" s="13" t="s">
        <v>53</v>
      </c>
      <c r="D262" s="14"/>
      <c r="E262" s="15">
        <v>0</v>
      </c>
      <c r="F262" s="15">
        <f>SUM(F256:F261)</f>
        <v>3585890</v>
      </c>
      <c r="G262" s="15">
        <v>0</v>
      </c>
      <c r="H262" s="15">
        <f>SUM(H256:H261)</f>
        <v>1537547</v>
      </c>
      <c r="I262" s="15">
        <v>0</v>
      </c>
      <c r="J262" s="15">
        <f>SUM(J256:J261)</f>
        <v>0</v>
      </c>
      <c r="K262" s="15"/>
      <c r="L262" s="15">
        <f>SUM(L256:L261)</f>
        <v>5123437</v>
      </c>
      <c r="M262" s="13" t="s">
        <v>53</v>
      </c>
      <c r="N262" s="2" t="s">
        <v>207</v>
      </c>
      <c r="O262" s="2" t="s">
        <v>53</v>
      </c>
      <c r="P262" s="2" t="s">
        <v>53</v>
      </c>
      <c r="Q262" s="2" t="s">
        <v>53</v>
      </c>
      <c r="R262" s="2" t="s">
        <v>66</v>
      </c>
      <c r="S262" s="2" t="s">
        <v>66</v>
      </c>
      <c r="T262" s="2" t="s">
        <v>66</v>
      </c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2" t="s">
        <v>53</v>
      </c>
      <c r="AS262" s="2" t="s">
        <v>53</v>
      </c>
      <c r="AT262" s="3"/>
      <c r="AU262" s="2" t="s">
        <v>394</v>
      </c>
      <c r="AV262" s="3">
        <v>1266</v>
      </c>
    </row>
    <row r="263" spans="1:48" ht="30" customHeight="1">
      <c r="A263" s="14"/>
      <c r="B263" s="14"/>
      <c r="C263" s="14"/>
      <c r="D263" s="14"/>
      <c r="E263" s="15"/>
      <c r="F263" s="15"/>
      <c r="G263" s="15"/>
      <c r="H263" s="15"/>
      <c r="I263" s="15"/>
      <c r="J263" s="15"/>
      <c r="K263" s="15"/>
      <c r="L263" s="15"/>
      <c r="M263" s="14"/>
      <c r="Q263" s="1" t="s">
        <v>365</v>
      </c>
    </row>
    <row r="264" spans="1:48" ht="30" customHeight="1">
      <c r="A264" s="14"/>
      <c r="B264" s="14"/>
      <c r="C264" s="14"/>
      <c r="D264" s="14"/>
      <c r="E264" s="15"/>
      <c r="F264" s="15"/>
      <c r="G264" s="15"/>
      <c r="H264" s="15"/>
      <c r="I264" s="15"/>
      <c r="J264" s="15"/>
      <c r="K264" s="15"/>
      <c r="L264" s="15"/>
      <c r="M264" s="14"/>
      <c r="Q264" s="1" t="s">
        <v>365</v>
      </c>
    </row>
    <row r="265" spans="1:48" ht="30" customHeight="1">
      <c r="A265" s="14"/>
      <c r="B265" s="14"/>
      <c r="C265" s="14"/>
      <c r="D265" s="14"/>
      <c r="E265" s="15"/>
      <c r="F265" s="15"/>
      <c r="G265" s="15"/>
      <c r="H265" s="15"/>
      <c r="I265" s="15"/>
      <c r="J265" s="15"/>
      <c r="K265" s="15"/>
      <c r="L265" s="15"/>
      <c r="M265" s="14"/>
      <c r="Q265" s="1" t="s">
        <v>365</v>
      </c>
    </row>
    <row r="266" spans="1:48" ht="30" customHeight="1">
      <c r="A266" s="14"/>
      <c r="B266" s="14"/>
      <c r="C266" s="14"/>
      <c r="D266" s="14"/>
      <c r="E266" s="15"/>
      <c r="F266" s="15"/>
      <c r="G266" s="15"/>
      <c r="H266" s="15"/>
      <c r="I266" s="15"/>
      <c r="J266" s="15"/>
      <c r="K266" s="15"/>
      <c r="L266" s="15"/>
      <c r="M266" s="14"/>
      <c r="Q266" s="1" t="s">
        <v>365</v>
      </c>
    </row>
    <row r="267" spans="1:48" ht="30" customHeight="1">
      <c r="A267" s="14"/>
      <c r="B267" s="14"/>
      <c r="C267" s="14"/>
      <c r="D267" s="14"/>
      <c r="E267" s="15"/>
      <c r="F267" s="15"/>
      <c r="G267" s="15"/>
      <c r="H267" s="15"/>
      <c r="I267" s="15"/>
      <c r="J267" s="15"/>
      <c r="K267" s="15"/>
      <c r="L267" s="15"/>
      <c r="M267" s="14"/>
      <c r="Q267" s="1" t="s">
        <v>365</v>
      </c>
    </row>
    <row r="268" spans="1:48" ht="30" customHeight="1">
      <c r="A268" s="14"/>
      <c r="B268" s="14"/>
      <c r="C268" s="14"/>
      <c r="D268" s="14"/>
      <c r="E268" s="15"/>
      <c r="F268" s="15"/>
      <c r="G268" s="15"/>
      <c r="H268" s="15"/>
      <c r="I268" s="15"/>
      <c r="J268" s="15"/>
      <c r="K268" s="15"/>
      <c r="L268" s="15"/>
      <c r="M268" s="14"/>
      <c r="Q268" s="1" t="s">
        <v>365</v>
      </c>
    </row>
    <row r="269" spans="1:48" ht="30" customHeight="1">
      <c r="A269" s="14"/>
      <c r="B269" s="14"/>
      <c r="C269" s="14"/>
      <c r="D269" s="14"/>
      <c r="E269" s="15"/>
      <c r="F269" s="15"/>
      <c r="G269" s="15"/>
      <c r="H269" s="15"/>
      <c r="I269" s="15"/>
      <c r="J269" s="15"/>
      <c r="K269" s="15"/>
      <c r="L269" s="15"/>
      <c r="M269" s="14"/>
      <c r="Q269" s="1" t="s">
        <v>365</v>
      </c>
    </row>
    <row r="270" spans="1:48" ht="30" customHeight="1">
      <c r="A270" s="14"/>
      <c r="B270" s="14"/>
      <c r="C270" s="14"/>
      <c r="D270" s="14"/>
      <c r="E270" s="15"/>
      <c r="F270" s="15"/>
      <c r="G270" s="15"/>
      <c r="H270" s="15"/>
      <c r="I270" s="15"/>
      <c r="J270" s="15"/>
      <c r="K270" s="15"/>
      <c r="L270" s="15"/>
      <c r="M270" s="14"/>
      <c r="Q270" s="1" t="s">
        <v>365</v>
      </c>
    </row>
    <row r="271" spans="1:48" ht="30" customHeight="1">
      <c r="A271" s="14"/>
      <c r="B271" s="14"/>
      <c r="C271" s="14"/>
      <c r="D271" s="14"/>
      <c r="E271" s="15"/>
      <c r="F271" s="15"/>
      <c r="G271" s="15"/>
      <c r="H271" s="15"/>
      <c r="I271" s="15"/>
      <c r="J271" s="15"/>
      <c r="K271" s="15"/>
      <c r="L271" s="15"/>
      <c r="M271" s="14"/>
      <c r="Q271" s="1" t="s">
        <v>365</v>
      </c>
    </row>
    <row r="272" spans="1:48" ht="30" customHeight="1">
      <c r="A272" s="14"/>
      <c r="B272" s="14"/>
      <c r="C272" s="14"/>
      <c r="D272" s="14"/>
      <c r="E272" s="15"/>
      <c r="F272" s="15"/>
      <c r="G272" s="15"/>
      <c r="H272" s="15"/>
      <c r="I272" s="15"/>
      <c r="J272" s="15"/>
      <c r="K272" s="15"/>
      <c r="L272" s="15"/>
      <c r="M272" s="14"/>
      <c r="Q272" s="1" t="s">
        <v>365</v>
      </c>
    </row>
    <row r="273" spans="1:48" ht="30" customHeight="1">
      <c r="A273" s="14"/>
      <c r="B273" s="14"/>
      <c r="C273" s="14"/>
      <c r="D273" s="14"/>
      <c r="E273" s="15"/>
      <c r="F273" s="15"/>
      <c r="G273" s="15"/>
      <c r="H273" s="15"/>
      <c r="I273" s="15"/>
      <c r="J273" s="15"/>
      <c r="K273" s="15"/>
      <c r="L273" s="15"/>
      <c r="M273" s="14"/>
      <c r="Q273" s="1" t="s">
        <v>365</v>
      </c>
    </row>
    <row r="274" spans="1:48" ht="30" customHeight="1">
      <c r="A274" s="14"/>
      <c r="B274" s="14"/>
      <c r="C274" s="14"/>
      <c r="D274" s="14"/>
      <c r="E274" s="15"/>
      <c r="F274" s="15"/>
      <c r="G274" s="15"/>
      <c r="H274" s="15"/>
      <c r="I274" s="15"/>
      <c r="J274" s="15"/>
      <c r="K274" s="15"/>
      <c r="L274" s="15"/>
      <c r="M274" s="14"/>
      <c r="Q274" s="1" t="s">
        <v>365</v>
      </c>
    </row>
    <row r="275" spans="1:48" ht="30" customHeight="1">
      <c r="A275" s="14"/>
      <c r="B275" s="14"/>
      <c r="C275" s="14"/>
      <c r="D275" s="14"/>
      <c r="E275" s="15"/>
      <c r="F275" s="15"/>
      <c r="G275" s="15"/>
      <c r="H275" s="15"/>
      <c r="I275" s="15"/>
      <c r="J275" s="15"/>
      <c r="K275" s="15"/>
      <c r="L275" s="15"/>
      <c r="M275" s="14"/>
      <c r="Q275" s="1" t="s">
        <v>365</v>
      </c>
    </row>
    <row r="276" spans="1:48" ht="30" customHeight="1">
      <c r="A276" s="14"/>
      <c r="B276" s="14"/>
      <c r="C276" s="14"/>
      <c r="D276" s="14"/>
      <c r="E276" s="15"/>
      <c r="F276" s="15"/>
      <c r="G276" s="15"/>
      <c r="H276" s="15"/>
      <c r="I276" s="15"/>
      <c r="J276" s="15"/>
      <c r="K276" s="15"/>
      <c r="L276" s="15"/>
      <c r="M276" s="14"/>
      <c r="Q276" s="1" t="s">
        <v>365</v>
      </c>
    </row>
    <row r="277" spans="1:48" ht="30" customHeight="1">
      <c r="A277" s="14"/>
      <c r="B277" s="14"/>
      <c r="C277" s="14"/>
      <c r="D277" s="14"/>
      <c r="E277" s="15"/>
      <c r="F277" s="15"/>
      <c r="G277" s="15"/>
      <c r="H277" s="15"/>
      <c r="I277" s="15"/>
      <c r="J277" s="15"/>
      <c r="K277" s="15"/>
      <c r="L277" s="15"/>
      <c r="M277" s="14"/>
      <c r="Q277" s="1" t="s">
        <v>365</v>
      </c>
    </row>
    <row r="278" spans="1:48" ht="30" customHeight="1">
      <c r="A278" s="14"/>
      <c r="B278" s="14"/>
      <c r="C278" s="14"/>
      <c r="D278" s="14"/>
      <c r="E278" s="15"/>
      <c r="F278" s="15"/>
      <c r="G278" s="15"/>
      <c r="H278" s="15"/>
      <c r="I278" s="15"/>
      <c r="J278" s="15"/>
      <c r="K278" s="15"/>
      <c r="L278" s="15"/>
      <c r="M278" s="14"/>
      <c r="Q278" s="1" t="s">
        <v>365</v>
      </c>
    </row>
    <row r="279" spans="1:48" ht="30" customHeight="1">
      <c r="A279" s="13" t="s">
        <v>68</v>
      </c>
      <c r="B279" s="14"/>
      <c r="C279" s="14"/>
      <c r="D279" s="14"/>
      <c r="E279" s="15"/>
      <c r="F279" s="15">
        <f>SUMIF(Q256:Q278,"010111",F256:F278)</f>
        <v>3585890</v>
      </c>
      <c r="G279" s="15"/>
      <c r="H279" s="15">
        <f>SUMIF(Q256:Q278,"010111",H256:H278)</f>
        <v>1537547</v>
      </c>
      <c r="I279" s="15"/>
      <c r="J279" s="15">
        <f>SUMIF(Q256:Q278,"010111",J256:J278)</f>
        <v>0</v>
      </c>
      <c r="K279" s="15"/>
      <c r="L279" s="15">
        <f>SUMIF(Q256:Q278,"010111",L256:L278)</f>
        <v>5123437</v>
      </c>
      <c r="M279" s="14"/>
      <c r="N279" t="s">
        <v>69</v>
      </c>
    </row>
    <row r="280" spans="1:48" ht="30" customHeight="1">
      <c r="A280" s="13" t="s">
        <v>395</v>
      </c>
      <c r="B280" s="13" t="s">
        <v>59</v>
      </c>
      <c r="C280" s="14"/>
      <c r="D280" s="14"/>
      <c r="E280" s="15"/>
      <c r="F280" s="15"/>
      <c r="G280" s="15"/>
      <c r="H280" s="15"/>
      <c r="I280" s="15"/>
      <c r="J280" s="15"/>
      <c r="K280" s="15"/>
      <c r="L280" s="15"/>
      <c r="M280" s="14"/>
      <c r="N280" s="3"/>
      <c r="O280" s="3"/>
      <c r="P280" s="3"/>
      <c r="Q280" s="2" t="s">
        <v>396</v>
      </c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</row>
    <row r="281" spans="1:48" ht="30" customHeight="1">
      <c r="A281" s="13" t="s">
        <v>397</v>
      </c>
      <c r="B281" s="13" t="s">
        <v>398</v>
      </c>
      <c r="C281" s="13" t="s">
        <v>84</v>
      </c>
      <c r="D281" s="14">
        <v>344</v>
      </c>
      <c r="E281" s="15">
        <f>TRUNC(일위대가목록!E94,0)</f>
        <v>2762</v>
      </c>
      <c r="F281" s="15">
        <f>TRUNC(E281*D281, 0)</f>
        <v>950128</v>
      </c>
      <c r="G281" s="15">
        <f>TRUNC(일위대가목록!F94,0)</f>
        <v>14375</v>
      </c>
      <c r="H281" s="15">
        <f>TRUNC(G281*D281, 0)</f>
        <v>4945000</v>
      </c>
      <c r="I281" s="15">
        <f>TRUNC(일위대가목록!G94,0)</f>
        <v>0</v>
      </c>
      <c r="J281" s="15">
        <f>TRUNC(I281*D281, 0)</f>
        <v>0</v>
      </c>
      <c r="K281" s="15">
        <f t="shared" ref="K281:L283" si="26">TRUNC(E281+G281+I281, 0)</f>
        <v>17137</v>
      </c>
      <c r="L281" s="15">
        <f t="shared" si="26"/>
        <v>5895128</v>
      </c>
      <c r="M281" s="13" t="s">
        <v>399</v>
      </c>
      <c r="N281" s="2" t="s">
        <v>400</v>
      </c>
      <c r="O281" s="2" t="s">
        <v>53</v>
      </c>
      <c r="P281" s="2" t="s">
        <v>53</v>
      </c>
      <c r="Q281" s="2" t="s">
        <v>396</v>
      </c>
      <c r="R281" s="2" t="s">
        <v>65</v>
      </c>
      <c r="S281" s="2" t="s">
        <v>66</v>
      </c>
      <c r="T281" s="2" t="s">
        <v>66</v>
      </c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2" t="s">
        <v>53</v>
      </c>
      <c r="AS281" s="2" t="s">
        <v>53</v>
      </c>
      <c r="AT281" s="3"/>
      <c r="AU281" s="2" t="s">
        <v>401</v>
      </c>
      <c r="AV281" s="3">
        <v>1057</v>
      </c>
    </row>
    <row r="282" spans="1:48" ht="30" customHeight="1">
      <c r="A282" s="13" t="s">
        <v>397</v>
      </c>
      <c r="B282" s="13" t="s">
        <v>402</v>
      </c>
      <c r="C282" s="13" t="s">
        <v>84</v>
      </c>
      <c r="D282" s="14">
        <v>12</v>
      </c>
      <c r="E282" s="15">
        <f>TRUNC(일위대가목록!E93,0)</f>
        <v>1362</v>
      </c>
      <c r="F282" s="15">
        <f>TRUNC(E282*D282, 0)</f>
        <v>16344</v>
      </c>
      <c r="G282" s="15">
        <f>TRUNC(일위대가목록!F93,0)</f>
        <v>9982</v>
      </c>
      <c r="H282" s="15">
        <f>TRUNC(G282*D282, 0)</f>
        <v>119784</v>
      </c>
      <c r="I282" s="15">
        <f>TRUNC(일위대가목록!G93,0)</f>
        <v>0</v>
      </c>
      <c r="J282" s="15">
        <f>TRUNC(I282*D282, 0)</f>
        <v>0</v>
      </c>
      <c r="K282" s="15">
        <f t="shared" si="26"/>
        <v>11344</v>
      </c>
      <c r="L282" s="15">
        <f t="shared" si="26"/>
        <v>136128</v>
      </c>
      <c r="M282" s="13" t="s">
        <v>403</v>
      </c>
      <c r="N282" s="2" t="s">
        <v>404</v>
      </c>
      <c r="O282" s="2" t="s">
        <v>53</v>
      </c>
      <c r="P282" s="2" t="s">
        <v>53</v>
      </c>
      <c r="Q282" s="2" t="s">
        <v>396</v>
      </c>
      <c r="R282" s="2" t="s">
        <v>65</v>
      </c>
      <c r="S282" s="2" t="s">
        <v>66</v>
      </c>
      <c r="T282" s="2" t="s">
        <v>66</v>
      </c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2" t="s">
        <v>53</v>
      </c>
      <c r="AS282" s="2" t="s">
        <v>53</v>
      </c>
      <c r="AT282" s="3"/>
      <c r="AU282" s="2" t="s">
        <v>405</v>
      </c>
      <c r="AV282" s="3">
        <v>1056</v>
      </c>
    </row>
    <row r="283" spans="1:48" ht="30" customHeight="1">
      <c r="A283" s="13" t="s">
        <v>397</v>
      </c>
      <c r="B283" s="13" t="s">
        <v>406</v>
      </c>
      <c r="C283" s="13" t="s">
        <v>84</v>
      </c>
      <c r="D283" s="14">
        <v>114</v>
      </c>
      <c r="E283" s="15">
        <f>TRUNC(일위대가목록!E95,0)</f>
        <v>2762</v>
      </c>
      <c r="F283" s="15">
        <f>TRUNC(E283*D283, 0)</f>
        <v>314868</v>
      </c>
      <c r="G283" s="15">
        <f>TRUNC(일위대가목록!F95,0)</f>
        <v>15800</v>
      </c>
      <c r="H283" s="15">
        <f>TRUNC(G283*D283, 0)</f>
        <v>1801200</v>
      </c>
      <c r="I283" s="15">
        <f>TRUNC(일위대가목록!G95,0)</f>
        <v>0</v>
      </c>
      <c r="J283" s="15">
        <f>TRUNC(I283*D283, 0)</f>
        <v>0</v>
      </c>
      <c r="K283" s="15">
        <f t="shared" si="26"/>
        <v>18562</v>
      </c>
      <c r="L283" s="15">
        <f t="shared" si="26"/>
        <v>2116068</v>
      </c>
      <c r="M283" s="13" t="s">
        <v>407</v>
      </c>
      <c r="N283" s="2" t="s">
        <v>408</v>
      </c>
      <c r="O283" s="2" t="s">
        <v>53</v>
      </c>
      <c r="P283" s="2" t="s">
        <v>53</v>
      </c>
      <c r="Q283" s="2" t="s">
        <v>396</v>
      </c>
      <c r="R283" s="2" t="s">
        <v>65</v>
      </c>
      <c r="S283" s="2" t="s">
        <v>66</v>
      </c>
      <c r="T283" s="2" t="s">
        <v>66</v>
      </c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2" t="s">
        <v>53</v>
      </c>
      <c r="AS283" s="2" t="s">
        <v>53</v>
      </c>
      <c r="AT283" s="3"/>
      <c r="AU283" s="2" t="s">
        <v>409</v>
      </c>
      <c r="AV283" s="3">
        <v>1177</v>
      </c>
    </row>
    <row r="284" spans="1:48" ht="30" customHeight="1">
      <c r="A284" s="14"/>
      <c r="B284" s="14"/>
      <c r="C284" s="14"/>
      <c r="D284" s="14"/>
      <c r="E284" s="15"/>
      <c r="F284" s="15"/>
      <c r="G284" s="15"/>
      <c r="H284" s="15"/>
      <c r="I284" s="15"/>
      <c r="J284" s="15"/>
      <c r="K284" s="15"/>
      <c r="L284" s="15"/>
      <c r="M284" s="14"/>
      <c r="Q284" s="1" t="s">
        <v>396</v>
      </c>
    </row>
    <row r="285" spans="1:48" ht="30" customHeight="1">
      <c r="A285" s="14"/>
      <c r="B285" s="14"/>
      <c r="C285" s="14"/>
      <c r="D285" s="14"/>
      <c r="E285" s="15"/>
      <c r="F285" s="15"/>
      <c r="G285" s="15"/>
      <c r="H285" s="15"/>
      <c r="I285" s="15"/>
      <c r="J285" s="15"/>
      <c r="K285" s="15"/>
      <c r="L285" s="15"/>
      <c r="M285" s="14"/>
      <c r="Q285" s="1" t="s">
        <v>396</v>
      </c>
    </row>
    <row r="286" spans="1:48" ht="30" customHeight="1">
      <c r="A286" s="14"/>
      <c r="B286" s="14"/>
      <c r="C286" s="14"/>
      <c r="D286" s="14"/>
      <c r="E286" s="15"/>
      <c r="F286" s="15"/>
      <c r="G286" s="15"/>
      <c r="H286" s="15"/>
      <c r="I286" s="15"/>
      <c r="J286" s="15"/>
      <c r="K286" s="15"/>
      <c r="L286" s="15"/>
      <c r="M286" s="14"/>
      <c r="Q286" s="1" t="s">
        <v>396</v>
      </c>
    </row>
    <row r="287" spans="1:48" ht="30" customHeight="1">
      <c r="A287" s="14"/>
      <c r="B287" s="14"/>
      <c r="C287" s="14"/>
      <c r="D287" s="14"/>
      <c r="E287" s="15"/>
      <c r="F287" s="15"/>
      <c r="G287" s="15"/>
      <c r="H287" s="15"/>
      <c r="I287" s="15"/>
      <c r="J287" s="15"/>
      <c r="K287" s="15"/>
      <c r="L287" s="15"/>
      <c r="M287" s="14"/>
      <c r="Q287" s="1" t="s">
        <v>396</v>
      </c>
    </row>
    <row r="288" spans="1:48" ht="30" customHeight="1">
      <c r="A288" s="14"/>
      <c r="B288" s="14"/>
      <c r="C288" s="14"/>
      <c r="D288" s="14"/>
      <c r="E288" s="15"/>
      <c r="F288" s="15"/>
      <c r="G288" s="15"/>
      <c r="H288" s="15"/>
      <c r="I288" s="15"/>
      <c r="J288" s="15"/>
      <c r="K288" s="15"/>
      <c r="L288" s="15"/>
      <c r="M288" s="14"/>
      <c r="Q288" s="1" t="s">
        <v>396</v>
      </c>
    </row>
    <row r="289" spans="1:17" ht="30" customHeight="1">
      <c r="A289" s="14"/>
      <c r="B289" s="14"/>
      <c r="C289" s="14"/>
      <c r="D289" s="14"/>
      <c r="E289" s="15"/>
      <c r="F289" s="15"/>
      <c r="G289" s="15"/>
      <c r="H289" s="15"/>
      <c r="I289" s="15"/>
      <c r="J289" s="15"/>
      <c r="K289" s="15"/>
      <c r="L289" s="15"/>
      <c r="M289" s="14"/>
      <c r="Q289" s="1" t="s">
        <v>396</v>
      </c>
    </row>
    <row r="290" spans="1:17" ht="30" customHeight="1">
      <c r="A290" s="14"/>
      <c r="B290" s="14"/>
      <c r="C290" s="14"/>
      <c r="D290" s="14"/>
      <c r="E290" s="15"/>
      <c r="F290" s="15"/>
      <c r="G290" s="15"/>
      <c r="H290" s="15"/>
      <c r="I290" s="15"/>
      <c r="J290" s="15"/>
      <c r="K290" s="15"/>
      <c r="L290" s="15"/>
      <c r="M290" s="14"/>
      <c r="Q290" s="1" t="s">
        <v>396</v>
      </c>
    </row>
    <row r="291" spans="1:17" ht="30" customHeight="1">
      <c r="A291" s="14"/>
      <c r="B291" s="14"/>
      <c r="C291" s="14"/>
      <c r="D291" s="14"/>
      <c r="E291" s="15"/>
      <c r="F291" s="15"/>
      <c r="G291" s="15"/>
      <c r="H291" s="15"/>
      <c r="I291" s="15"/>
      <c r="J291" s="15"/>
      <c r="K291" s="15"/>
      <c r="L291" s="15"/>
      <c r="M291" s="14"/>
      <c r="Q291" s="1" t="s">
        <v>396</v>
      </c>
    </row>
    <row r="292" spans="1:17" ht="30" customHeight="1">
      <c r="A292" s="14"/>
      <c r="B292" s="14"/>
      <c r="C292" s="14"/>
      <c r="D292" s="14"/>
      <c r="E292" s="15"/>
      <c r="F292" s="15"/>
      <c r="G292" s="15"/>
      <c r="H292" s="15"/>
      <c r="I292" s="15"/>
      <c r="J292" s="15"/>
      <c r="K292" s="15"/>
      <c r="L292" s="15"/>
      <c r="M292" s="14"/>
      <c r="Q292" s="1" t="s">
        <v>396</v>
      </c>
    </row>
    <row r="293" spans="1:17" ht="30" customHeight="1">
      <c r="A293" s="14"/>
      <c r="B293" s="14"/>
      <c r="C293" s="14"/>
      <c r="D293" s="14"/>
      <c r="E293" s="15"/>
      <c r="F293" s="15"/>
      <c r="G293" s="15"/>
      <c r="H293" s="15"/>
      <c r="I293" s="15"/>
      <c r="J293" s="15"/>
      <c r="K293" s="15"/>
      <c r="L293" s="15"/>
      <c r="M293" s="14"/>
      <c r="Q293" s="1" t="s">
        <v>396</v>
      </c>
    </row>
    <row r="294" spans="1:17" ht="30" customHeight="1">
      <c r="A294" s="14"/>
      <c r="B294" s="14"/>
      <c r="C294" s="14"/>
      <c r="D294" s="14"/>
      <c r="E294" s="15"/>
      <c r="F294" s="15"/>
      <c r="G294" s="15"/>
      <c r="H294" s="15"/>
      <c r="I294" s="15"/>
      <c r="J294" s="15"/>
      <c r="K294" s="15"/>
      <c r="L294" s="15"/>
      <c r="M294" s="14"/>
      <c r="Q294" s="1" t="s">
        <v>396</v>
      </c>
    </row>
    <row r="295" spans="1:17" ht="30" customHeight="1">
      <c r="A295" s="14"/>
      <c r="B295" s="14"/>
      <c r="C295" s="14"/>
      <c r="D295" s="14"/>
      <c r="E295" s="15"/>
      <c r="F295" s="15"/>
      <c r="G295" s="15"/>
      <c r="H295" s="15"/>
      <c r="I295" s="15"/>
      <c r="J295" s="15"/>
      <c r="K295" s="15"/>
      <c r="L295" s="15"/>
      <c r="M295" s="14"/>
      <c r="Q295" s="1" t="s">
        <v>396</v>
      </c>
    </row>
    <row r="296" spans="1:17" ht="30" customHeight="1">
      <c r="A296" s="14"/>
      <c r="B296" s="14"/>
      <c r="C296" s="14"/>
      <c r="D296" s="14"/>
      <c r="E296" s="15"/>
      <c r="F296" s="15"/>
      <c r="G296" s="15"/>
      <c r="H296" s="15"/>
      <c r="I296" s="15"/>
      <c r="J296" s="15"/>
      <c r="K296" s="15"/>
      <c r="L296" s="15"/>
      <c r="M296" s="14"/>
      <c r="Q296" s="1" t="s">
        <v>396</v>
      </c>
    </row>
    <row r="297" spans="1:17" ht="30" customHeight="1">
      <c r="A297" s="14"/>
      <c r="B297" s="14"/>
      <c r="C297" s="14"/>
      <c r="D297" s="14"/>
      <c r="E297" s="15"/>
      <c r="F297" s="15"/>
      <c r="G297" s="15"/>
      <c r="H297" s="15"/>
      <c r="I297" s="15"/>
      <c r="J297" s="15"/>
      <c r="K297" s="15"/>
      <c r="L297" s="15"/>
      <c r="M297" s="14"/>
      <c r="Q297" s="1" t="s">
        <v>396</v>
      </c>
    </row>
    <row r="298" spans="1:17" ht="30" customHeight="1">
      <c r="A298" s="14"/>
      <c r="B298" s="14"/>
      <c r="C298" s="14"/>
      <c r="D298" s="14"/>
      <c r="E298" s="15"/>
      <c r="F298" s="15"/>
      <c r="G298" s="15"/>
      <c r="H298" s="15"/>
      <c r="I298" s="15"/>
      <c r="J298" s="15"/>
      <c r="K298" s="15"/>
      <c r="L298" s="15"/>
      <c r="M298" s="14"/>
      <c r="Q298" s="1" t="s">
        <v>396</v>
      </c>
    </row>
    <row r="299" spans="1:17" ht="30" customHeight="1">
      <c r="A299" s="14"/>
      <c r="B299" s="14"/>
      <c r="C299" s="14"/>
      <c r="D299" s="14"/>
      <c r="E299" s="15"/>
      <c r="F299" s="15"/>
      <c r="G299" s="15"/>
      <c r="H299" s="15"/>
      <c r="I299" s="15"/>
      <c r="J299" s="15"/>
      <c r="K299" s="15"/>
      <c r="L299" s="15"/>
      <c r="M299" s="14"/>
      <c r="Q299" s="1" t="s">
        <v>396</v>
      </c>
    </row>
    <row r="300" spans="1:17" ht="30" customHeight="1">
      <c r="A300" s="14"/>
      <c r="B300" s="14"/>
      <c r="C300" s="14"/>
      <c r="D300" s="14"/>
      <c r="E300" s="15"/>
      <c r="F300" s="15"/>
      <c r="G300" s="15"/>
      <c r="H300" s="15"/>
      <c r="I300" s="15"/>
      <c r="J300" s="15"/>
      <c r="K300" s="15"/>
      <c r="L300" s="15"/>
      <c r="M300" s="14"/>
      <c r="Q300" s="1" t="s">
        <v>396</v>
      </c>
    </row>
    <row r="301" spans="1:17" ht="30" customHeight="1">
      <c r="A301" s="14"/>
      <c r="B301" s="14"/>
      <c r="C301" s="14"/>
      <c r="D301" s="14"/>
      <c r="E301" s="15"/>
      <c r="F301" s="15"/>
      <c r="G301" s="15"/>
      <c r="H301" s="15"/>
      <c r="I301" s="15"/>
      <c r="J301" s="15"/>
      <c r="K301" s="15"/>
      <c r="L301" s="15"/>
      <c r="M301" s="14"/>
      <c r="Q301" s="1" t="s">
        <v>396</v>
      </c>
    </row>
    <row r="302" spans="1:17" ht="30" customHeight="1">
      <c r="A302" s="14"/>
      <c r="B302" s="14"/>
      <c r="C302" s="14"/>
      <c r="D302" s="14"/>
      <c r="E302" s="15"/>
      <c r="F302" s="15"/>
      <c r="G302" s="15"/>
      <c r="H302" s="15"/>
      <c r="I302" s="15"/>
      <c r="J302" s="15"/>
      <c r="K302" s="15"/>
      <c r="L302" s="15"/>
      <c r="M302" s="14"/>
      <c r="Q302" s="1" t="s">
        <v>396</v>
      </c>
    </row>
    <row r="303" spans="1:17" ht="30" customHeight="1">
      <c r="A303" s="14"/>
      <c r="B303" s="14"/>
      <c r="C303" s="14"/>
      <c r="D303" s="14"/>
      <c r="E303" s="15"/>
      <c r="F303" s="15"/>
      <c r="G303" s="15"/>
      <c r="H303" s="15"/>
      <c r="I303" s="15"/>
      <c r="J303" s="15"/>
      <c r="K303" s="15"/>
      <c r="L303" s="15"/>
      <c r="M303" s="14"/>
      <c r="Q303" s="1" t="s">
        <v>396</v>
      </c>
    </row>
    <row r="304" spans="1:17" ht="30" customHeight="1">
      <c r="A304" s="13" t="s">
        <v>68</v>
      </c>
      <c r="B304" s="14"/>
      <c r="C304" s="14"/>
      <c r="D304" s="14"/>
      <c r="E304" s="15"/>
      <c r="F304" s="15">
        <f>SUMIF(Q281:Q303,"010112",F281:F303)</f>
        <v>1281340</v>
      </c>
      <c r="G304" s="15"/>
      <c r="H304" s="15">
        <f>SUMIF(Q281:Q303,"010112",H281:H303)</f>
        <v>6865984</v>
      </c>
      <c r="I304" s="15"/>
      <c r="J304" s="15">
        <f>SUMIF(Q281:Q303,"010112",J281:J303)</f>
        <v>0</v>
      </c>
      <c r="K304" s="15"/>
      <c r="L304" s="15">
        <f>SUMIF(Q281:Q303,"010112",L281:L303)</f>
        <v>8147324</v>
      </c>
      <c r="M304" s="14"/>
      <c r="N304" t="s">
        <v>69</v>
      </c>
    </row>
    <row r="305" spans="1:48" ht="30" customHeight="1">
      <c r="A305" s="13" t="s">
        <v>410</v>
      </c>
      <c r="B305" s="13" t="s">
        <v>177</v>
      </c>
      <c r="C305" s="14"/>
      <c r="D305" s="14"/>
      <c r="E305" s="15"/>
      <c r="F305" s="15"/>
      <c r="G305" s="15"/>
      <c r="H305" s="15"/>
      <c r="I305" s="15"/>
      <c r="J305" s="15"/>
      <c r="K305" s="15"/>
      <c r="L305" s="15"/>
      <c r="M305" s="14"/>
      <c r="N305" s="3"/>
      <c r="O305" s="3"/>
      <c r="P305" s="3"/>
      <c r="Q305" s="2" t="s">
        <v>411</v>
      </c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</row>
    <row r="306" spans="1:48" ht="30" customHeight="1">
      <c r="A306" s="13" t="s">
        <v>412</v>
      </c>
      <c r="B306" s="13" t="s">
        <v>413</v>
      </c>
      <c r="C306" s="13" t="s">
        <v>84</v>
      </c>
      <c r="D306" s="14">
        <v>95</v>
      </c>
      <c r="E306" s="15">
        <f>TRUNC(일위대가목록!E101,0)</f>
        <v>19950</v>
      </c>
      <c r="F306" s="15">
        <f t="shared" ref="F306:F320" si="27">TRUNC(E306*D306, 0)</f>
        <v>1895250</v>
      </c>
      <c r="G306" s="15">
        <f>TRUNC(일위대가목록!F101,0)</f>
        <v>11682</v>
      </c>
      <c r="H306" s="15">
        <f t="shared" ref="H306:H320" si="28">TRUNC(G306*D306, 0)</f>
        <v>1109790</v>
      </c>
      <c r="I306" s="15">
        <f>TRUNC(일위대가목록!G101,0)</f>
        <v>0</v>
      </c>
      <c r="J306" s="15">
        <f t="shared" ref="J306:J320" si="29">TRUNC(I306*D306, 0)</f>
        <v>0</v>
      </c>
      <c r="K306" s="15">
        <f t="shared" ref="K306:K320" si="30">TRUNC(E306+G306+I306, 0)</f>
        <v>31632</v>
      </c>
      <c r="L306" s="15">
        <f t="shared" ref="L306:L320" si="31">TRUNC(F306+H306+J306, 0)</f>
        <v>3005040</v>
      </c>
      <c r="M306" s="13" t="s">
        <v>414</v>
      </c>
      <c r="N306" s="2" t="s">
        <v>415</v>
      </c>
      <c r="O306" s="2" t="s">
        <v>53</v>
      </c>
      <c r="P306" s="2" t="s">
        <v>53</v>
      </c>
      <c r="Q306" s="2" t="s">
        <v>411</v>
      </c>
      <c r="R306" s="2" t="s">
        <v>65</v>
      </c>
      <c r="S306" s="2" t="s">
        <v>66</v>
      </c>
      <c r="T306" s="2" t="s">
        <v>66</v>
      </c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2" t="s">
        <v>53</v>
      </c>
      <c r="AS306" s="2" t="s">
        <v>53</v>
      </c>
      <c r="AT306" s="3"/>
      <c r="AU306" s="2" t="s">
        <v>416</v>
      </c>
      <c r="AV306" s="3">
        <v>1338</v>
      </c>
    </row>
    <row r="307" spans="1:48" ht="30" customHeight="1">
      <c r="A307" s="13" t="s">
        <v>417</v>
      </c>
      <c r="B307" s="13" t="s">
        <v>418</v>
      </c>
      <c r="C307" s="13" t="s">
        <v>84</v>
      </c>
      <c r="D307" s="14">
        <v>271</v>
      </c>
      <c r="E307" s="15">
        <f>TRUNC(일위대가목록!E121,0)</f>
        <v>31122</v>
      </c>
      <c r="F307" s="15">
        <f t="shared" si="27"/>
        <v>8434062</v>
      </c>
      <c r="G307" s="15">
        <f>TRUNC(일위대가목록!F121,0)</f>
        <v>17262</v>
      </c>
      <c r="H307" s="15">
        <f t="shared" si="28"/>
        <v>4678002</v>
      </c>
      <c r="I307" s="15">
        <f>TRUNC(일위대가목록!G121,0)</f>
        <v>0</v>
      </c>
      <c r="J307" s="15">
        <f t="shared" si="29"/>
        <v>0</v>
      </c>
      <c r="K307" s="15">
        <f t="shared" si="30"/>
        <v>48384</v>
      </c>
      <c r="L307" s="15">
        <f t="shared" si="31"/>
        <v>13112064</v>
      </c>
      <c r="M307" s="13" t="s">
        <v>419</v>
      </c>
      <c r="N307" s="2" t="s">
        <v>420</v>
      </c>
      <c r="O307" s="2" t="s">
        <v>53</v>
      </c>
      <c r="P307" s="2" t="s">
        <v>53</v>
      </c>
      <c r="Q307" s="2" t="s">
        <v>411</v>
      </c>
      <c r="R307" s="2" t="s">
        <v>65</v>
      </c>
      <c r="S307" s="2" t="s">
        <v>66</v>
      </c>
      <c r="T307" s="2" t="s">
        <v>66</v>
      </c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2" t="s">
        <v>53</v>
      </c>
      <c r="AS307" s="2" t="s">
        <v>53</v>
      </c>
      <c r="AT307" s="3"/>
      <c r="AU307" s="2" t="s">
        <v>421</v>
      </c>
      <c r="AV307" s="3">
        <v>1322</v>
      </c>
    </row>
    <row r="308" spans="1:48" ht="30" customHeight="1">
      <c r="A308" s="13" t="s">
        <v>422</v>
      </c>
      <c r="B308" s="13" t="s">
        <v>423</v>
      </c>
      <c r="C308" s="13" t="s">
        <v>84</v>
      </c>
      <c r="D308" s="14">
        <v>214</v>
      </c>
      <c r="E308" s="15">
        <f>TRUNC(일위대가목록!E122,0)</f>
        <v>14745</v>
      </c>
      <c r="F308" s="15">
        <f t="shared" si="27"/>
        <v>3155430</v>
      </c>
      <c r="G308" s="15">
        <f>TRUNC(일위대가목록!F122,0)</f>
        <v>3633</v>
      </c>
      <c r="H308" s="15">
        <f t="shared" si="28"/>
        <v>777462</v>
      </c>
      <c r="I308" s="15">
        <f>TRUNC(일위대가목록!G122,0)</f>
        <v>0</v>
      </c>
      <c r="J308" s="15">
        <f t="shared" si="29"/>
        <v>0</v>
      </c>
      <c r="K308" s="15">
        <f t="shared" si="30"/>
        <v>18378</v>
      </c>
      <c r="L308" s="15">
        <f t="shared" si="31"/>
        <v>3932892</v>
      </c>
      <c r="M308" s="13" t="s">
        <v>424</v>
      </c>
      <c r="N308" s="2" t="s">
        <v>425</v>
      </c>
      <c r="O308" s="2" t="s">
        <v>53</v>
      </c>
      <c r="P308" s="2" t="s">
        <v>53</v>
      </c>
      <c r="Q308" s="2" t="s">
        <v>411</v>
      </c>
      <c r="R308" s="2" t="s">
        <v>65</v>
      </c>
      <c r="S308" s="2" t="s">
        <v>66</v>
      </c>
      <c r="T308" s="2" t="s">
        <v>66</v>
      </c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2" t="s">
        <v>53</v>
      </c>
      <c r="AS308" s="2" t="s">
        <v>53</v>
      </c>
      <c r="AT308" s="3"/>
      <c r="AU308" s="2" t="s">
        <v>426</v>
      </c>
      <c r="AV308" s="3">
        <v>1323</v>
      </c>
    </row>
    <row r="309" spans="1:48" ht="30" customHeight="1">
      <c r="A309" s="13" t="s">
        <v>427</v>
      </c>
      <c r="B309" s="13" t="s">
        <v>428</v>
      </c>
      <c r="C309" s="13" t="s">
        <v>84</v>
      </c>
      <c r="D309" s="14">
        <v>48</v>
      </c>
      <c r="E309" s="15">
        <f>TRUNC(일위대가목록!E110,0)</f>
        <v>10222</v>
      </c>
      <c r="F309" s="15">
        <f t="shared" si="27"/>
        <v>490656</v>
      </c>
      <c r="G309" s="15">
        <f>TRUNC(일위대가목록!F110,0)</f>
        <v>15191</v>
      </c>
      <c r="H309" s="15">
        <f t="shared" si="28"/>
        <v>729168</v>
      </c>
      <c r="I309" s="15">
        <f>TRUNC(일위대가목록!G110,0)</f>
        <v>455</v>
      </c>
      <c r="J309" s="15">
        <f t="shared" si="29"/>
        <v>21840</v>
      </c>
      <c r="K309" s="15">
        <f t="shared" si="30"/>
        <v>25868</v>
      </c>
      <c r="L309" s="15">
        <f t="shared" si="31"/>
        <v>1241664</v>
      </c>
      <c r="M309" s="13" t="s">
        <v>429</v>
      </c>
      <c r="N309" s="2" t="s">
        <v>430</v>
      </c>
      <c r="O309" s="2" t="s">
        <v>53</v>
      </c>
      <c r="P309" s="2" t="s">
        <v>53</v>
      </c>
      <c r="Q309" s="2" t="s">
        <v>411</v>
      </c>
      <c r="R309" s="2" t="s">
        <v>65</v>
      </c>
      <c r="S309" s="2" t="s">
        <v>66</v>
      </c>
      <c r="T309" s="2" t="s">
        <v>66</v>
      </c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2" t="s">
        <v>53</v>
      </c>
      <c r="AS309" s="2" t="s">
        <v>53</v>
      </c>
      <c r="AT309" s="3"/>
      <c r="AU309" s="2" t="s">
        <v>431</v>
      </c>
      <c r="AV309" s="3">
        <v>1066</v>
      </c>
    </row>
    <row r="310" spans="1:48" ht="30" customHeight="1">
      <c r="A310" s="13" t="s">
        <v>432</v>
      </c>
      <c r="B310" s="13" t="s">
        <v>433</v>
      </c>
      <c r="C310" s="13" t="s">
        <v>84</v>
      </c>
      <c r="D310" s="14">
        <v>140</v>
      </c>
      <c r="E310" s="15">
        <f>TRUNC(일위대가목록!E104,0)</f>
        <v>34100</v>
      </c>
      <c r="F310" s="15">
        <f t="shared" si="27"/>
        <v>4774000</v>
      </c>
      <c r="G310" s="15">
        <f>TRUNC(일위대가목록!F104,0)</f>
        <v>21580</v>
      </c>
      <c r="H310" s="15">
        <f t="shared" si="28"/>
        <v>3021200</v>
      </c>
      <c r="I310" s="15">
        <f>TRUNC(일위대가목록!G104,0)</f>
        <v>431</v>
      </c>
      <c r="J310" s="15">
        <f t="shared" si="29"/>
        <v>60340</v>
      </c>
      <c r="K310" s="15">
        <f t="shared" si="30"/>
        <v>56111</v>
      </c>
      <c r="L310" s="15">
        <f t="shared" si="31"/>
        <v>7855540</v>
      </c>
      <c r="M310" s="13" t="s">
        <v>434</v>
      </c>
      <c r="N310" s="2" t="s">
        <v>435</v>
      </c>
      <c r="O310" s="2" t="s">
        <v>53</v>
      </c>
      <c r="P310" s="2" t="s">
        <v>53</v>
      </c>
      <c r="Q310" s="2" t="s">
        <v>411</v>
      </c>
      <c r="R310" s="2" t="s">
        <v>65</v>
      </c>
      <c r="S310" s="2" t="s">
        <v>66</v>
      </c>
      <c r="T310" s="2" t="s">
        <v>66</v>
      </c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2" t="s">
        <v>53</v>
      </c>
      <c r="AS310" s="2" t="s">
        <v>53</v>
      </c>
      <c r="AT310" s="3"/>
      <c r="AU310" s="2" t="s">
        <v>436</v>
      </c>
      <c r="AV310" s="3">
        <v>1324</v>
      </c>
    </row>
    <row r="311" spans="1:48" ht="30" customHeight="1">
      <c r="A311" s="13" t="s">
        <v>437</v>
      </c>
      <c r="B311" s="13" t="s">
        <v>438</v>
      </c>
      <c r="C311" s="13" t="s">
        <v>84</v>
      </c>
      <c r="D311" s="14">
        <v>56</v>
      </c>
      <c r="E311" s="15">
        <f>TRUNC(일위대가목록!E111,0)</f>
        <v>3183</v>
      </c>
      <c r="F311" s="15">
        <f t="shared" si="27"/>
        <v>178248</v>
      </c>
      <c r="G311" s="15">
        <f>TRUNC(일위대가목록!F111,0)</f>
        <v>7371</v>
      </c>
      <c r="H311" s="15">
        <f t="shared" si="28"/>
        <v>412776</v>
      </c>
      <c r="I311" s="15">
        <f>TRUNC(일위대가목록!G111,0)</f>
        <v>0</v>
      </c>
      <c r="J311" s="15">
        <f t="shared" si="29"/>
        <v>0</v>
      </c>
      <c r="K311" s="15">
        <f t="shared" si="30"/>
        <v>10554</v>
      </c>
      <c r="L311" s="15">
        <f t="shared" si="31"/>
        <v>591024</v>
      </c>
      <c r="M311" s="13" t="s">
        <v>439</v>
      </c>
      <c r="N311" s="2" t="s">
        <v>440</v>
      </c>
      <c r="O311" s="2" t="s">
        <v>53</v>
      </c>
      <c r="P311" s="2" t="s">
        <v>53</v>
      </c>
      <c r="Q311" s="2" t="s">
        <v>411</v>
      </c>
      <c r="R311" s="2" t="s">
        <v>65</v>
      </c>
      <c r="S311" s="2" t="s">
        <v>66</v>
      </c>
      <c r="T311" s="2" t="s">
        <v>66</v>
      </c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2" t="s">
        <v>53</v>
      </c>
      <c r="AS311" s="2" t="s">
        <v>53</v>
      </c>
      <c r="AT311" s="3"/>
      <c r="AU311" s="2" t="s">
        <v>441</v>
      </c>
      <c r="AV311" s="3">
        <v>1325</v>
      </c>
    </row>
    <row r="312" spans="1:48" ht="30" customHeight="1">
      <c r="A312" s="13" t="s">
        <v>442</v>
      </c>
      <c r="B312" s="13" t="s">
        <v>443</v>
      </c>
      <c r="C312" s="13" t="s">
        <v>84</v>
      </c>
      <c r="D312" s="14">
        <v>78</v>
      </c>
      <c r="E312" s="15">
        <f>TRUNC(일위대가목록!E115,0)</f>
        <v>3110</v>
      </c>
      <c r="F312" s="15">
        <f t="shared" si="27"/>
        <v>242580</v>
      </c>
      <c r="G312" s="15">
        <f>TRUNC(일위대가목록!F115,0)</f>
        <v>15191</v>
      </c>
      <c r="H312" s="15">
        <f t="shared" si="28"/>
        <v>1184898</v>
      </c>
      <c r="I312" s="15">
        <f>TRUNC(일위대가목록!G115,0)</f>
        <v>151</v>
      </c>
      <c r="J312" s="15">
        <f t="shared" si="29"/>
        <v>11778</v>
      </c>
      <c r="K312" s="15">
        <f t="shared" si="30"/>
        <v>18452</v>
      </c>
      <c r="L312" s="15">
        <f t="shared" si="31"/>
        <v>1439256</v>
      </c>
      <c r="M312" s="13" t="s">
        <v>444</v>
      </c>
      <c r="N312" s="2" t="s">
        <v>445</v>
      </c>
      <c r="O312" s="2" t="s">
        <v>53</v>
      </c>
      <c r="P312" s="2" t="s">
        <v>53</v>
      </c>
      <c r="Q312" s="2" t="s">
        <v>411</v>
      </c>
      <c r="R312" s="2" t="s">
        <v>65</v>
      </c>
      <c r="S312" s="2" t="s">
        <v>66</v>
      </c>
      <c r="T312" s="2" t="s">
        <v>66</v>
      </c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2" t="s">
        <v>53</v>
      </c>
      <c r="AS312" s="2" t="s">
        <v>53</v>
      </c>
      <c r="AT312" s="3"/>
      <c r="AU312" s="2" t="s">
        <v>446</v>
      </c>
      <c r="AV312" s="3">
        <v>1326</v>
      </c>
    </row>
    <row r="313" spans="1:48" ht="30" customHeight="1">
      <c r="A313" s="13" t="s">
        <v>447</v>
      </c>
      <c r="B313" s="13" t="s">
        <v>438</v>
      </c>
      <c r="C313" s="13" t="s">
        <v>84</v>
      </c>
      <c r="D313" s="14">
        <v>377</v>
      </c>
      <c r="E313" s="15">
        <f>TRUNC(일위대가목록!E112,0)</f>
        <v>6337</v>
      </c>
      <c r="F313" s="15">
        <f t="shared" si="27"/>
        <v>2389049</v>
      </c>
      <c r="G313" s="15">
        <f>TRUNC(일위대가목록!F112,0)</f>
        <v>11743</v>
      </c>
      <c r="H313" s="15">
        <f t="shared" si="28"/>
        <v>4427111</v>
      </c>
      <c r="I313" s="15">
        <f>TRUNC(일위대가목록!G112,0)</f>
        <v>0</v>
      </c>
      <c r="J313" s="15">
        <f t="shared" si="29"/>
        <v>0</v>
      </c>
      <c r="K313" s="15">
        <f t="shared" si="30"/>
        <v>18080</v>
      </c>
      <c r="L313" s="15">
        <f t="shared" si="31"/>
        <v>6816160</v>
      </c>
      <c r="M313" s="13" t="s">
        <v>448</v>
      </c>
      <c r="N313" s="2" t="s">
        <v>449</v>
      </c>
      <c r="O313" s="2" t="s">
        <v>53</v>
      </c>
      <c r="P313" s="2" t="s">
        <v>53</v>
      </c>
      <c r="Q313" s="2" t="s">
        <v>411</v>
      </c>
      <c r="R313" s="2" t="s">
        <v>65</v>
      </c>
      <c r="S313" s="2" t="s">
        <v>66</v>
      </c>
      <c r="T313" s="2" t="s">
        <v>66</v>
      </c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2" t="s">
        <v>53</v>
      </c>
      <c r="AS313" s="2" t="s">
        <v>53</v>
      </c>
      <c r="AT313" s="3"/>
      <c r="AU313" s="2" t="s">
        <v>450</v>
      </c>
      <c r="AV313" s="3">
        <v>264</v>
      </c>
    </row>
    <row r="314" spans="1:48" ht="30" customHeight="1">
      <c r="A314" s="13" t="s">
        <v>447</v>
      </c>
      <c r="B314" s="13" t="s">
        <v>443</v>
      </c>
      <c r="C314" s="13" t="s">
        <v>84</v>
      </c>
      <c r="D314" s="14">
        <v>36</v>
      </c>
      <c r="E314" s="15">
        <f>TRUNC(일위대가목록!E116,0)</f>
        <v>6220</v>
      </c>
      <c r="F314" s="15">
        <f t="shared" si="27"/>
        <v>223920</v>
      </c>
      <c r="G314" s="15">
        <f>TRUNC(일위대가목록!F116,0)</f>
        <v>19765</v>
      </c>
      <c r="H314" s="15">
        <f t="shared" si="28"/>
        <v>711540</v>
      </c>
      <c r="I314" s="15">
        <f>TRUNC(일위대가목록!G116,0)</f>
        <v>197</v>
      </c>
      <c r="J314" s="15">
        <f t="shared" si="29"/>
        <v>7092</v>
      </c>
      <c r="K314" s="15">
        <f t="shared" si="30"/>
        <v>26182</v>
      </c>
      <c r="L314" s="15">
        <f t="shared" si="31"/>
        <v>942552</v>
      </c>
      <c r="M314" s="13" t="s">
        <v>451</v>
      </c>
      <c r="N314" s="2" t="s">
        <v>452</v>
      </c>
      <c r="O314" s="2" t="s">
        <v>53</v>
      </c>
      <c r="P314" s="2" t="s">
        <v>53</v>
      </c>
      <c r="Q314" s="2" t="s">
        <v>411</v>
      </c>
      <c r="R314" s="2" t="s">
        <v>65</v>
      </c>
      <c r="S314" s="2" t="s">
        <v>66</v>
      </c>
      <c r="T314" s="2" t="s">
        <v>66</v>
      </c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2" t="s">
        <v>53</v>
      </c>
      <c r="AS314" s="2" t="s">
        <v>53</v>
      </c>
      <c r="AT314" s="3"/>
      <c r="AU314" s="2" t="s">
        <v>453</v>
      </c>
      <c r="AV314" s="3">
        <v>265</v>
      </c>
    </row>
    <row r="315" spans="1:48" ht="30" customHeight="1">
      <c r="A315" s="13" t="s">
        <v>454</v>
      </c>
      <c r="B315" s="13" t="s">
        <v>455</v>
      </c>
      <c r="C315" s="13" t="s">
        <v>99</v>
      </c>
      <c r="D315" s="14">
        <v>53</v>
      </c>
      <c r="E315" s="15">
        <f>TRUNC(일위대가목록!E127,0)</f>
        <v>31500</v>
      </c>
      <c r="F315" s="15">
        <f t="shared" si="27"/>
        <v>1669500</v>
      </c>
      <c r="G315" s="15">
        <f>TRUNC(일위대가목록!F127,0)</f>
        <v>4608</v>
      </c>
      <c r="H315" s="15">
        <f t="shared" si="28"/>
        <v>244224</v>
      </c>
      <c r="I315" s="15">
        <f>TRUNC(일위대가목록!G127,0)</f>
        <v>325</v>
      </c>
      <c r="J315" s="15">
        <f t="shared" si="29"/>
        <v>17225</v>
      </c>
      <c r="K315" s="15">
        <f t="shared" si="30"/>
        <v>36433</v>
      </c>
      <c r="L315" s="15">
        <f t="shared" si="31"/>
        <v>1930949</v>
      </c>
      <c r="M315" s="13" t="s">
        <v>456</v>
      </c>
      <c r="N315" s="2" t="s">
        <v>457</v>
      </c>
      <c r="O315" s="2" t="s">
        <v>53</v>
      </c>
      <c r="P315" s="2" t="s">
        <v>53</v>
      </c>
      <c r="Q315" s="2" t="s">
        <v>411</v>
      </c>
      <c r="R315" s="2" t="s">
        <v>65</v>
      </c>
      <c r="S315" s="2" t="s">
        <v>66</v>
      </c>
      <c r="T315" s="2" t="s">
        <v>66</v>
      </c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2" t="s">
        <v>53</v>
      </c>
      <c r="AS315" s="2" t="s">
        <v>53</v>
      </c>
      <c r="AT315" s="3"/>
      <c r="AU315" s="2" t="s">
        <v>458</v>
      </c>
      <c r="AV315" s="3">
        <v>1327</v>
      </c>
    </row>
    <row r="316" spans="1:48" ht="30" customHeight="1">
      <c r="A316" s="13" t="s">
        <v>459</v>
      </c>
      <c r="B316" s="13" t="s">
        <v>460</v>
      </c>
      <c r="C316" s="13" t="s">
        <v>62</v>
      </c>
      <c r="D316" s="14">
        <v>1</v>
      </c>
      <c r="E316" s="15">
        <f>TRUNC(일위대가목록!E72,0)</f>
        <v>433018</v>
      </c>
      <c r="F316" s="15">
        <f t="shared" si="27"/>
        <v>433018</v>
      </c>
      <c r="G316" s="15">
        <f>TRUNC(일위대가목록!F72,0)</f>
        <v>715877</v>
      </c>
      <c r="H316" s="15">
        <f t="shared" si="28"/>
        <v>715877</v>
      </c>
      <c r="I316" s="15">
        <f>TRUNC(일위대가목록!G72,0)</f>
        <v>1060</v>
      </c>
      <c r="J316" s="15">
        <f t="shared" si="29"/>
        <v>1060</v>
      </c>
      <c r="K316" s="15">
        <f t="shared" si="30"/>
        <v>1149955</v>
      </c>
      <c r="L316" s="15">
        <f t="shared" si="31"/>
        <v>1149955</v>
      </c>
      <c r="M316" s="13" t="s">
        <v>461</v>
      </c>
      <c r="N316" s="2" t="s">
        <v>462</v>
      </c>
      <c r="O316" s="2" t="s">
        <v>53</v>
      </c>
      <c r="P316" s="2" t="s">
        <v>53</v>
      </c>
      <c r="Q316" s="2" t="s">
        <v>411</v>
      </c>
      <c r="R316" s="2" t="s">
        <v>65</v>
      </c>
      <c r="S316" s="2" t="s">
        <v>66</v>
      </c>
      <c r="T316" s="2" t="s">
        <v>66</v>
      </c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2" t="s">
        <v>53</v>
      </c>
      <c r="AS316" s="2" t="s">
        <v>53</v>
      </c>
      <c r="AT316" s="3"/>
      <c r="AU316" s="2" t="s">
        <v>463</v>
      </c>
      <c r="AV316" s="3">
        <v>1330</v>
      </c>
    </row>
    <row r="317" spans="1:48" ht="30" customHeight="1">
      <c r="A317" s="13" t="s">
        <v>464</v>
      </c>
      <c r="B317" s="13" t="s">
        <v>465</v>
      </c>
      <c r="C317" s="13" t="s">
        <v>84</v>
      </c>
      <c r="D317" s="14">
        <v>32</v>
      </c>
      <c r="E317" s="15">
        <f>TRUNC(단가대비표!O95,0)</f>
        <v>62000</v>
      </c>
      <c r="F317" s="15">
        <f t="shared" si="27"/>
        <v>1984000</v>
      </c>
      <c r="G317" s="15">
        <f>TRUNC(단가대비표!P95,0)</f>
        <v>0</v>
      </c>
      <c r="H317" s="15">
        <f t="shared" si="28"/>
        <v>0</v>
      </c>
      <c r="I317" s="15">
        <f>TRUNC(단가대비표!V95,0)</f>
        <v>0</v>
      </c>
      <c r="J317" s="15">
        <f t="shared" si="29"/>
        <v>0</v>
      </c>
      <c r="K317" s="15">
        <f t="shared" si="30"/>
        <v>62000</v>
      </c>
      <c r="L317" s="15">
        <f t="shared" si="31"/>
        <v>1984000</v>
      </c>
      <c r="M317" s="13" t="s">
        <v>466</v>
      </c>
      <c r="N317" s="2" t="s">
        <v>467</v>
      </c>
      <c r="O317" s="2" t="s">
        <v>53</v>
      </c>
      <c r="P317" s="2" t="s">
        <v>53</v>
      </c>
      <c r="Q317" s="2" t="s">
        <v>411</v>
      </c>
      <c r="R317" s="2" t="s">
        <v>66</v>
      </c>
      <c r="S317" s="2" t="s">
        <v>66</v>
      </c>
      <c r="T317" s="2" t="s">
        <v>65</v>
      </c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2" t="s">
        <v>53</v>
      </c>
      <c r="AS317" s="2" t="s">
        <v>53</v>
      </c>
      <c r="AT317" s="3"/>
      <c r="AU317" s="2" t="s">
        <v>468</v>
      </c>
      <c r="AV317" s="3">
        <v>1328</v>
      </c>
    </row>
    <row r="318" spans="1:48" ht="30" customHeight="1">
      <c r="A318" s="13" t="s">
        <v>469</v>
      </c>
      <c r="B318" s="13" t="s">
        <v>470</v>
      </c>
      <c r="C318" s="13" t="s">
        <v>84</v>
      </c>
      <c r="D318" s="14">
        <v>16</v>
      </c>
      <c r="E318" s="15">
        <f>TRUNC(단가대비표!O118,0)</f>
        <v>29589</v>
      </c>
      <c r="F318" s="15">
        <f t="shared" si="27"/>
        <v>473424</v>
      </c>
      <c r="G318" s="15">
        <f>TRUNC(단가대비표!P118,0)</f>
        <v>16781</v>
      </c>
      <c r="H318" s="15">
        <f t="shared" si="28"/>
        <v>268496</v>
      </c>
      <c r="I318" s="15">
        <f>TRUNC(단가대비표!V118,0)</f>
        <v>0</v>
      </c>
      <c r="J318" s="15">
        <f t="shared" si="29"/>
        <v>0</v>
      </c>
      <c r="K318" s="15">
        <f t="shared" si="30"/>
        <v>46370</v>
      </c>
      <c r="L318" s="15">
        <f t="shared" si="31"/>
        <v>741920</v>
      </c>
      <c r="M318" s="13" t="s">
        <v>471</v>
      </c>
      <c r="N318" s="2" t="s">
        <v>472</v>
      </c>
      <c r="O318" s="2" t="s">
        <v>53</v>
      </c>
      <c r="P318" s="2" t="s">
        <v>53</v>
      </c>
      <c r="Q318" s="2" t="s">
        <v>411</v>
      </c>
      <c r="R318" s="2" t="s">
        <v>66</v>
      </c>
      <c r="S318" s="2" t="s">
        <v>66</v>
      </c>
      <c r="T318" s="2" t="s">
        <v>65</v>
      </c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2" t="s">
        <v>53</v>
      </c>
      <c r="AS318" s="2" t="s">
        <v>53</v>
      </c>
      <c r="AT318" s="3"/>
      <c r="AU318" s="2" t="s">
        <v>473</v>
      </c>
      <c r="AV318" s="3">
        <v>1329</v>
      </c>
    </row>
    <row r="319" spans="1:48" ht="30" customHeight="1">
      <c r="A319" s="13" t="s">
        <v>474</v>
      </c>
      <c r="B319" s="13" t="s">
        <v>475</v>
      </c>
      <c r="C319" s="13" t="s">
        <v>84</v>
      </c>
      <c r="D319" s="14">
        <v>11</v>
      </c>
      <c r="E319" s="15">
        <f>TRUNC(단가대비표!O60,0)</f>
        <v>160000</v>
      </c>
      <c r="F319" s="15">
        <f t="shared" si="27"/>
        <v>1760000</v>
      </c>
      <c r="G319" s="15">
        <f>TRUNC(단가대비표!P60,0)</f>
        <v>0</v>
      </c>
      <c r="H319" s="15">
        <f t="shared" si="28"/>
        <v>0</v>
      </c>
      <c r="I319" s="15">
        <f>TRUNC(단가대비표!V60,0)</f>
        <v>0</v>
      </c>
      <c r="J319" s="15">
        <f t="shared" si="29"/>
        <v>0</v>
      </c>
      <c r="K319" s="15">
        <f t="shared" si="30"/>
        <v>160000</v>
      </c>
      <c r="L319" s="15">
        <f t="shared" si="31"/>
        <v>1760000</v>
      </c>
      <c r="M319" s="13" t="s">
        <v>476</v>
      </c>
      <c r="N319" s="2" t="s">
        <v>477</v>
      </c>
      <c r="O319" s="2" t="s">
        <v>53</v>
      </c>
      <c r="P319" s="2" t="s">
        <v>53</v>
      </c>
      <c r="Q319" s="2" t="s">
        <v>411</v>
      </c>
      <c r="R319" s="2" t="s">
        <v>66</v>
      </c>
      <c r="S319" s="2" t="s">
        <v>66</v>
      </c>
      <c r="T319" s="2" t="s">
        <v>65</v>
      </c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2" t="s">
        <v>53</v>
      </c>
      <c r="AS319" s="2" t="s">
        <v>53</v>
      </c>
      <c r="AT319" s="3"/>
      <c r="AU319" s="2" t="s">
        <v>478</v>
      </c>
      <c r="AV319" s="3">
        <v>1331</v>
      </c>
    </row>
    <row r="320" spans="1:48" ht="30" customHeight="1">
      <c r="A320" s="13" t="s">
        <v>479</v>
      </c>
      <c r="B320" s="13" t="s">
        <v>480</v>
      </c>
      <c r="C320" s="13" t="s">
        <v>481</v>
      </c>
      <c r="D320" s="14">
        <v>1</v>
      </c>
      <c r="E320" s="15">
        <f>TRUNC(단가대비표!O107,0)</f>
        <v>120000</v>
      </c>
      <c r="F320" s="15">
        <f t="shared" si="27"/>
        <v>120000</v>
      </c>
      <c r="G320" s="15">
        <f>TRUNC(단가대비표!P107,0)</f>
        <v>0</v>
      </c>
      <c r="H320" s="15">
        <f t="shared" si="28"/>
        <v>0</v>
      </c>
      <c r="I320" s="15">
        <f>TRUNC(단가대비표!V107,0)</f>
        <v>0</v>
      </c>
      <c r="J320" s="15">
        <f t="shared" si="29"/>
        <v>0</v>
      </c>
      <c r="K320" s="15">
        <f t="shared" si="30"/>
        <v>120000</v>
      </c>
      <c r="L320" s="15">
        <f t="shared" si="31"/>
        <v>120000</v>
      </c>
      <c r="M320" s="13" t="s">
        <v>482</v>
      </c>
      <c r="N320" s="2" t="s">
        <v>483</v>
      </c>
      <c r="O320" s="2" t="s">
        <v>53</v>
      </c>
      <c r="P320" s="2" t="s">
        <v>53</v>
      </c>
      <c r="Q320" s="2" t="s">
        <v>411</v>
      </c>
      <c r="R320" s="2" t="s">
        <v>66</v>
      </c>
      <c r="S320" s="2" t="s">
        <v>66</v>
      </c>
      <c r="T320" s="2" t="s">
        <v>65</v>
      </c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2" t="s">
        <v>53</v>
      </c>
      <c r="AS320" s="2" t="s">
        <v>53</v>
      </c>
      <c r="AT320" s="3"/>
      <c r="AU320" s="2" t="s">
        <v>484</v>
      </c>
      <c r="AV320" s="3">
        <v>1332</v>
      </c>
    </row>
    <row r="321" spans="1:48" ht="30" customHeight="1">
      <c r="A321" s="14"/>
      <c r="B321" s="14"/>
      <c r="C321" s="14"/>
      <c r="D321" s="14"/>
      <c r="E321" s="15"/>
      <c r="F321" s="15"/>
      <c r="G321" s="15"/>
      <c r="H321" s="15"/>
      <c r="I321" s="15"/>
      <c r="J321" s="15"/>
      <c r="K321" s="15"/>
      <c r="L321" s="15"/>
      <c r="M321" s="14"/>
      <c r="Q321" s="1" t="s">
        <v>411</v>
      </c>
    </row>
    <row r="322" spans="1:48" ht="30" customHeight="1">
      <c r="A322" s="14"/>
      <c r="B322" s="14"/>
      <c r="C322" s="14"/>
      <c r="D322" s="14"/>
      <c r="E322" s="15"/>
      <c r="F322" s="15"/>
      <c r="G322" s="15"/>
      <c r="H322" s="15"/>
      <c r="I322" s="15"/>
      <c r="J322" s="15"/>
      <c r="K322" s="15"/>
      <c r="L322" s="15"/>
      <c r="M322" s="14"/>
      <c r="Q322" s="1" t="s">
        <v>411</v>
      </c>
    </row>
    <row r="323" spans="1:48" ht="30" customHeight="1">
      <c r="A323" s="14"/>
      <c r="B323" s="14"/>
      <c r="C323" s="14"/>
      <c r="D323" s="14"/>
      <c r="E323" s="15"/>
      <c r="F323" s="15"/>
      <c r="G323" s="15"/>
      <c r="H323" s="15"/>
      <c r="I323" s="15"/>
      <c r="J323" s="15"/>
      <c r="K323" s="15"/>
      <c r="L323" s="15"/>
      <c r="M323" s="14"/>
      <c r="Q323" s="1" t="s">
        <v>411</v>
      </c>
    </row>
    <row r="324" spans="1:48" ht="30" customHeight="1">
      <c r="A324" s="14"/>
      <c r="B324" s="14"/>
      <c r="C324" s="14"/>
      <c r="D324" s="14"/>
      <c r="E324" s="15"/>
      <c r="F324" s="15"/>
      <c r="G324" s="15"/>
      <c r="H324" s="15"/>
      <c r="I324" s="15"/>
      <c r="J324" s="15"/>
      <c r="K324" s="15"/>
      <c r="L324" s="15"/>
      <c r="M324" s="14"/>
      <c r="Q324" s="1" t="s">
        <v>411</v>
      </c>
    </row>
    <row r="325" spans="1:48" ht="30" customHeight="1">
      <c r="A325" s="14"/>
      <c r="B325" s="14"/>
      <c r="C325" s="14"/>
      <c r="D325" s="14"/>
      <c r="E325" s="15"/>
      <c r="F325" s="15"/>
      <c r="G325" s="15"/>
      <c r="H325" s="15"/>
      <c r="I325" s="15"/>
      <c r="J325" s="15"/>
      <c r="K325" s="15"/>
      <c r="L325" s="15"/>
      <c r="M325" s="14"/>
      <c r="Q325" s="1" t="s">
        <v>411</v>
      </c>
    </row>
    <row r="326" spans="1:48" ht="30" customHeight="1">
      <c r="A326" s="14"/>
      <c r="B326" s="14"/>
      <c r="C326" s="14"/>
      <c r="D326" s="14"/>
      <c r="E326" s="15"/>
      <c r="F326" s="15"/>
      <c r="G326" s="15"/>
      <c r="H326" s="15"/>
      <c r="I326" s="15"/>
      <c r="J326" s="15"/>
      <c r="K326" s="15"/>
      <c r="L326" s="15"/>
      <c r="M326" s="14"/>
      <c r="Q326" s="1" t="s">
        <v>411</v>
      </c>
    </row>
    <row r="327" spans="1:48" ht="30" customHeight="1">
      <c r="A327" s="14"/>
      <c r="B327" s="14"/>
      <c r="C327" s="14"/>
      <c r="D327" s="14"/>
      <c r="E327" s="15"/>
      <c r="F327" s="15"/>
      <c r="G327" s="15"/>
      <c r="H327" s="15"/>
      <c r="I327" s="15"/>
      <c r="J327" s="15"/>
      <c r="K327" s="15"/>
      <c r="L327" s="15"/>
      <c r="M327" s="14"/>
      <c r="Q327" s="1" t="s">
        <v>411</v>
      </c>
    </row>
    <row r="328" spans="1:48" ht="30" customHeight="1">
      <c r="A328" s="14"/>
      <c r="B328" s="14"/>
      <c r="C328" s="14"/>
      <c r="D328" s="14"/>
      <c r="E328" s="15"/>
      <c r="F328" s="15"/>
      <c r="G328" s="15"/>
      <c r="H328" s="15"/>
      <c r="I328" s="15"/>
      <c r="J328" s="15"/>
      <c r="K328" s="15"/>
      <c r="L328" s="15"/>
      <c r="M328" s="14"/>
      <c r="Q328" s="1" t="s">
        <v>411</v>
      </c>
    </row>
    <row r="329" spans="1:48" ht="30" customHeight="1">
      <c r="A329" s="13" t="s">
        <v>68</v>
      </c>
      <c r="B329" s="14"/>
      <c r="C329" s="14"/>
      <c r="D329" s="14"/>
      <c r="E329" s="15"/>
      <c r="F329" s="15">
        <f>SUMIF(Q306:Q328,"010113",F306:F328)</f>
        <v>28223137</v>
      </c>
      <c r="G329" s="15"/>
      <c r="H329" s="15">
        <f>SUMIF(Q306:Q328,"010113",H306:H328)</f>
        <v>18280544</v>
      </c>
      <c r="I329" s="15"/>
      <c r="J329" s="15">
        <f>SUMIF(Q306:Q328,"010113",J306:J328)</f>
        <v>119335</v>
      </c>
      <c r="K329" s="15"/>
      <c r="L329" s="15">
        <f>SUMIF(Q306:Q328,"010113",L306:L328)</f>
        <v>46623016</v>
      </c>
      <c r="M329" s="14"/>
      <c r="N329" t="s">
        <v>69</v>
      </c>
    </row>
    <row r="330" spans="1:48" ht="30" customHeight="1">
      <c r="A330" s="13" t="s">
        <v>485</v>
      </c>
      <c r="B330" s="13" t="s">
        <v>487</v>
      </c>
      <c r="C330" s="14"/>
      <c r="D330" s="14"/>
      <c r="E330" s="15"/>
      <c r="F330" s="15"/>
      <c r="G330" s="15"/>
      <c r="H330" s="15"/>
      <c r="I330" s="15"/>
      <c r="J330" s="15"/>
      <c r="K330" s="15"/>
      <c r="L330" s="15"/>
      <c r="M330" s="14"/>
      <c r="N330" s="3"/>
      <c r="O330" s="3"/>
      <c r="P330" s="3"/>
      <c r="Q330" s="2" t="s">
        <v>486</v>
      </c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</row>
    <row r="331" spans="1:48" ht="30" customHeight="1">
      <c r="A331" s="13" t="s">
        <v>488</v>
      </c>
      <c r="B331" s="13" t="s">
        <v>489</v>
      </c>
      <c r="C331" s="13" t="s">
        <v>62</v>
      </c>
      <c r="D331" s="14">
        <v>1</v>
      </c>
      <c r="E331" s="15">
        <f>TRUNC(일위대가목록!E134,0)</f>
        <v>268381</v>
      </c>
      <c r="F331" s="15">
        <f>TRUNC(E331*D331, 0)</f>
        <v>268381</v>
      </c>
      <c r="G331" s="15">
        <f>TRUNC(일위대가목록!F134,0)</f>
        <v>208231</v>
      </c>
      <c r="H331" s="15">
        <f>TRUNC(G331*D331, 0)</f>
        <v>208231</v>
      </c>
      <c r="I331" s="15">
        <f>TRUNC(일위대가목록!G134,0)</f>
        <v>38373</v>
      </c>
      <c r="J331" s="15">
        <f>TRUNC(I331*D331, 0)</f>
        <v>38373</v>
      </c>
      <c r="K331" s="15">
        <f t="shared" ref="K331:L333" si="32">TRUNC(E331+G331+I331, 0)</f>
        <v>514985</v>
      </c>
      <c r="L331" s="15">
        <f t="shared" si="32"/>
        <v>514985</v>
      </c>
      <c r="M331" s="13" t="s">
        <v>490</v>
      </c>
      <c r="N331" s="2" t="s">
        <v>491</v>
      </c>
      <c r="O331" s="2" t="s">
        <v>53</v>
      </c>
      <c r="P331" s="2" t="s">
        <v>53</v>
      </c>
      <c r="Q331" s="2" t="s">
        <v>486</v>
      </c>
      <c r="R331" s="2" t="s">
        <v>65</v>
      </c>
      <c r="S331" s="2" t="s">
        <v>66</v>
      </c>
      <c r="T331" s="2" t="s">
        <v>66</v>
      </c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2" t="s">
        <v>53</v>
      </c>
      <c r="AS331" s="2" t="s">
        <v>53</v>
      </c>
      <c r="AT331" s="3"/>
      <c r="AU331" s="2" t="s">
        <v>492</v>
      </c>
      <c r="AV331" s="3">
        <v>308</v>
      </c>
    </row>
    <row r="332" spans="1:48" ht="30" customHeight="1">
      <c r="A332" s="13" t="s">
        <v>493</v>
      </c>
      <c r="B332" s="13" t="s">
        <v>494</v>
      </c>
      <c r="C332" s="13" t="s">
        <v>62</v>
      </c>
      <c r="D332" s="14">
        <v>1</v>
      </c>
      <c r="E332" s="15">
        <f>TRUNC(일위대가목록!E133,0)</f>
        <v>178381</v>
      </c>
      <c r="F332" s="15">
        <f>TRUNC(E332*D332, 0)</f>
        <v>178381</v>
      </c>
      <c r="G332" s="15">
        <f>TRUNC(일위대가목록!F133,0)</f>
        <v>208231</v>
      </c>
      <c r="H332" s="15">
        <f>TRUNC(G332*D332, 0)</f>
        <v>208231</v>
      </c>
      <c r="I332" s="15">
        <f>TRUNC(일위대가목록!G133,0)</f>
        <v>38373</v>
      </c>
      <c r="J332" s="15">
        <f>TRUNC(I332*D332, 0)</f>
        <v>38373</v>
      </c>
      <c r="K332" s="15">
        <f t="shared" si="32"/>
        <v>424985</v>
      </c>
      <c r="L332" s="15">
        <f t="shared" si="32"/>
        <v>424985</v>
      </c>
      <c r="M332" s="13" t="s">
        <v>495</v>
      </c>
      <c r="N332" s="2" t="s">
        <v>496</v>
      </c>
      <c r="O332" s="2" t="s">
        <v>53</v>
      </c>
      <c r="P332" s="2" t="s">
        <v>53</v>
      </c>
      <c r="Q332" s="2" t="s">
        <v>486</v>
      </c>
      <c r="R332" s="2" t="s">
        <v>65</v>
      </c>
      <c r="S332" s="2" t="s">
        <v>66</v>
      </c>
      <c r="T332" s="2" t="s">
        <v>66</v>
      </c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2" t="s">
        <v>53</v>
      </c>
      <c r="AS332" s="2" t="s">
        <v>53</v>
      </c>
      <c r="AT332" s="3"/>
      <c r="AU332" s="2" t="s">
        <v>497</v>
      </c>
      <c r="AV332" s="3">
        <v>1333</v>
      </c>
    </row>
    <row r="333" spans="1:48" ht="30" customHeight="1">
      <c r="A333" s="13" t="s">
        <v>498</v>
      </c>
      <c r="B333" s="13" t="s">
        <v>499</v>
      </c>
      <c r="C333" s="13" t="s">
        <v>99</v>
      </c>
      <c r="D333" s="14">
        <v>23</v>
      </c>
      <c r="E333" s="15">
        <f>TRUNC(일위대가목록!E132,0)</f>
        <v>33271</v>
      </c>
      <c r="F333" s="15">
        <f>TRUNC(E333*D333, 0)</f>
        <v>765233</v>
      </c>
      <c r="G333" s="15">
        <f>TRUNC(일위대가목록!F132,0)</f>
        <v>12223</v>
      </c>
      <c r="H333" s="15">
        <f>TRUNC(G333*D333, 0)</f>
        <v>281129</v>
      </c>
      <c r="I333" s="15">
        <f>TRUNC(일위대가목록!G132,0)</f>
        <v>570</v>
      </c>
      <c r="J333" s="15">
        <f>TRUNC(I333*D333, 0)</f>
        <v>13110</v>
      </c>
      <c r="K333" s="15">
        <f t="shared" si="32"/>
        <v>46064</v>
      </c>
      <c r="L333" s="15">
        <f t="shared" si="32"/>
        <v>1059472</v>
      </c>
      <c r="M333" s="13" t="s">
        <v>500</v>
      </c>
      <c r="N333" s="2" t="s">
        <v>501</v>
      </c>
      <c r="O333" s="2" t="s">
        <v>53</v>
      </c>
      <c r="P333" s="2" t="s">
        <v>53</v>
      </c>
      <c r="Q333" s="2" t="s">
        <v>486</v>
      </c>
      <c r="R333" s="2" t="s">
        <v>65</v>
      </c>
      <c r="S333" s="2" t="s">
        <v>66</v>
      </c>
      <c r="T333" s="2" t="s">
        <v>66</v>
      </c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2" t="s">
        <v>53</v>
      </c>
      <c r="AS333" s="2" t="s">
        <v>53</v>
      </c>
      <c r="AT333" s="3"/>
      <c r="AU333" s="2" t="s">
        <v>502</v>
      </c>
      <c r="AV333" s="3">
        <v>306</v>
      </c>
    </row>
    <row r="334" spans="1:48" ht="30" customHeight="1">
      <c r="A334" s="14"/>
      <c r="B334" s="14"/>
      <c r="C334" s="14"/>
      <c r="D334" s="14"/>
      <c r="E334" s="15"/>
      <c r="F334" s="15"/>
      <c r="G334" s="15"/>
      <c r="H334" s="15"/>
      <c r="I334" s="15"/>
      <c r="J334" s="15"/>
      <c r="K334" s="15"/>
      <c r="L334" s="15"/>
      <c r="M334" s="14"/>
      <c r="Q334" s="1" t="s">
        <v>486</v>
      </c>
    </row>
    <row r="335" spans="1:48" ht="30" customHeight="1">
      <c r="A335" s="14"/>
      <c r="B335" s="14"/>
      <c r="C335" s="14"/>
      <c r="D335" s="14"/>
      <c r="E335" s="15"/>
      <c r="F335" s="15"/>
      <c r="G335" s="15"/>
      <c r="H335" s="15"/>
      <c r="I335" s="15"/>
      <c r="J335" s="15"/>
      <c r="K335" s="15"/>
      <c r="L335" s="15"/>
      <c r="M335" s="14"/>
      <c r="Q335" s="1" t="s">
        <v>486</v>
      </c>
    </row>
    <row r="336" spans="1:48" ht="30" customHeight="1">
      <c r="A336" s="14"/>
      <c r="B336" s="14"/>
      <c r="C336" s="14"/>
      <c r="D336" s="14"/>
      <c r="E336" s="15"/>
      <c r="F336" s="15"/>
      <c r="G336" s="15"/>
      <c r="H336" s="15"/>
      <c r="I336" s="15"/>
      <c r="J336" s="15"/>
      <c r="K336" s="15"/>
      <c r="L336" s="15"/>
      <c r="M336" s="14"/>
      <c r="Q336" s="1" t="s">
        <v>486</v>
      </c>
    </row>
    <row r="337" spans="1:17" ht="30" customHeight="1">
      <c r="A337" s="14"/>
      <c r="B337" s="14"/>
      <c r="C337" s="14"/>
      <c r="D337" s="14"/>
      <c r="E337" s="15"/>
      <c r="F337" s="15"/>
      <c r="G337" s="15"/>
      <c r="H337" s="15"/>
      <c r="I337" s="15"/>
      <c r="J337" s="15"/>
      <c r="K337" s="15"/>
      <c r="L337" s="15"/>
      <c r="M337" s="14"/>
      <c r="Q337" s="1" t="s">
        <v>486</v>
      </c>
    </row>
    <row r="338" spans="1:17" ht="30" customHeight="1">
      <c r="A338" s="14"/>
      <c r="B338" s="14"/>
      <c r="C338" s="14"/>
      <c r="D338" s="14"/>
      <c r="E338" s="15"/>
      <c r="F338" s="15"/>
      <c r="G338" s="15"/>
      <c r="H338" s="15"/>
      <c r="I338" s="15"/>
      <c r="J338" s="15"/>
      <c r="K338" s="15"/>
      <c r="L338" s="15"/>
      <c r="M338" s="14"/>
      <c r="Q338" s="1" t="s">
        <v>486</v>
      </c>
    </row>
    <row r="339" spans="1:17" ht="30" customHeight="1">
      <c r="A339" s="14"/>
      <c r="B339" s="14"/>
      <c r="C339" s="14"/>
      <c r="D339" s="14"/>
      <c r="E339" s="15"/>
      <c r="F339" s="15"/>
      <c r="G339" s="15"/>
      <c r="H339" s="15"/>
      <c r="I339" s="15"/>
      <c r="J339" s="15"/>
      <c r="K339" s="15"/>
      <c r="L339" s="15"/>
      <c r="M339" s="14"/>
      <c r="Q339" s="1" t="s">
        <v>486</v>
      </c>
    </row>
    <row r="340" spans="1:17" ht="30" customHeight="1">
      <c r="A340" s="14"/>
      <c r="B340" s="14"/>
      <c r="C340" s="14"/>
      <c r="D340" s="14"/>
      <c r="E340" s="15"/>
      <c r="F340" s="15"/>
      <c r="G340" s="15"/>
      <c r="H340" s="15"/>
      <c r="I340" s="15"/>
      <c r="J340" s="15"/>
      <c r="K340" s="15"/>
      <c r="L340" s="15"/>
      <c r="M340" s="14"/>
      <c r="Q340" s="1" t="s">
        <v>486</v>
      </c>
    </row>
    <row r="341" spans="1:17" ht="30" customHeight="1">
      <c r="A341" s="14"/>
      <c r="B341" s="14"/>
      <c r="C341" s="14"/>
      <c r="D341" s="14"/>
      <c r="E341" s="15"/>
      <c r="F341" s="15"/>
      <c r="G341" s="15"/>
      <c r="H341" s="15"/>
      <c r="I341" s="15"/>
      <c r="J341" s="15"/>
      <c r="K341" s="15"/>
      <c r="L341" s="15"/>
      <c r="M341" s="14"/>
      <c r="Q341" s="1" t="s">
        <v>486</v>
      </c>
    </row>
    <row r="342" spans="1:17" ht="30" customHeight="1">
      <c r="A342" s="14"/>
      <c r="B342" s="14"/>
      <c r="C342" s="14"/>
      <c r="D342" s="14"/>
      <c r="E342" s="15"/>
      <c r="F342" s="15"/>
      <c r="G342" s="15"/>
      <c r="H342" s="15"/>
      <c r="I342" s="15"/>
      <c r="J342" s="15"/>
      <c r="K342" s="15"/>
      <c r="L342" s="15"/>
      <c r="M342" s="14"/>
      <c r="Q342" s="1" t="s">
        <v>486</v>
      </c>
    </row>
    <row r="343" spans="1:17" ht="30" customHeight="1">
      <c r="A343" s="14"/>
      <c r="B343" s="14"/>
      <c r="C343" s="14"/>
      <c r="D343" s="14"/>
      <c r="E343" s="15"/>
      <c r="F343" s="15"/>
      <c r="G343" s="15"/>
      <c r="H343" s="15"/>
      <c r="I343" s="15"/>
      <c r="J343" s="15"/>
      <c r="K343" s="15"/>
      <c r="L343" s="15"/>
      <c r="M343" s="14"/>
      <c r="Q343" s="1" t="s">
        <v>486</v>
      </c>
    </row>
    <row r="344" spans="1:17" ht="30" customHeight="1">
      <c r="A344" s="14"/>
      <c r="B344" s="14"/>
      <c r="C344" s="14"/>
      <c r="D344" s="14"/>
      <c r="E344" s="15"/>
      <c r="F344" s="15"/>
      <c r="G344" s="15"/>
      <c r="H344" s="15"/>
      <c r="I344" s="15"/>
      <c r="J344" s="15"/>
      <c r="K344" s="15"/>
      <c r="L344" s="15"/>
      <c r="M344" s="14"/>
      <c r="Q344" s="1" t="s">
        <v>486</v>
      </c>
    </row>
    <row r="345" spans="1:17" ht="30" customHeight="1">
      <c r="A345" s="14"/>
      <c r="B345" s="14"/>
      <c r="C345" s="14"/>
      <c r="D345" s="14"/>
      <c r="E345" s="15"/>
      <c r="F345" s="15"/>
      <c r="G345" s="15"/>
      <c r="H345" s="15"/>
      <c r="I345" s="15"/>
      <c r="J345" s="15"/>
      <c r="K345" s="15"/>
      <c r="L345" s="15"/>
      <c r="M345" s="14"/>
      <c r="Q345" s="1" t="s">
        <v>486</v>
      </c>
    </row>
    <row r="346" spans="1:17" ht="30" customHeight="1">
      <c r="A346" s="14"/>
      <c r="B346" s="14"/>
      <c r="C346" s="14"/>
      <c r="D346" s="14"/>
      <c r="E346" s="15"/>
      <c r="F346" s="15"/>
      <c r="G346" s="15"/>
      <c r="H346" s="15"/>
      <c r="I346" s="15"/>
      <c r="J346" s="15"/>
      <c r="K346" s="15"/>
      <c r="L346" s="15"/>
      <c r="M346" s="14"/>
      <c r="Q346" s="1" t="s">
        <v>486</v>
      </c>
    </row>
    <row r="347" spans="1:17" ht="30" customHeight="1">
      <c r="A347" s="14"/>
      <c r="B347" s="14"/>
      <c r="C347" s="14"/>
      <c r="D347" s="14"/>
      <c r="E347" s="15"/>
      <c r="F347" s="15"/>
      <c r="G347" s="15"/>
      <c r="H347" s="15"/>
      <c r="I347" s="15"/>
      <c r="J347" s="15"/>
      <c r="K347" s="15"/>
      <c r="L347" s="15"/>
      <c r="M347" s="14"/>
      <c r="Q347" s="1" t="s">
        <v>486</v>
      </c>
    </row>
    <row r="348" spans="1:17" ht="30" customHeight="1">
      <c r="A348" s="14"/>
      <c r="B348" s="14"/>
      <c r="C348" s="14"/>
      <c r="D348" s="14"/>
      <c r="E348" s="15"/>
      <c r="F348" s="15"/>
      <c r="G348" s="15"/>
      <c r="H348" s="15"/>
      <c r="I348" s="15"/>
      <c r="J348" s="15"/>
      <c r="K348" s="15"/>
      <c r="L348" s="15"/>
      <c r="M348" s="14"/>
      <c r="Q348" s="1" t="s">
        <v>486</v>
      </c>
    </row>
    <row r="349" spans="1:17" ht="30" customHeight="1">
      <c r="A349" s="14"/>
      <c r="B349" s="14"/>
      <c r="C349" s="14"/>
      <c r="D349" s="14"/>
      <c r="E349" s="15"/>
      <c r="F349" s="15"/>
      <c r="G349" s="15"/>
      <c r="H349" s="15"/>
      <c r="I349" s="15"/>
      <c r="J349" s="15"/>
      <c r="K349" s="15"/>
      <c r="L349" s="15"/>
      <c r="M349" s="14"/>
      <c r="Q349" s="1" t="s">
        <v>486</v>
      </c>
    </row>
    <row r="350" spans="1:17" ht="30" customHeight="1">
      <c r="A350" s="14"/>
      <c r="B350" s="14"/>
      <c r="C350" s="14"/>
      <c r="D350" s="14"/>
      <c r="E350" s="15"/>
      <c r="F350" s="15"/>
      <c r="G350" s="15"/>
      <c r="H350" s="15"/>
      <c r="I350" s="15"/>
      <c r="J350" s="15"/>
      <c r="K350" s="15"/>
      <c r="L350" s="15"/>
      <c r="M350" s="14"/>
      <c r="Q350" s="1" t="s">
        <v>486</v>
      </c>
    </row>
    <row r="351" spans="1:17" ht="30" customHeight="1">
      <c r="A351" s="14"/>
      <c r="B351" s="14"/>
      <c r="C351" s="14"/>
      <c r="D351" s="14"/>
      <c r="E351" s="15"/>
      <c r="F351" s="15"/>
      <c r="G351" s="15"/>
      <c r="H351" s="15"/>
      <c r="I351" s="15"/>
      <c r="J351" s="15"/>
      <c r="K351" s="15"/>
      <c r="L351" s="15"/>
      <c r="M351" s="14"/>
      <c r="Q351" s="1" t="s">
        <v>486</v>
      </c>
    </row>
    <row r="352" spans="1:17" ht="30" customHeight="1">
      <c r="A352" s="14"/>
      <c r="B352" s="14"/>
      <c r="C352" s="14"/>
      <c r="D352" s="14"/>
      <c r="E352" s="15"/>
      <c r="F352" s="15"/>
      <c r="G352" s="15"/>
      <c r="H352" s="15"/>
      <c r="I352" s="15"/>
      <c r="J352" s="15"/>
      <c r="K352" s="15"/>
      <c r="L352" s="15"/>
      <c r="M352" s="14"/>
      <c r="Q352" s="1" t="s">
        <v>486</v>
      </c>
    </row>
    <row r="353" spans="1:48" ht="30" customHeight="1">
      <c r="A353" s="14"/>
      <c r="B353" s="14"/>
      <c r="C353" s="14"/>
      <c r="D353" s="14"/>
      <c r="E353" s="15"/>
      <c r="F353" s="15"/>
      <c r="G353" s="15"/>
      <c r="H353" s="15"/>
      <c r="I353" s="15"/>
      <c r="J353" s="15"/>
      <c r="K353" s="15"/>
      <c r="L353" s="15"/>
      <c r="M353" s="14"/>
      <c r="Q353" s="1" t="s">
        <v>486</v>
      </c>
    </row>
    <row r="354" spans="1:48" ht="30" customHeight="1">
      <c r="A354" s="13" t="s">
        <v>68</v>
      </c>
      <c r="B354" s="14"/>
      <c r="C354" s="14"/>
      <c r="D354" s="14"/>
      <c r="E354" s="15"/>
      <c r="F354" s="15">
        <f>SUMIF(Q331:Q353,"010114",F331:F353)</f>
        <v>1211995</v>
      </c>
      <c r="G354" s="15"/>
      <c r="H354" s="15">
        <f>SUMIF(Q331:Q353,"010114",H331:H353)</f>
        <v>697591</v>
      </c>
      <c r="I354" s="15"/>
      <c r="J354" s="15">
        <f>SUMIF(Q331:Q353,"010114",J331:J353)</f>
        <v>89856</v>
      </c>
      <c r="K354" s="15"/>
      <c r="L354" s="15">
        <f>SUMIF(Q331:Q353,"010114",L331:L353)</f>
        <v>1999442</v>
      </c>
      <c r="M354" s="14"/>
      <c r="N354" t="s">
        <v>69</v>
      </c>
    </row>
    <row r="355" spans="1:48" ht="30" customHeight="1">
      <c r="A355" s="13" t="s">
        <v>503</v>
      </c>
      <c r="B355" s="13" t="s">
        <v>59</v>
      </c>
      <c r="C355" s="14"/>
      <c r="D355" s="14"/>
      <c r="E355" s="15"/>
      <c r="F355" s="15"/>
      <c r="G355" s="15"/>
      <c r="H355" s="15"/>
      <c r="I355" s="15"/>
      <c r="J355" s="15"/>
      <c r="K355" s="15"/>
      <c r="L355" s="15"/>
      <c r="M355" s="14"/>
      <c r="N355" s="3"/>
      <c r="O355" s="3"/>
      <c r="P355" s="3"/>
      <c r="Q355" s="2" t="s">
        <v>504</v>
      </c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</row>
    <row r="356" spans="1:48" ht="30" customHeight="1">
      <c r="A356" s="13" t="s">
        <v>505</v>
      </c>
      <c r="B356" s="13" t="s">
        <v>506</v>
      </c>
      <c r="C356" s="13" t="s">
        <v>84</v>
      </c>
      <c r="D356" s="14">
        <v>13</v>
      </c>
      <c r="E356" s="15">
        <f>TRUNC(일위대가목록!E13,0)</f>
        <v>0</v>
      </c>
      <c r="F356" s="15">
        <f>TRUNC(E356*D356, 0)</f>
        <v>0</v>
      </c>
      <c r="G356" s="15">
        <f>TRUNC(일위대가목록!F13,0)</f>
        <v>15793</v>
      </c>
      <c r="H356" s="15">
        <f>TRUNC(G356*D356, 0)</f>
        <v>205309</v>
      </c>
      <c r="I356" s="15">
        <f>TRUNC(일위대가목록!G13,0)</f>
        <v>0</v>
      </c>
      <c r="J356" s="15">
        <f>TRUNC(I356*D356, 0)</f>
        <v>0</v>
      </c>
      <c r="K356" s="15">
        <f t="shared" ref="K356:L359" si="33">TRUNC(E356+G356+I356, 0)</f>
        <v>15793</v>
      </c>
      <c r="L356" s="15">
        <f t="shared" si="33"/>
        <v>205309</v>
      </c>
      <c r="M356" s="13" t="s">
        <v>507</v>
      </c>
      <c r="N356" s="2" t="s">
        <v>508</v>
      </c>
      <c r="O356" s="2" t="s">
        <v>53</v>
      </c>
      <c r="P356" s="2" t="s">
        <v>53</v>
      </c>
      <c r="Q356" s="2" t="s">
        <v>504</v>
      </c>
      <c r="R356" s="2" t="s">
        <v>65</v>
      </c>
      <c r="S356" s="2" t="s">
        <v>66</v>
      </c>
      <c r="T356" s="2" t="s">
        <v>66</v>
      </c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2" t="s">
        <v>53</v>
      </c>
      <c r="AS356" s="2" t="s">
        <v>53</v>
      </c>
      <c r="AT356" s="3"/>
      <c r="AU356" s="2" t="s">
        <v>509</v>
      </c>
      <c r="AV356" s="3">
        <v>1334</v>
      </c>
    </row>
    <row r="357" spans="1:48" ht="30" customHeight="1">
      <c r="A357" s="13" t="s">
        <v>510</v>
      </c>
      <c r="B357" s="13" t="s">
        <v>511</v>
      </c>
      <c r="C357" s="13" t="s">
        <v>306</v>
      </c>
      <c r="D357" s="14">
        <v>1</v>
      </c>
      <c r="E357" s="15">
        <f>TRUNC(일위대가목록!E135,0)</f>
        <v>2291</v>
      </c>
      <c r="F357" s="15">
        <f>TRUNC(E357*D357, 0)</f>
        <v>2291</v>
      </c>
      <c r="G357" s="15">
        <f>TRUNC(일위대가목록!F135,0)</f>
        <v>229100</v>
      </c>
      <c r="H357" s="15">
        <f>TRUNC(G357*D357, 0)</f>
        <v>229100</v>
      </c>
      <c r="I357" s="15">
        <f>TRUNC(일위대가목록!G135,0)</f>
        <v>2033</v>
      </c>
      <c r="J357" s="15">
        <f>TRUNC(I357*D357, 0)</f>
        <v>2033</v>
      </c>
      <c r="K357" s="15">
        <f t="shared" si="33"/>
        <v>233424</v>
      </c>
      <c r="L357" s="15">
        <f t="shared" si="33"/>
        <v>233424</v>
      </c>
      <c r="M357" s="13" t="s">
        <v>512</v>
      </c>
      <c r="N357" s="2" t="s">
        <v>513</v>
      </c>
      <c r="O357" s="2" t="s">
        <v>53</v>
      </c>
      <c r="P357" s="2" t="s">
        <v>53</v>
      </c>
      <c r="Q357" s="2" t="s">
        <v>504</v>
      </c>
      <c r="R357" s="2" t="s">
        <v>65</v>
      </c>
      <c r="S357" s="2" t="s">
        <v>66</v>
      </c>
      <c r="T357" s="2" t="s">
        <v>66</v>
      </c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2" t="s">
        <v>53</v>
      </c>
      <c r="AS357" s="2" t="s">
        <v>53</v>
      </c>
      <c r="AT357" s="3"/>
      <c r="AU357" s="2" t="s">
        <v>514</v>
      </c>
      <c r="AV357" s="3">
        <v>662</v>
      </c>
    </row>
    <row r="358" spans="1:48" ht="30" customHeight="1">
      <c r="A358" s="13" t="s">
        <v>515</v>
      </c>
      <c r="B358" s="13" t="s">
        <v>516</v>
      </c>
      <c r="C358" s="13" t="s">
        <v>84</v>
      </c>
      <c r="D358" s="14">
        <v>13</v>
      </c>
      <c r="E358" s="15">
        <f>TRUNC(일위대가목록!E20,0)</f>
        <v>956</v>
      </c>
      <c r="F358" s="15">
        <f>TRUNC(E358*D358, 0)</f>
        <v>12428</v>
      </c>
      <c r="G358" s="15">
        <f>TRUNC(일위대가목록!F20,0)</f>
        <v>19138</v>
      </c>
      <c r="H358" s="15">
        <f>TRUNC(G358*D358, 0)</f>
        <v>248794</v>
      </c>
      <c r="I358" s="15">
        <f>TRUNC(일위대가목록!G20,0)</f>
        <v>0</v>
      </c>
      <c r="J358" s="15">
        <f>TRUNC(I358*D358, 0)</f>
        <v>0</v>
      </c>
      <c r="K358" s="15">
        <f t="shared" si="33"/>
        <v>20094</v>
      </c>
      <c r="L358" s="15">
        <f t="shared" si="33"/>
        <v>261222</v>
      </c>
      <c r="M358" s="13" t="s">
        <v>517</v>
      </c>
      <c r="N358" s="2" t="s">
        <v>518</v>
      </c>
      <c r="O358" s="2" t="s">
        <v>53</v>
      </c>
      <c r="P358" s="2" t="s">
        <v>53</v>
      </c>
      <c r="Q358" s="2" t="s">
        <v>504</v>
      </c>
      <c r="R358" s="2" t="s">
        <v>65</v>
      </c>
      <c r="S358" s="2" t="s">
        <v>66</v>
      </c>
      <c r="T358" s="2" t="s">
        <v>66</v>
      </c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2" t="s">
        <v>53</v>
      </c>
      <c r="AS358" s="2" t="s">
        <v>53</v>
      </c>
      <c r="AT358" s="3"/>
      <c r="AU358" s="2" t="s">
        <v>519</v>
      </c>
      <c r="AV358" s="3">
        <v>685</v>
      </c>
    </row>
    <row r="359" spans="1:48" ht="30" customHeight="1">
      <c r="A359" s="13" t="s">
        <v>520</v>
      </c>
      <c r="B359" s="13" t="s">
        <v>516</v>
      </c>
      <c r="C359" s="13" t="s">
        <v>84</v>
      </c>
      <c r="D359" s="14">
        <v>28</v>
      </c>
      <c r="E359" s="15">
        <f>TRUNC(일위대가목록!E19,0)</f>
        <v>1906</v>
      </c>
      <c r="F359" s="15">
        <f>TRUNC(E359*D359, 0)</f>
        <v>53368</v>
      </c>
      <c r="G359" s="15">
        <f>TRUNC(일위대가목록!F19,0)</f>
        <v>38121</v>
      </c>
      <c r="H359" s="15">
        <f>TRUNC(G359*D359, 0)</f>
        <v>1067388</v>
      </c>
      <c r="I359" s="15">
        <f>TRUNC(일위대가목록!G19,0)</f>
        <v>0</v>
      </c>
      <c r="J359" s="15">
        <f>TRUNC(I359*D359, 0)</f>
        <v>0</v>
      </c>
      <c r="K359" s="15">
        <f t="shared" si="33"/>
        <v>40027</v>
      </c>
      <c r="L359" s="15">
        <f t="shared" si="33"/>
        <v>1120756</v>
      </c>
      <c r="M359" s="13" t="s">
        <v>521</v>
      </c>
      <c r="N359" s="2" t="s">
        <v>522</v>
      </c>
      <c r="O359" s="2" t="s">
        <v>53</v>
      </c>
      <c r="P359" s="2" t="s">
        <v>53</v>
      </c>
      <c r="Q359" s="2" t="s">
        <v>504</v>
      </c>
      <c r="R359" s="2" t="s">
        <v>65</v>
      </c>
      <c r="S359" s="2" t="s">
        <v>66</v>
      </c>
      <c r="T359" s="2" t="s">
        <v>66</v>
      </c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2" t="s">
        <v>53</v>
      </c>
      <c r="AS359" s="2" t="s">
        <v>53</v>
      </c>
      <c r="AT359" s="3"/>
      <c r="AU359" s="2" t="s">
        <v>523</v>
      </c>
      <c r="AV359" s="3">
        <v>684</v>
      </c>
    </row>
    <row r="360" spans="1:48" ht="30" customHeight="1">
      <c r="A360" s="14"/>
      <c r="B360" s="14"/>
      <c r="C360" s="14"/>
      <c r="D360" s="14"/>
      <c r="E360" s="15"/>
      <c r="F360" s="15"/>
      <c r="G360" s="15"/>
      <c r="H360" s="15"/>
      <c r="I360" s="15"/>
      <c r="J360" s="15"/>
      <c r="K360" s="15"/>
      <c r="L360" s="15"/>
      <c r="M360" s="14"/>
      <c r="Q360" s="1" t="s">
        <v>504</v>
      </c>
    </row>
    <row r="361" spans="1:48" ht="30" customHeight="1">
      <c r="A361" s="14"/>
      <c r="B361" s="14"/>
      <c r="C361" s="14"/>
      <c r="D361" s="14"/>
      <c r="E361" s="15"/>
      <c r="F361" s="15"/>
      <c r="G361" s="15"/>
      <c r="H361" s="15"/>
      <c r="I361" s="15"/>
      <c r="J361" s="15"/>
      <c r="K361" s="15"/>
      <c r="L361" s="15"/>
      <c r="M361" s="14"/>
      <c r="Q361" s="1" t="s">
        <v>504</v>
      </c>
    </row>
    <row r="362" spans="1:48" ht="30" customHeight="1">
      <c r="A362" s="14"/>
      <c r="B362" s="14"/>
      <c r="C362" s="14"/>
      <c r="D362" s="14"/>
      <c r="E362" s="15"/>
      <c r="F362" s="15"/>
      <c r="G362" s="15"/>
      <c r="H362" s="15"/>
      <c r="I362" s="15"/>
      <c r="J362" s="15"/>
      <c r="K362" s="15"/>
      <c r="L362" s="15"/>
      <c r="M362" s="14"/>
      <c r="Q362" s="1" t="s">
        <v>504</v>
      </c>
    </row>
    <row r="363" spans="1:48" ht="30" customHeight="1">
      <c r="A363" s="14"/>
      <c r="B363" s="14"/>
      <c r="C363" s="14"/>
      <c r="D363" s="14"/>
      <c r="E363" s="15"/>
      <c r="F363" s="15"/>
      <c r="G363" s="15"/>
      <c r="H363" s="15"/>
      <c r="I363" s="15"/>
      <c r="J363" s="15"/>
      <c r="K363" s="15"/>
      <c r="L363" s="15"/>
      <c r="M363" s="14"/>
      <c r="Q363" s="1" t="s">
        <v>504</v>
      </c>
    </row>
    <row r="364" spans="1:48" ht="30" customHeight="1">
      <c r="A364" s="14"/>
      <c r="B364" s="14"/>
      <c r="C364" s="14"/>
      <c r="D364" s="14"/>
      <c r="E364" s="15"/>
      <c r="F364" s="15"/>
      <c r="G364" s="15"/>
      <c r="H364" s="15"/>
      <c r="I364" s="15"/>
      <c r="J364" s="15"/>
      <c r="K364" s="15"/>
      <c r="L364" s="15"/>
      <c r="M364" s="14"/>
      <c r="Q364" s="1" t="s">
        <v>504</v>
      </c>
    </row>
    <row r="365" spans="1:48" ht="30" customHeight="1">
      <c r="A365" s="14"/>
      <c r="B365" s="14"/>
      <c r="C365" s="14"/>
      <c r="D365" s="14"/>
      <c r="E365" s="15"/>
      <c r="F365" s="15"/>
      <c r="G365" s="15"/>
      <c r="H365" s="15"/>
      <c r="I365" s="15"/>
      <c r="J365" s="15"/>
      <c r="K365" s="15"/>
      <c r="L365" s="15"/>
      <c r="M365" s="14"/>
      <c r="Q365" s="1" t="s">
        <v>504</v>
      </c>
    </row>
    <row r="366" spans="1:48" ht="30" customHeight="1">
      <c r="A366" s="14"/>
      <c r="B366" s="14"/>
      <c r="C366" s="14"/>
      <c r="D366" s="14"/>
      <c r="E366" s="15"/>
      <c r="F366" s="15"/>
      <c r="G366" s="15"/>
      <c r="H366" s="15"/>
      <c r="I366" s="15"/>
      <c r="J366" s="15"/>
      <c r="K366" s="15"/>
      <c r="L366" s="15"/>
      <c r="M366" s="14"/>
      <c r="Q366" s="1" t="s">
        <v>504</v>
      </c>
    </row>
    <row r="367" spans="1:48" ht="30" customHeight="1">
      <c r="A367" s="14"/>
      <c r="B367" s="14"/>
      <c r="C367" s="14"/>
      <c r="D367" s="14"/>
      <c r="E367" s="15"/>
      <c r="F367" s="15"/>
      <c r="G367" s="15"/>
      <c r="H367" s="15"/>
      <c r="I367" s="15"/>
      <c r="J367" s="15"/>
      <c r="K367" s="15"/>
      <c r="L367" s="15"/>
      <c r="M367" s="14"/>
      <c r="Q367" s="1" t="s">
        <v>504</v>
      </c>
    </row>
    <row r="368" spans="1:48" ht="30" customHeight="1">
      <c r="A368" s="14"/>
      <c r="B368" s="14"/>
      <c r="C368" s="14"/>
      <c r="D368" s="14"/>
      <c r="E368" s="15"/>
      <c r="F368" s="15"/>
      <c r="G368" s="15"/>
      <c r="H368" s="15"/>
      <c r="I368" s="15"/>
      <c r="J368" s="15"/>
      <c r="K368" s="15"/>
      <c r="L368" s="15"/>
      <c r="M368" s="14"/>
      <c r="Q368" s="1" t="s">
        <v>504</v>
      </c>
    </row>
    <row r="369" spans="1:48" ht="30" customHeight="1">
      <c r="A369" s="14"/>
      <c r="B369" s="14"/>
      <c r="C369" s="14"/>
      <c r="D369" s="14"/>
      <c r="E369" s="15"/>
      <c r="F369" s="15"/>
      <c r="G369" s="15"/>
      <c r="H369" s="15"/>
      <c r="I369" s="15"/>
      <c r="J369" s="15"/>
      <c r="K369" s="15"/>
      <c r="L369" s="15"/>
      <c r="M369" s="14"/>
      <c r="Q369" s="1" t="s">
        <v>504</v>
      </c>
    </row>
    <row r="370" spans="1:48" ht="30" customHeight="1">
      <c r="A370" s="14"/>
      <c r="B370" s="14"/>
      <c r="C370" s="14"/>
      <c r="D370" s="14"/>
      <c r="E370" s="15"/>
      <c r="F370" s="15"/>
      <c r="G370" s="15"/>
      <c r="H370" s="15"/>
      <c r="I370" s="15"/>
      <c r="J370" s="15"/>
      <c r="K370" s="15"/>
      <c r="L370" s="15"/>
      <c r="M370" s="14"/>
      <c r="Q370" s="1" t="s">
        <v>504</v>
      </c>
    </row>
    <row r="371" spans="1:48" ht="30" customHeight="1">
      <c r="A371" s="14"/>
      <c r="B371" s="14"/>
      <c r="C371" s="14"/>
      <c r="D371" s="14"/>
      <c r="E371" s="15"/>
      <c r="F371" s="15"/>
      <c r="G371" s="15"/>
      <c r="H371" s="15"/>
      <c r="I371" s="15"/>
      <c r="J371" s="15"/>
      <c r="K371" s="15"/>
      <c r="L371" s="15"/>
      <c r="M371" s="14"/>
      <c r="Q371" s="1" t="s">
        <v>504</v>
      </c>
    </row>
    <row r="372" spans="1:48" ht="30" customHeight="1">
      <c r="A372" s="14"/>
      <c r="B372" s="14"/>
      <c r="C372" s="14"/>
      <c r="D372" s="14"/>
      <c r="E372" s="15"/>
      <c r="F372" s="15"/>
      <c r="G372" s="15"/>
      <c r="H372" s="15"/>
      <c r="I372" s="15"/>
      <c r="J372" s="15"/>
      <c r="K372" s="15"/>
      <c r="L372" s="15"/>
      <c r="M372" s="14"/>
      <c r="Q372" s="1" t="s">
        <v>504</v>
      </c>
    </row>
    <row r="373" spans="1:48" ht="30" customHeight="1">
      <c r="A373" s="14"/>
      <c r="B373" s="14"/>
      <c r="C373" s="14"/>
      <c r="D373" s="14"/>
      <c r="E373" s="15"/>
      <c r="F373" s="15"/>
      <c r="G373" s="15"/>
      <c r="H373" s="15"/>
      <c r="I373" s="15"/>
      <c r="J373" s="15"/>
      <c r="K373" s="15"/>
      <c r="L373" s="15"/>
      <c r="M373" s="14"/>
      <c r="Q373" s="1" t="s">
        <v>504</v>
      </c>
    </row>
    <row r="374" spans="1:48" ht="30" customHeight="1">
      <c r="A374" s="14"/>
      <c r="B374" s="14"/>
      <c r="C374" s="14"/>
      <c r="D374" s="14"/>
      <c r="E374" s="15"/>
      <c r="F374" s="15"/>
      <c r="G374" s="15"/>
      <c r="H374" s="15"/>
      <c r="I374" s="15"/>
      <c r="J374" s="15"/>
      <c r="K374" s="15"/>
      <c r="L374" s="15"/>
      <c r="M374" s="14"/>
      <c r="Q374" s="1" t="s">
        <v>504</v>
      </c>
    </row>
    <row r="375" spans="1:48" ht="30" customHeight="1">
      <c r="A375" s="14"/>
      <c r="B375" s="14"/>
      <c r="C375" s="14"/>
      <c r="D375" s="14"/>
      <c r="E375" s="15"/>
      <c r="F375" s="15"/>
      <c r="G375" s="15"/>
      <c r="H375" s="15"/>
      <c r="I375" s="15"/>
      <c r="J375" s="15"/>
      <c r="K375" s="15"/>
      <c r="L375" s="15"/>
      <c r="M375" s="14"/>
      <c r="Q375" s="1" t="s">
        <v>504</v>
      </c>
    </row>
    <row r="376" spans="1:48" ht="30" customHeight="1">
      <c r="A376" s="14"/>
      <c r="B376" s="14"/>
      <c r="C376" s="14"/>
      <c r="D376" s="14"/>
      <c r="E376" s="15"/>
      <c r="F376" s="15"/>
      <c r="G376" s="15"/>
      <c r="H376" s="15"/>
      <c r="I376" s="15"/>
      <c r="J376" s="15"/>
      <c r="K376" s="15"/>
      <c r="L376" s="15"/>
      <c r="M376" s="14"/>
      <c r="Q376" s="1" t="s">
        <v>504</v>
      </c>
    </row>
    <row r="377" spans="1:48" ht="30" customHeight="1">
      <c r="A377" s="14"/>
      <c r="B377" s="14"/>
      <c r="C377" s="14"/>
      <c r="D377" s="14"/>
      <c r="E377" s="15"/>
      <c r="F377" s="15"/>
      <c r="G377" s="15"/>
      <c r="H377" s="15"/>
      <c r="I377" s="15"/>
      <c r="J377" s="15"/>
      <c r="K377" s="15"/>
      <c r="L377" s="15"/>
      <c r="M377" s="14"/>
      <c r="Q377" s="1" t="s">
        <v>504</v>
      </c>
    </row>
    <row r="378" spans="1:48" ht="30" customHeight="1">
      <c r="A378" s="14"/>
      <c r="B378" s="14"/>
      <c r="C378" s="14"/>
      <c r="D378" s="14"/>
      <c r="E378" s="15"/>
      <c r="F378" s="15"/>
      <c r="G378" s="15"/>
      <c r="H378" s="15"/>
      <c r="I378" s="15"/>
      <c r="J378" s="15"/>
      <c r="K378" s="15"/>
      <c r="L378" s="15"/>
      <c r="M378" s="14"/>
      <c r="Q378" s="1" t="s">
        <v>504</v>
      </c>
    </row>
    <row r="379" spans="1:48" ht="30" customHeight="1">
      <c r="A379" s="13" t="s">
        <v>68</v>
      </c>
      <c r="B379" s="14"/>
      <c r="C379" s="14"/>
      <c r="D379" s="14"/>
      <c r="E379" s="15"/>
      <c r="F379" s="15">
        <f>SUMIF(Q356:Q378,"010115",F356:F378)</f>
        <v>68087</v>
      </c>
      <c r="G379" s="15"/>
      <c r="H379" s="15">
        <f>SUMIF(Q356:Q378,"010115",H356:H378)</f>
        <v>1750591</v>
      </c>
      <c r="I379" s="15"/>
      <c r="J379" s="15">
        <f>SUMIF(Q356:Q378,"010115",J356:J378)</f>
        <v>2033</v>
      </c>
      <c r="K379" s="15"/>
      <c r="L379" s="15">
        <f>SUMIF(Q356:Q378,"010115",L356:L378)</f>
        <v>1820711</v>
      </c>
      <c r="M379" s="14"/>
      <c r="N379" t="s">
        <v>69</v>
      </c>
    </row>
    <row r="380" spans="1:48" ht="30" customHeight="1">
      <c r="A380" s="13" t="s">
        <v>524</v>
      </c>
      <c r="B380" s="13" t="s">
        <v>90</v>
      </c>
      <c r="C380" s="14"/>
      <c r="D380" s="14"/>
      <c r="E380" s="15"/>
      <c r="F380" s="15"/>
      <c r="G380" s="15"/>
      <c r="H380" s="15"/>
      <c r="I380" s="15"/>
      <c r="J380" s="15"/>
      <c r="K380" s="15"/>
      <c r="L380" s="15"/>
      <c r="M380" s="14"/>
      <c r="N380" s="3"/>
      <c r="O380" s="3"/>
      <c r="P380" s="3"/>
      <c r="Q380" s="2" t="s">
        <v>525</v>
      </c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</row>
    <row r="381" spans="1:48" ht="30" customHeight="1">
      <c r="A381" s="13" t="s">
        <v>529</v>
      </c>
      <c r="B381" s="13" t="s">
        <v>53</v>
      </c>
      <c r="C381" s="13" t="s">
        <v>93</v>
      </c>
      <c r="D381" s="14">
        <v>0.22</v>
      </c>
      <c r="E381" s="15">
        <f>TRUNC(단가대비표!O121,0)</f>
        <v>0</v>
      </c>
      <c r="F381" s="15">
        <f>TRUNC(E381*D381, 0)</f>
        <v>0</v>
      </c>
      <c r="G381" s="15">
        <f>TRUNC(단가대비표!P121,0)</f>
        <v>0</v>
      </c>
      <c r="H381" s="15">
        <f>TRUNC(G381*D381, 0)</f>
        <v>0</v>
      </c>
      <c r="I381" s="15">
        <f>TRUNC(단가대비표!V121,0)</f>
        <v>3890</v>
      </c>
      <c r="J381" s="15">
        <f>TRUNC(I381*D381, 0)</f>
        <v>855</v>
      </c>
      <c r="K381" s="15">
        <f>TRUNC(E381+G381+I381, 0)</f>
        <v>3890</v>
      </c>
      <c r="L381" s="15">
        <f>TRUNC(F381+H381+J381, 0)</f>
        <v>855</v>
      </c>
      <c r="M381" s="13" t="s">
        <v>530</v>
      </c>
      <c r="N381" s="2" t="s">
        <v>531</v>
      </c>
      <c r="O381" s="2" t="s">
        <v>53</v>
      </c>
      <c r="P381" s="2" t="s">
        <v>53</v>
      </c>
      <c r="Q381" s="2" t="s">
        <v>525</v>
      </c>
      <c r="R381" s="2" t="s">
        <v>66</v>
      </c>
      <c r="S381" s="2" t="s">
        <v>66</v>
      </c>
      <c r="T381" s="2" t="s">
        <v>65</v>
      </c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2" t="s">
        <v>53</v>
      </c>
      <c r="AS381" s="2" t="s">
        <v>53</v>
      </c>
      <c r="AT381" s="3"/>
      <c r="AU381" s="2" t="s">
        <v>532</v>
      </c>
      <c r="AV381" s="3">
        <v>1336</v>
      </c>
    </row>
    <row r="382" spans="1:48" ht="30" customHeight="1">
      <c r="A382" s="13" t="s">
        <v>533</v>
      </c>
      <c r="B382" s="13" t="s">
        <v>534</v>
      </c>
      <c r="C382" s="13" t="s">
        <v>93</v>
      </c>
      <c r="D382" s="14">
        <v>1.3959999999999999</v>
      </c>
      <c r="E382" s="15">
        <f>TRUNC(단가대비표!O122,0)</f>
        <v>0</v>
      </c>
      <c r="F382" s="15">
        <f>TRUNC(E382*D382, 0)</f>
        <v>0</v>
      </c>
      <c r="G382" s="15">
        <f>TRUNC(단가대비표!P122,0)</f>
        <v>0</v>
      </c>
      <c r="H382" s="15">
        <f>TRUNC(G382*D382, 0)</f>
        <v>0</v>
      </c>
      <c r="I382" s="15">
        <f>TRUNC(단가대비표!V122,0)</f>
        <v>6420</v>
      </c>
      <c r="J382" s="15">
        <f>TRUNC(I382*D382, 0)</f>
        <v>8962</v>
      </c>
      <c r="K382" s="15">
        <f>TRUNC(E382+G382+I382, 0)</f>
        <v>6420</v>
      </c>
      <c r="L382" s="15">
        <f>TRUNC(F382+H382+J382, 0)</f>
        <v>8962</v>
      </c>
      <c r="M382" s="13" t="s">
        <v>535</v>
      </c>
      <c r="N382" s="2" t="s">
        <v>536</v>
      </c>
      <c r="O382" s="2" t="s">
        <v>53</v>
      </c>
      <c r="P382" s="2" t="s">
        <v>53</v>
      </c>
      <c r="Q382" s="2" t="s">
        <v>525</v>
      </c>
      <c r="R382" s="2" t="s">
        <v>66</v>
      </c>
      <c r="S382" s="2" t="s">
        <v>66</v>
      </c>
      <c r="T382" s="2" t="s">
        <v>65</v>
      </c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2" t="s">
        <v>53</v>
      </c>
      <c r="AS382" s="2" t="s">
        <v>53</v>
      </c>
      <c r="AT382" s="3"/>
      <c r="AU382" s="2" t="s">
        <v>537</v>
      </c>
      <c r="AV382" s="3">
        <v>1337</v>
      </c>
    </row>
    <row r="383" spans="1:48" ht="30" customHeight="1">
      <c r="A383" s="14"/>
      <c r="B383" s="14"/>
      <c r="C383" s="14"/>
      <c r="D383" s="14"/>
      <c r="E383" s="15"/>
      <c r="F383" s="15"/>
      <c r="G383" s="15"/>
      <c r="H383" s="15"/>
      <c r="I383" s="15"/>
      <c r="J383" s="15"/>
      <c r="K383" s="15"/>
      <c r="L383" s="15"/>
      <c r="M383" s="14"/>
      <c r="Q383" s="1" t="s">
        <v>525</v>
      </c>
    </row>
    <row r="384" spans="1:48" ht="30" customHeight="1">
      <c r="A384" s="14"/>
      <c r="B384" s="14"/>
      <c r="C384" s="14"/>
      <c r="D384" s="14"/>
      <c r="E384" s="15"/>
      <c r="F384" s="15"/>
      <c r="G384" s="15"/>
      <c r="H384" s="15"/>
      <c r="I384" s="15"/>
      <c r="J384" s="15"/>
      <c r="K384" s="15"/>
      <c r="L384" s="15"/>
      <c r="M384" s="14"/>
      <c r="Q384" s="1" t="s">
        <v>525</v>
      </c>
    </row>
    <row r="385" spans="1:17" ht="30" customHeight="1">
      <c r="A385" s="14"/>
      <c r="B385" s="14"/>
      <c r="C385" s="14"/>
      <c r="D385" s="14"/>
      <c r="E385" s="15"/>
      <c r="F385" s="15"/>
      <c r="G385" s="15"/>
      <c r="H385" s="15"/>
      <c r="I385" s="15"/>
      <c r="J385" s="15"/>
      <c r="K385" s="15"/>
      <c r="L385" s="15"/>
      <c r="M385" s="14"/>
      <c r="Q385" s="1" t="s">
        <v>525</v>
      </c>
    </row>
    <row r="386" spans="1:17" ht="30" customHeight="1">
      <c r="A386" s="14"/>
      <c r="B386" s="14"/>
      <c r="C386" s="14"/>
      <c r="D386" s="14"/>
      <c r="E386" s="15"/>
      <c r="F386" s="15"/>
      <c r="G386" s="15"/>
      <c r="H386" s="15"/>
      <c r="I386" s="15"/>
      <c r="J386" s="15"/>
      <c r="K386" s="15"/>
      <c r="L386" s="15"/>
      <c r="M386" s="14"/>
      <c r="Q386" s="1" t="s">
        <v>525</v>
      </c>
    </row>
    <row r="387" spans="1:17" ht="30" customHeight="1">
      <c r="A387" s="14"/>
      <c r="B387" s="14"/>
      <c r="C387" s="14"/>
      <c r="D387" s="14"/>
      <c r="E387" s="15"/>
      <c r="F387" s="15"/>
      <c r="G387" s="15"/>
      <c r="H387" s="15"/>
      <c r="I387" s="15"/>
      <c r="J387" s="15"/>
      <c r="K387" s="15"/>
      <c r="L387" s="15"/>
      <c r="M387" s="14"/>
      <c r="Q387" s="1" t="s">
        <v>525</v>
      </c>
    </row>
    <row r="388" spans="1:17" ht="30" customHeight="1">
      <c r="A388" s="14"/>
      <c r="B388" s="14"/>
      <c r="C388" s="14"/>
      <c r="D388" s="14"/>
      <c r="E388" s="15"/>
      <c r="F388" s="15"/>
      <c r="G388" s="15"/>
      <c r="H388" s="15"/>
      <c r="I388" s="15"/>
      <c r="J388" s="15"/>
      <c r="K388" s="15"/>
      <c r="L388" s="15"/>
      <c r="M388" s="14"/>
      <c r="Q388" s="1" t="s">
        <v>525</v>
      </c>
    </row>
    <row r="389" spans="1:17" ht="30" customHeight="1">
      <c r="A389" s="14"/>
      <c r="B389" s="14"/>
      <c r="C389" s="14"/>
      <c r="D389" s="14"/>
      <c r="E389" s="15"/>
      <c r="F389" s="15"/>
      <c r="G389" s="15"/>
      <c r="H389" s="15"/>
      <c r="I389" s="15"/>
      <c r="J389" s="15"/>
      <c r="K389" s="15"/>
      <c r="L389" s="15"/>
      <c r="M389" s="14"/>
      <c r="Q389" s="1" t="s">
        <v>525</v>
      </c>
    </row>
    <row r="390" spans="1:17" ht="30" customHeight="1">
      <c r="A390" s="14"/>
      <c r="B390" s="14"/>
      <c r="C390" s="14"/>
      <c r="D390" s="14"/>
      <c r="E390" s="15"/>
      <c r="F390" s="15"/>
      <c r="G390" s="15"/>
      <c r="H390" s="15"/>
      <c r="I390" s="15"/>
      <c r="J390" s="15"/>
      <c r="K390" s="15"/>
      <c r="L390" s="15"/>
      <c r="M390" s="14"/>
      <c r="Q390" s="1" t="s">
        <v>525</v>
      </c>
    </row>
    <row r="391" spans="1:17" ht="30" customHeight="1">
      <c r="A391" s="14"/>
      <c r="B391" s="14"/>
      <c r="C391" s="14"/>
      <c r="D391" s="14"/>
      <c r="E391" s="15"/>
      <c r="F391" s="15"/>
      <c r="G391" s="15"/>
      <c r="H391" s="15"/>
      <c r="I391" s="15"/>
      <c r="J391" s="15"/>
      <c r="K391" s="15"/>
      <c r="L391" s="15"/>
      <c r="M391" s="14"/>
      <c r="Q391" s="1" t="s">
        <v>525</v>
      </c>
    </row>
    <row r="392" spans="1:17" ht="30" customHeight="1">
      <c r="A392" s="14"/>
      <c r="B392" s="14"/>
      <c r="C392" s="14"/>
      <c r="D392" s="14"/>
      <c r="E392" s="15"/>
      <c r="F392" s="15"/>
      <c r="G392" s="15"/>
      <c r="H392" s="15"/>
      <c r="I392" s="15"/>
      <c r="J392" s="15"/>
      <c r="K392" s="15"/>
      <c r="L392" s="15"/>
      <c r="M392" s="14"/>
      <c r="Q392" s="1" t="s">
        <v>525</v>
      </c>
    </row>
    <row r="393" spans="1:17" ht="30" customHeight="1">
      <c r="A393" s="14"/>
      <c r="B393" s="14"/>
      <c r="C393" s="14"/>
      <c r="D393" s="14"/>
      <c r="E393" s="15"/>
      <c r="F393" s="15"/>
      <c r="G393" s="15"/>
      <c r="H393" s="15"/>
      <c r="I393" s="15"/>
      <c r="J393" s="15"/>
      <c r="K393" s="15"/>
      <c r="L393" s="15"/>
      <c r="M393" s="14"/>
      <c r="Q393" s="1" t="s">
        <v>525</v>
      </c>
    </row>
    <row r="394" spans="1:17" ht="30" customHeight="1">
      <c r="A394" s="14"/>
      <c r="B394" s="14"/>
      <c r="C394" s="14"/>
      <c r="D394" s="14"/>
      <c r="E394" s="15"/>
      <c r="F394" s="15"/>
      <c r="G394" s="15"/>
      <c r="H394" s="15"/>
      <c r="I394" s="15"/>
      <c r="J394" s="15"/>
      <c r="K394" s="15"/>
      <c r="L394" s="15"/>
      <c r="M394" s="14"/>
      <c r="Q394" s="1" t="s">
        <v>525</v>
      </c>
    </row>
    <row r="395" spans="1:17" ht="30" customHeight="1">
      <c r="A395" s="14"/>
      <c r="B395" s="14"/>
      <c r="C395" s="14"/>
      <c r="D395" s="14"/>
      <c r="E395" s="15"/>
      <c r="F395" s="15"/>
      <c r="G395" s="15"/>
      <c r="H395" s="15"/>
      <c r="I395" s="15"/>
      <c r="J395" s="15"/>
      <c r="K395" s="15"/>
      <c r="L395" s="15"/>
      <c r="M395" s="14"/>
      <c r="Q395" s="1" t="s">
        <v>525</v>
      </c>
    </row>
    <row r="396" spans="1:17" ht="30" customHeight="1">
      <c r="A396" s="14"/>
      <c r="B396" s="14"/>
      <c r="C396" s="14"/>
      <c r="D396" s="14"/>
      <c r="E396" s="15"/>
      <c r="F396" s="15"/>
      <c r="G396" s="15"/>
      <c r="H396" s="15"/>
      <c r="I396" s="15"/>
      <c r="J396" s="15"/>
      <c r="K396" s="15"/>
      <c r="L396" s="15"/>
      <c r="M396" s="14"/>
      <c r="Q396" s="1" t="s">
        <v>525</v>
      </c>
    </row>
    <row r="397" spans="1:17" ht="30" customHeight="1">
      <c r="A397" s="14"/>
      <c r="B397" s="14"/>
      <c r="C397" s="14"/>
      <c r="D397" s="14"/>
      <c r="E397" s="15"/>
      <c r="F397" s="15"/>
      <c r="G397" s="15"/>
      <c r="H397" s="15"/>
      <c r="I397" s="15"/>
      <c r="J397" s="15"/>
      <c r="K397" s="15"/>
      <c r="L397" s="15"/>
      <c r="M397" s="14"/>
      <c r="Q397" s="1" t="s">
        <v>525</v>
      </c>
    </row>
    <row r="398" spans="1:17" ht="30" customHeight="1">
      <c r="A398" s="14"/>
      <c r="B398" s="14"/>
      <c r="C398" s="14"/>
      <c r="D398" s="14"/>
      <c r="E398" s="15"/>
      <c r="F398" s="15"/>
      <c r="G398" s="15"/>
      <c r="H398" s="15"/>
      <c r="I398" s="15"/>
      <c r="J398" s="15"/>
      <c r="K398" s="15"/>
      <c r="L398" s="15"/>
      <c r="M398" s="14"/>
      <c r="Q398" s="1" t="s">
        <v>525</v>
      </c>
    </row>
    <row r="399" spans="1:17" ht="30" customHeight="1">
      <c r="A399" s="14"/>
      <c r="B399" s="14"/>
      <c r="C399" s="14"/>
      <c r="D399" s="14"/>
      <c r="E399" s="15"/>
      <c r="F399" s="15"/>
      <c r="G399" s="15"/>
      <c r="H399" s="15"/>
      <c r="I399" s="15"/>
      <c r="J399" s="15"/>
      <c r="K399" s="15"/>
      <c r="L399" s="15"/>
      <c r="M399" s="14"/>
      <c r="Q399" s="1" t="s">
        <v>525</v>
      </c>
    </row>
    <row r="400" spans="1:17" ht="30" customHeight="1">
      <c r="A400" s="14"/>
      <c r="B400" s="14"/>
      <c r="C400" s="14"/>
      <c r="D400" s="14"/>
      <c r="E400" s="15"/>
      <c r="F400" s="15"/>
      <c r="G400" s="15"/>
      <c r="H400" s="15"/>
      <c r="I400" s="15"/>
      <c r="J400" s="15"/>
      <c r="K400" s="15"/>
      <c r="L400" s="15"/>
      <c r="M400" s="14"/>
      <c r="Q400" s="1" t="s">
        <v>525</v>
      </c>
    </row>
    <row r="401" spans="1:48" ht="30" customHeight="1">
      <c r="A401" s="14"/>
      <c r="B401" s="14"/>
      <c r="C401" s="14"/>
      <c r="D401" s="14"/>
      <c r="E401" s="15"/>
      <c r="F401" s="15"/>
      <c r="G401" s="15"/>
      <c r="H401" s="15"/>
      <c r="I401" s="15"/>
      <c r="J401" s="15"/>
      <c r="K401" s="15"/>
      <c r="L401" s="15"/>
      <c r="M401" s="14"/>
      <c r="Q401" s="1" t="s">
        <v>525</v>
      </c>
    </row>
    <row r="402" spans="1:48" ht="30" customHeight="1">
      <c r="A402" s="14"/>
      <c r="B402" s="14"/>
      <c r="C402" s="14"/>
      <c r="D402" s="14"/>
      <c r="E402" s="15"/>
      <c r="F402" s="15"/>
      <c r="G402" s="15"/>
      <c r="H402" s="15"/>
      <c r="I402" s="15"/>
      <c r="J402" s="15"/>
      <c r="K402" s="15"/>
      <c r="L402" s="15"/>
      <c r="M402" s="14"/>
      <c r="Q402" s="1" t="s">
        <v>525</v>
      </c>
    </row>
    <row r="403" spans="1:48" ht="30" customHeight="1">
      <c r="A403" s="14"/>
      <c r="B403" s="14"/>
      <c r="C403" s="14"/>
      <c r="D403" s="14"/>
      <c r="E403" s="15"/>
      <c r="F403" s="15"/>
      <c r="G403" s="15"/>
      <c r="H403" s="15"/>
      <c r="I403" s="15"/>
      <c r="J403" s="15"/>
      <c r="K403" s="15"/>
      <c r="L403" s="15"/>
      <c r="M403" s="14"/>
      <c r="Q403" s="1" t="s">
        <v>525</v>
      </c>
    </row>
    <row r="404" spans="1:48" ht="30" customHeight="1">
      <c r="A404" s="13" t="s">
        <v>68</v>
      </c>
      <c r="B404" s="14"/>
      <c r="C404" s="14"/>
      <c r="D404" s="14"/>
      <c r="E404" s="15"/>
      <c r="F404" s="15">
        <f>SUMIF(Q381:Q403,"010116",F381:F403)</f>
        <v>0</v>
      </c>
      <c r="G404" s="15"/>
      <c r="H404" s="15">
        <f>SUMIF(Q381:Q403,"010116",H381:H403)</f>
        <v>0</v>
      </c>
      <c r="I404" s="15"/>
      <c r="J404" s="15">
        <f>SUMIF(Q381:Q403,"010116",J381:J403)</f>
        <v>9817</v>
      </c>
      <c r="K404" s="15"/>
      <c r="L404" s="15">
        <f>SUMIF(Q381:Q403,"010116",L381:L403)</f>
        <v>9817</v>
      </c>
      <c r="M404" s="14"/>
      <c r="N404" t="s">
        <v>69</v>
      </c>
    </row>
    <row r="405" spans="1:48" ht="30" customHeight="1">
      <c r="A405" s="13" t="s">
        <v>538</v>
      </c>
      <c r="B405" s="13" t="s">
        <v>90</v>
      </c>
      <c r="C405" s="14"/>
      <c r="D405" s="14"/>
      <c r="E405" s="15"/>
      <c r="F405" s="15"/>
      <c r="G405" s="15"/>
      <c r="H405" s="15"/>
      <c r="I405" s="15"/>
      <c r="J405" s="15"/>
      <c r="K405" s="15"/>
      <c r="L405" s="15"/>
      <c r="M405" s="14"/>
      <c r="N405" s="3"/>
      <c r="O405" s="3"/>
      <c r="P405" s="3"/>
      <c r="Q405" s="2" t="s">
        <v>539</v>
      </c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</row>
    <row r="406" spans="1:48" ht="30" customHeight="1">
      <c r="A406" s="13" t="s">
        <v>541</v>
      </c>
      <c r="B406" s="13" t="s">
        <v>542</v>
      </c>
      <c r="C406" s="13" t="s">
        <v>93</v>
      </c>
      <c r="D406" s="14">
        <v>0.22</v>
      </c>
      <c r="E406" s="15">
        <f>TRUNC(단가대비표!O123,0)</f>
        <v>0</v>
      </c>
      <c r="F406" s="15">
        <f>TRUNC(E406*D406, 0)</f>
        <v>0</v>
      </c>
      <c r="G406" s="15">
        <f>TRUNC(단가대비표!P123,0)</f>
        <v>0</v>
      </c>
      <c r="H406" s="15">
        <f>TRUNC(G406*D406, 0)</f>
        <v>0</v>
      </c>
      <c r="I406" s="15">
        <f>TRUNC(단가대비표!V123,0)</f>
        <v>16450</v>
      </c>
      <c r="J406" s="15">
        <f>TRUNC(I406*D406, 0)</f>
        <v>3619</v>
      </c>
      <c r="K406" s="15">
        <f t="shared" ref="K406:L409" si="34">TRUNC(E406+G406+I406, 0)</f>
        <v>16450</v>
      </c>
      <c r="L406" s="15">
        <f t="shared" si="34"/>
        <v>3619</v>
      </c>
      <c r="M406" s="13" t="s">
        <v>543</v>
      </c>
      <c r="N406" s="2" t="s">
        <v>544</v>
      </c>
      <c r="O406" s="2" t="s">
        <v>53</v>
      </c>
      <c r="P406" s="2" t="s">
        <v>53</v>
      </c>
      <c r="Q406" s="2" t="s">
        <v>539</v>
      </c>
      <c r="R406" s="2" t="s">
        <v>66</v>
      </c>
      <c r="S406" s="2" t="s">
        <v>66</v>
      </c>
      <c r="T406" s="2" t="s">
        <v>65</v>
      </c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2" t="s">
        <v>53</v>
      </c>
      <c r="AS406" s="2" t="s">
        <v>53</v>
      </c>
      <c r="AT406" s="3"/>
      <c r="AU406" s="2" t="s">
        <v>545</v>
      </c>
      <c r="AV406" s="3">
        <v>867</v>
      </c>
    </row>
    <row r="407" spans="1:48" ht="30" customHeight="1">
      <c r="A407" s="13" t="s">
        <v>546</v>
      </c>
      <c r="B407" s="13" t="s">
        <v>547</v>
      </c>
      <c r="C407" s="13" t="s">
        <v>93</v>
      </c>
      <c r="D407" s="14">
        <v>0.22</v>
      </c>
      <c r="E407" s="15">
        <f>TRUNC(단가대비표!O119,0)</f>
        <v>0</v>
      </c>
      <c r="F407" s="15">
        <f>TRUNC(E407*D407, 0)</f>
        <v>0</v>
      </c>
      <c r="G407" s="15">
        <f>TRUNC(단가대비표!P119,0)</f>
        <v>0</v>
      </c>
      <c r="H407" s="15">
        <f>TRUNC(G407*D407, 0)</f>
        <v>0</v>
      </c>
      <c r="I407" s="15">
        <f>TRUNC(단가대비표!V119,0)</f>
        <v>31142</v>
      </c>
      <c r="J407" s="15">
        <f>TRUNC(I407*D407, 0)</f>
        <v>6851</v>
      </c>
      <c r="K407" s="15">
        <f t="shared" si="34"/>
        <v>31142</v>
      </c>
      <c r="L407" s="15">
        <f t="shared" si="34"/>
        <v>6851</v>
      </c>
      <c r="M407" s="13" t="s">
        <v>548</v>
      </c>
      <c r="N407" s="2" t="s">
        <v>549</v>
      </c>
      <c r="O407" s="2" t="s">
        <v>53</v>
      </c>
      <c r="P407" s="2" t="s">
        <v>53</v>
      </c>
      <c r="Q407" s="2" t="s">
        <v>539</v>
      </c>
      <c r="R407" s="2" t="s">
        <v>66</v>
      </c>
      <c r="S407" s="2" t="s">
        <v>66</v>
      </c>
      <c r="T407" s="2" t="s">
        <v>65</v>
      </c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2" t="s">
        <v>53</v>
      </c>
      <c r="AS407" s="2" t="s">
        <v>53</v>
      </c>
      <c r="AT407" s="3"/>
      <c r="AU407" s="2" t="s">
        <v>550</v>
      </c>
      <c r="AV407" s="3">
        <v>378</v>
      </c>
    </row>
    <row r="408" spans="1:48" ht="30" customHeight="1">
      <c r="A408" s="13" t="s">
        <v>551</v>
      </c>
      <c r="B408" s="13" t="s">
        <v>552</v>
      </c>
      <c r="C408" s="13" t="s">
        <v>93</v>
      </c>
      <c r="D408" s="14">
        <v>1.3959999999999999</v>
      </c>
      <c r="E408" s="15">
        <f>TRUNC(단가대비표!O124,0)</f>
        <v>0</v>
      </c>
      <c r="F408" s="15">
        <f>TRUNC(E408*D408, 0)</f>
        <v>0</v>
      </c>
      <c r="G408" s="15">
        <f>TRUNC(단가대비표!P124,0)</f>
        <v>0</v>
      </c>
      <c r="H408" s="15">
        <f>TRUNC(G408*D408, 0)</f>
        <v>0</v>
      </c>
      <c r="I408" s="15">
        <f>TRUNC(단가대비표!V124,0)</f>
        <v>61880</v>
      </c>
      <c r="J408" s="15">
        <f>TRUNC(I408*D408, 0)</f>
        <v>86384</v>
      </c>
      <c r="K408" s="15">
        <f t="shared" si="34"/>
        <v>61880</v>
      </c>
      <c r="L408" s="15">
        <f t="shared" si="34"/>
        <v>86384</v>
      </c>
      <c r="M408" s="13" t="s">
        <v>553</v>
      </c>
      <c r="N408" s="2" t="s">
        <v>554</v>
      </c>
      <c r="O408" s="2" t="s">
        <v>53</v>
      </c>
      <c r="P408" s="2" t="s">
        <v>53</v>
      </c>
      <c r="Q408" s="2" t="s">
        <v>539</v>
      </c>
      <c r="R408" s="2" t="s">
        <v>66</v>
      </c>
      <c r="S408" s="2" t="s">
        <v>66</v>
      </c>
      <c r="T408" s="2" t="s">
        <v>65</v>
      </c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2" t="s">
        <v>53</v>
      </c>
      <c r="AS408" s="2" t="s">
        <v>53</v>
      </c>
      <c r="AT408" s="3"/>
      <c r="AU408" s="2" t="s">
        <v>555</v>
      </c>
      <c r="AV408" s="3">
        <v>868</v>
      </c>
    </row>
    <row r="409" spans="1:48" ht="30" customHeight="1">
      <c r="A409" s="13" t="s">
        <v>556</v>
      </c>
      <c r="B409" s="13" t="s">
        <v>557</v>
      </c>
      <c r="C409" s="13" t="s">
        <v>93</v>
      </c>
      <c r="D409" s="14">
        <v>1.3959999999999999</v>
      </c>
      <c r="E409" s="15">
        <f>TRUNC(단가대비표!O120,0)</f>
        <v>0</v>
      </c>
      <c r="F409" s="15">
        <f>TRUNC(E409*D409, 0)</f>
        <v>0</v>
      </c>
      <c r="G409" s="15">
        <f>TRUNC(단가대비표!P120,0)</f>
        <v>0</v>
      </c>
      <c r="H409" s="15">
        <f>TRUNC(G409*D409, 0)</f>
        <v>0</v>
      </c>
      <c r="I409" s="15">
        <f>TRUNC(단가대비표!V120,0)</f>
        <v>192887</v>
      </c>
      <c r="J409" s="15">
        <f>TRUNC(I409*D409, 0)</f>
        <v>269270</v>
      </c>
      <c r="K409" s="15">
        <f t="shared" si="34"/>
        <v>192887</v>
      </c>
      <c r="L409" s="15">
        <f t="shared" si="34"/>
        <v>269270</v>
      </c>
      <c r="M409" s="13" t="s">
        <v>558</v>
      </c>
      <c r="N409" s="2" t="s">
        <v>559</v>
      </c>
      <c r="O409" s="2" t="s">
        <v>53</v>
      </c>
      <c r="P409" s="2" t="s">
        <v>53</v>
      </c>
      <c r="Q409" s="2" t="s">
        <v>539</v>
      </c>
      <c r="R409" s="2" t="s">
        <v>66</v>
      </c>
      <c r="S409" s="2" t="s">
        <v>66</v>
      </c>
      <c r="T409" s="2" t="s">
        <v>65</v>
      </c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2" t="s">
        <v>53</v>
      </c>
      <c r="AS409" s="2" t="s">
        <v>53</v>
      </c>
      <c r="AT409" s="3"/>
      <c r="AU409" s="2" t="s">
        <v>560</v>
      </c>
      <c r="AV409" s="3">
        <v>649</v>
      </c>
    </row>
    <row r="410" spans="1:48" ht="30" customHeight="1">
      <c r="A410" s="14"/>
      <c r="B410" s="14"/>
      <c r="C410" s="14"/>
      <c r="D410" s="14"/>
      <c r="E410" s="15"/>
      <c r="F410" s="15"/>
      <c r="G410" s="15"/>
      <c r="H410" s="15"/>
      <c r="I410" s="15"/>
      <c r="J410" s="15"/>
      <c r="K410" s="15"/>
      <c r="L410" s="15"/>
      <c r="M410" s="14"/>
      <c r="Q410" s="1" t="s">
        <v>539</v>
      </c>
    </row>
    <row r="411" spans="1:48" ht="30" customHeight="1">
      <c r="A411" s="14"/>
      <c r="B411" s="14"/>
      <c r="C411" s="14"/>
      <c r="D411" s="14"/>
      <c r="E411" s="15"/>
      <c r="F411" s="15"/>
      <c r="G411" s="15"/>
      <c r="H411" s="15"/>
      <c r="I411" s="15"/>
      <c r="J411" s="15"/>
      <c r="K411" s="15"/>
      <c r="L411" s="15"/>
      <c r="M411" s="14"/>
      <c r="Q411" s="1" t="s">
        <v>539</v>
      </c>
    </row>
    <row r="412" spans="1:48" ht="30" customHeight="1">
      <c r="A412" s="14"/>
      <c r="B412" s="14"/>
      <c r="C412" s="14"/>
      <c r="D412" s="14"/>
      <c r="E412" s="15"/>
      <c r="F412" s="15"/>
      <c r="G412" s="15"/>
      <c r="H412" s="15"/>
      <c r="I412" s="15"/>
      <c r="J412" s="15"/>
      <c r="K412" s="15"/>
      <c r="L412" s="15"/>
      <c r="M412" s="14"/>
      <c r="Q412" s="1" t="s">
        <v>539</v>
      </c>
    </row>
    <row r="413" spans="1:48" ht="30" customHeight="1">
      <c r="A413" s="14"/>
      <c r="B413" s="14"/>
      <c r="C413" s="14"/>
      <c r="D413" s="14"/>
      <c r="E413" s="15"/>
      <c r="F413" s="15"/>
      <c r="G413" s="15"/>
      <c r="H413" s="15"/>
      <c r="I413" s="15"/>
      <c r="J413" s="15"/>
      <c r="K413" s="15"/>
      <c r="L413" s="15"/>
      <c r="M413" s="14"/>
      <c r="Q413" s="1" t="s">
        <v>539</v>
      </c>
    </row>
    <row r="414" spans="1:48" ht="30" customHeight="1">
      <c r="A414" s="14"/>
      <c r="B414" s="14"/>
      <c r="C414" s="14"/>
      <c r="D414" s="14"/>
      <c r="E414" s="15"/>
      <c r="F414" s="15"/>
      <c r="G414" s="15"/>
      <c r="H414" s="15"/>
      <c r="I414" s="15"/>
      <c r="J414" s="15"/>
      <c r="K414" s="15"/>
      <c r="L414" s="15"/>
      <c r="M414" s="14"/>
      <c r="Q414" s="1" t="s">
        <v>539</v>
      </c>
    </row>
    <row r="415" spans="1:48" ht="30" customHeight="1">
      <c r="A415" s="14"/>
      <c r="B415" s="14"/>
      <c r="C415" s="14"/>
      <c r="D415" s="14"/>
      <c r="E415" s="15"/>
      <c r="F415" s="15"/>
      <c r="G415" s="15"/>
      <c r="H415" s="15"/>
      <c r="I415" s="15"/>
      <c r="J415" s="15"/>
      <c r="K415" s="15"/>
      <c r="L415" s="15"/>
      <c r="M415" s="14"/>
      <c r="Q415" s="1" t="s">
        <v>539</v>
      </c>
    </row>
    <row r="416" spans="1:48" ht="30" customHeight="1">
      <c r="A416" s="14"/>
      <c r="B416" s="14"/>
      <c r="C416" s="14"/>
      <c r="D416" s="14"/>
      <c r="E416" s="15"/>
      <c r="F416" s="15"/>
      <c r="G416" s="15"/>
      <c r="H416" s="15"/>
      <c r="I416" s="15"/>
      <c r="J416" s="15"/>
      <c r="K416" s="15"/>
      <c r="L416" s="15"/>
      <c r="M416" s="14"/>
      <c r="Q416" s="1" t="s">
        <v>539</v>
      </c>
    </row>
    <row r="417" spans="1:48" ht="30" customHeight="1">
      <c r="A417" s="14"/>
      <c r="B417" s="14"/>
      <c r="C417" s="14"/>
      <c r="D417" s="14"/>
      <c r="E417" s="15"/>
      <c r="F417" s="15"/>
      <c r="G417" s="15"/>
      <c r="H417" s="15"/>
      <c r="I417" s="15"/>
      <c r="J417" s="15"/>
      <c r="K417" s="15"/>
      <c r="L417" s="15"/>
      <c r="M417" s="14"/>
      <c r="Q417" s="1" t="s">
        <v>539</v>
      </c>
    </row>
    <row r="418" spans="1:48" ht="30" customHeight="1">
      <c r="A418" s="14"/>
      <c r="B418" s="14"/>
      <c r="C418" s="14"/>
      <c r="D418" s="14"/>
      <c r="E418" s="15"/>
      <c r="F418" s="15"/>
      <c r="G418" s="15"/>
      <c r="H418" s="15"/>
      <c r="I418" s="15"/>
      <c r="J418" s="15"/>
      <c r="K418" s="15"/>
      <c r="L418" s="15"/>
      <c r="M418" s="14"/>
      <c r="Q418" s="1" t="s">
        <v>539</v>
      </c>
    </row>
    <row r="419" spans="1:48" ht="30" customHeight="1">
      <c r="A419" s="14"/>
      <c r="B419" s="14"/>
      <c r="C419" s="14"/>
      <c r="D419" s="14"/>
      <c r="E419" s="15"/>
      <c r="F419" s="15"/>
      <c r="G419" s="15"/>
      <c r="H419" s="15"/>
      <c r="I419" s="15"/>
      <c r="J419" s="15"/>
      <c r="K419" s="15"/>
      <c r="L419" s="15"/>
      <c r="M419" s="14"/>
      <c r="Q419" s="1" t="s">
        <v>539</v>
      </c>
    </row>
    <row r="420" spans="1:48" ht="30" customHeight="1">
      <c r="A420" s="14"/>
      <c r="B420" s="14"/>
      <c r="C420" s="14"/>
      <c r="D420" s="14"/>
      <c r="E420" s="15"/>
      <c r="F420" s="15"/>
      <c r="G420" s="15"/>
      <c r="H420" s="15"/>
      <c r="I420" s="15"/>
      <c r="J420" s="15"/>
      <c r="K420" s="15"/>
      <c r="L420" s="15"/>
      <c r="M420" s="14"/>
      <c r="Q420" s="1" t="s">
        <v>539</v>
      </c>
    </row>
    <row r="421" spans="1:48" ht="30" customHeight="1">
      <c r="A421" s="14"/>
      <c r="B421" s="14"/>
      <c r="C421" s="14"/>
      <c r="D421" s="14"/>
      <c r="E421" s="15"/>
      <c r="F421" s="15"/>
      <c r="G421" s="15"/>
      <c r="H421" s="15"/>
      <c r="I421" s="15"/>
      <c r="J421" s="15"/>
      <c r="K421" s="15"/>
      <c r="L421" s="15"/>
      <c r="M421" s="14"/>
      <c r="Q421" s="1" t="s">
        <v>539</v>
      </c>
    </row>
    <row r="422" spans="1:48" ht="30" customHeight="1">
      <c r="A422" s="14"/>
      <c r="B422" s="14"/>
      <c r="C422" s="14"/>
      <c r="D422" s="14"/>
      <c r="E422" s="15"/>
      <c r="F422" s="15"/>
      <c r="G422" s="15"/>
      <c r="H422" s="15"/>
      <c r="I422" s="15"/>
      <c r="J422" s="15"/>
      <c r="K422" s="15"/>
      <c r="L422" s="15"/>
      <c r="M422" s="14"/>
      <c r="Q422" s="1" t="s">
        <v>539</v>
      </c>
    </row>
    <row r="423" spans="1:48" ht="30" customHeight="1">
      <c r="A423" s="14"/>
      <c r="B423" s="14"/>
      <c r="C423" s="14"/>
      <c r="D423" s="14"/>
      <c r="E423" s="15"/>
      <c r="F423" s="15"/>
      <c r="G423" s="15"/>
      <c r="H423" s="15"/>
      <c r="I423" s="15"/>
      <c r="J423" s="15"/>
      <c r="K423" s="15"/>
      <c r="L423" s="15"/>
      <c r="M423" s="14"/>
      <c r="Q423" s="1" t="s">
        <v>539</v>
      </c>
    </row>
    <row r="424" spans="1:48" ht="30" customHeight="1">
      <c r="A424" s="14"/>
      <c r="B424" s="14"/>
      <c r="C424" s="14"/>
      <c r="D424" s="14"/>
      <c r="E424" s="15"/>
      <c r="F424" s="15"/>
      <c r="G424" s="15"/>
      <c r="H424" s="15"/>
      <c r="I424" s="15"/>
      <c r="J424" s="15"/>
      <c r="K424" s="15"/>
      <c r="L424" s="15"/>
      <c r="M424" s="14"/>
      <c r="Q424" s="1" t="s">
        <v>539</v>
      </c>
    </row>
    <row r="425" spans="1:48" ht="30" customHeight="1">
      <c r="A425" s="14"/>
      <c r="B425" s="14"/>
      <c r="C425" s="14"/>
      <c r="D425" s="14"/>
      <c r="E425" s="15"/>
      <c r="F425" s="15"/>
      <c r="G425" s="15"/>
      <c r="H425" s="15"/>
      <c r="I425" s="15"/>
      <c r="J425" s="15"/>
      <c r="K425" s="15"/>
      <c r="L425" s="15"/>
      <c r="M425" s="14"/>
      <c r="Q425" s="1" t="s">
        <v>539</v>
      </c>
    </row>
    <row r="426" spans="1:48" ht="30" customHeight="1">
      <c r="A426" s="14"/>
      <c r="B426" s="14"/>
      <c r="C426" s="14"/>
      <c r="D426" s="14"/>
      <c r="E426" s="15"/>
      <c r="F426" s="15"/>
      <c r="G426" s="15"/>
      <c r="H426" s="15"/>
      <c r="I426" s="15"/>
      <c r="J426" s="15"/>
      <c r="K426" s="15"/>
      <c r="L426" s="15"/>
      <c r="M426" s="14"/>
      <c r="Q426" s="1" t="s">
        <v>539</v>
      </c>
    </row>
    <row r="427" spans="1:48" ht="30" customHeight="1">
      <c r="A427" s="14"/>
      <c r="B427" s="14"/>
      <c r="C427" s="14"/>
      <c r="D427" s="14"/>
      <c r="E427" s="15"/>
      <c r="F427" s="15"/>
      <c r="G427" s="15"/>
      <c r="H427" s="15"/>
      <c r="I427" s="15"/>
      <c r="J427" s="15"/>
      <c r="K427" s="15"/>
      <c r="L427" s="15"/>
      <c r="M427" s="14"/>
      <c r="Q427" s="1" t="s">
        <v>539</v>
      </c>
    </row>
    <row r="428" spans="1:48" ht="30" customHeight="1">
      <c r="A428" s="14"/>
      <c r="B428" s="14"/>
      <c r="C428" s="14"/>
      <c r="D428" s="14"/>
      <c r="E428" s="15"/>
      <c r="F428" s="15"/>
      <c r="G428" s="15"/>
      <c r="H428" s="15"/>
      <c r="I428" s="15"/>
      <c r="J428" s="15"/>
      <c r="K428" s="15"/>
      <c r="L428" s="15"/>
      <c r="M428" s="14"/>
      <c r="Q428" s="1" t="s">
        <v>539</v>
      </c>
    </row>
    <row r="429" spans="1:48" ht="30" customHeight="1">
      <c r="A429" s="13" t="s">
        <v>68</v>
      </c>
      <c r="B429" s="14"/>
      <c r="C429" s="14"/>
      <c r="D429" s="14"/>
      <c r="E429" s="15"/>
      <c r="F429" s="15">
        <f>SUMIF(Q406:Q428,"010117",F406:F428)</f>
        <v>0</v>
      </c>
      <c r="G429" s="15"/>
      <c r="H429" s="15">
        <f>SUMIF(Q406:Q428,"010117",H406:H428)</f>
        <v>0</v>
      </c>
      <c r="I429" s="15"/>
      <c r="J429" s="15">
        <f>SUMIF(Q406:Q428,"010117",J406:J428)</f>
        <v>366124</v>
      </c>
      <c r="K429" s="15"/>
      <c r="L429" s="15">
        <f>SUMIF(Q406:Q428,"010117",L406:L428)</f>
        <v>366124</v>
      </c>
      <c r="M429" s="14"/>
      <c r="N429" t="s">
        <v>69</v>
      </c>
    </row>
    <row r="430" spans="1:48" ht="30" customHeight="1">
      <c r="A430" s="13" t="s">
        <v>561</v>
      </c>
      <c r="B430" s="13" t="s">
        <v>487</v>
      </c>
      <c r="C430" s="14"/>
      <c r="D430" s="14"/>
      <c r="E430" s="15"/>
      <c r="F430" s="15"/>
      <c r="G430" s="15"/>
      <c r="H430" s="15"/>
      <c r="I430" s="15"/>
      <c r="J430" s="15"/>
      <c r="K430" s="15"/>
      <c r="L430" s="15"/>
      <c r="M430" s="14"/>
      <c r="N430" s="3"/>
      <c r="O430" s="3"/>
      <c r="P430" s="3"/>
      <c r="Q430" s="2" t="s">
        <v>562</v>
      </c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</row>
    <row r="431" spans="1:48" ht="30" customHeight="1">
      <c r="A431" s="13" t="s">
        <v>119</v>
      </c>
      <c r="B431" s="13" t="s">
        <v>120</v>
      </c>
      <c r="C431" s="13" t="s">
        <v>121</v>
      </c>
      <c r="D431" s="14">
        <v>-470</v>
      </c>
      <c r="E431" s="15">
        <f>TRUNC(단가대비표!O16,0)</f>
        <v>438</v>
      </c>
      <c r="F431" s="15">
        <f>TRUNC(E431*D431, 0)</f>
        <v>-205860</v>
      </c>
      <c r="G431" s="15">
        <f>TRUNC(단가대비표!P16,0)</f>
        <v>0</v>
      </c>
      <c r="H431" s="15">
        <f>TRUNC(G431*D431, 0)</f>
        <v>0</v>
      </c>
      <c r="I431" s="15">
        <f>TRUNC(단가대비표!V16,0)</f>
        <v>0</v>
      </c>
      <c r="J431" s="15">
        <f>TRUNC(I431*D431, 0)</f>
        <v>0</v>
      </c>
      <c r="K431" s="15">
        <f>TRUNC(E431+G431+I431, 0)</f>
        <v>438</v>
      </c>
      <c r="L431" s="15">
        <f>TRUNC(F431+H431+J431, 0)</f>
        <v>-205860</v>
      </c>
      <c r="M431" s="13" t="s">
        <v>122</v>
      </c>
      <c r="N431" s="2" t="s">
        <v>123</v>
      </c>
      <c r="O431" s="2" t="s">
        <v>53</v>
      </c>
      <c r="P431" s="2" t="s">
        <v>53</v>
      </c>
      <c r="Q431" s="2" t="s">
        <v>562</v>
      </c>
      <c r="R431" s="2" t="s">
        <v>66</v>
      </c>
      <c r="S431" s="2" t="s">
        <v>66</v>
      </c>
      <c r="T431" s="2" t="s">
        <v>65</v>
      </c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2" t="s">
        <v>53</v>
      </c>
      <c r="AS431" s="2" t="s">
        <v>53</v>
      </c>
      <c r="AT431" s="3"/>
      <c r="AU431" s="2" t="s">
        <v>564</v>
      </c>
      <c r="AV431" s="3">
        <v>713</v>
      </c>
    </row>
    <row r="432" spans="1:48" ht="30" customHeight="1">
      <c r="A432" s="14"/>
      <c r="B432" s="14"/>
      <c r="C432" s="14"/>
      <c r="D432" s="14"/>
      <c r="E432" s="15"/>
      <c r="F432" s="15"/>
      <c r="G432" s="15"/>
      <c r="H432" s="15"/>
      <c r="I432" s="15"/>
      <c r="J432" s="15"/>
      <c r="K432" s="15"/>
      <c r="L432" s="15"/>
      <c r="M432" s="14"/>
      <c r="Q432" s="1" t="s">
        <v>562</v>
      </c>
    </row>
    <row r="433" spans="1:17" ht="30" customHeight="1">
      <c r="A433" s="14"/>
      <c r="B433" s="14"/>
      <c r="C433" s="14"/>
      <c r="D433" s="14"/>
      <c r="E433" s="15"/>
      <c r="F433" s="15"/>
      <c r="G433" s="15"/>
      <c r="H433" s="15"/>
      <c r="I433" s="15"/>
      <c r="J433" s="15"/>
      <c r="K433" s="15"/>
      <c r="L433" s="15"/>
      <c r="M433" s="14"/>
      <c r="Q433" s="1" t="s">
        <v>562</v>
      </c>
    </row>
    <row r="434" spans="1:17" ht="30" customHeight="1">
      <c r="A434" s="14"/>
      <c r="B434" s="14"/>
      <c r="C434" s="14"/>
      <c r="D434" s="14"/>
      <c r="E434" s="15"/>
      <c r="F434" s="15"/>
      <c r="G434" s="15"/>
      <c r="H434" s="15"/>
      <c r="I434" s="15"/>
      <c r="J434" s="15"/>
      <c r="K434" s="15"/>
      <c r="L434" s="15"/>
      <c r="M434" s="14"/>
      <c r="Q434" s="1" t="s">
        <v>562</v>
      </c>
    </row>
    <row r="435" spans="1:17" ht="30" customHeight="1">
      <c r="A435" s="14"/>
      <c r="B435" s="14"/>
      <c r="C435" s="14"/>
      <c r="D435" s="14"/>
      <c r="E435" s="15"/>
      <c r="F435" s="15"/>
      <c r="G435" s="15"/>
      <c r="H435" s="15"/>
      <c r="I435" s="15"/>
      <c r="J435" s="15"/>
      <c r="K435" s="15"/>
      <c r="L435" s="15"/>
      <c r="M435" s="14"/>
      <c r="Q435" s="1" t="s">
        <v>562</v>
      </c>
    </row>
    <row r="436" spans="1:17" ht="30" customHeight="1">
      <c r="A436" s="14"/>
      <c r="B436" s="14"/>
      <c r="C436" s="14"/>
      <c r="D436" s="14"/>
      <c r="E436" s="15"/>
      <c r="F436" s="15"/>
      <c r="G436" s="15"/>
      <c r="H436" s="15"/>
      <c r="I436" s="15"/>
      <c r="J436" s="15"/>
      <c r="K436" s="15"/>
      <c r="L436" s="15"/>
      <c r="M436" s="14"/>
      <c r="Q436" s="1" t="s">
        <v>562</v>
      </c>
    </row>
    <row r="437" spans="1:17" ht="30" customHeight="1">
      <c r="A437" s="14"/>
      <c r="B437" s="14"/>
      <c r="C437" s="14"/>
      <c r="D437" s="14"/>
      <c r="E437" s="15"/>
      <c r="F437" s="15"/>
      <c r="G437" s="15"/>
      <c r="H437" s="15"/>
      <c r="I437" s="15"/>
      <c r="J437" s="15"/>
      <c r="K437" s="15"/>
      <c r="L437" s="15"/>
      <c r="M437" s="14"/>
      <c r="Q437" s="1" t="s">
        <v>562</v>
      </c>
    </row>
    <row r="438" spans="1:17" ht="30" customHeight="1">
      <c r="A438" s="14"/>
      <c r="B438" s="14"/>
      <c r="C438" s="14"/>
      <c r="D438" s="14"/>
      <c r="E438" s="15"/>
      <c r="F438" s="15"/>
      <c r="G438" s="15"/>
      <c r="H438" s="15"/>
      <c r="I438" s="15"/>
      <c r="J438" s="15"/>
      <c r="K438" s="15"/>
      <c r="L438" s="15"/>
      <c r="M438" s="14"/>
      <c r="Q438" s="1" t="s">
        <v>562</v>
      </c>
    </row>
    <row r="439" spans="1:17" ht="30" customHeight="1">
      <c r="A439" s="14"/>
      <c r="B439" s="14"/>
      <c r="C439" s="14"/>
      <c r="D439" s="14"/>
      <c r="E439" s="15"/>
      <c r="F439" s="15"/>
      <c r="G439" s="15"/>
      <c r="H439" s="15"/>
      <c r="I439" s="15"/>
      <c r="J439" s="15"/>
      <c r="K439" s="15"/>
      <c r="L439" s="15"/>
      <c r="M439" s="14"/>
      <c r="Q439" s="1" t="s">
        <v>562</v>
      </c>
    </row>
    <row r="440" spans="1:17" ht="30" customHeight="1">
      <c r="A440" s="14"/>
      <c r="B440" s="14"/>
      <c r="C440" s="14"/>
      <c r="D440" s="14"/>
      <c r="E440" s="15"/>
      <c r="F440" s="15"/>
      <c r="G440" s="15"/>
      <c r="H440" s="15"/>
      <c r="I440" s="15"/>
      <c r="J440" s="15"/>
      <c r="K440" s="15"/>
      <c r="L440" s="15"/>
      <c r="M440" s="14"/>
      <c r="Q440" s="1" t="s">
        <v>562</v>
      </c>
    </row>
    <row r="441" spans="1:17" ht="30" customHeight="1">
      <c r="A441" s="14"/>
      <c r="B441" s="14"/>
      <c r="C441" s="14"/>
      <c r="D441" s="14"/>
      <c r="E441" s="15"/>
      <c r="F441" s="15"/>
      <c r="G441" s="15"/>
      <c r="H441" s="15"/>
      <c r="I441" s="15"/>
      <c r="J441" s="15"/>
      <c r="K441" s="15"/>
      <c r="L441" s="15"/>
      <c r="M441" s="14"/>
      <c r="Q441" s="1" t="s">
        <v>562</v>
      </c>
    </row>
    <row r="442" spans="1:17" ht="30" customHeight="1">
      <c r="A442" s="14"/>
      <c r="B442" s="14"/>
      <c r="C442" s="14"/>
      <c r="D442" s="14"/>
      <c r="E442" s="15"/>
      <c r="F442" s="15"/>
      <c r="G442" s="15"/>
      <c r="H442" s="15"/>
      <c r="I442" s="15"/>
      <c r="J442" s="15"/>
      <c r="K442" s="15"/>
      <c r="L442" s="15"/>
      <c r="M442" s="14"/>
      <c r="Q442" s="1" t="s">
        <v>562</v>
      </c>
    </row>
    <row r="443" spans="1:17" ht="30" customHeight="1">
      <c r="A443" s="14"/>
      <c r="B443" s="14"/>
      <c r="C443" s="14"/>
      <c r="D443" s="14"/>
      <c r="E443" s="15"/>
      <c r="F443" s="15"/>
      <c r="G443" s="15"/>
      <c r="H443" s="15"/>
      <c r="I443" s="15"/>
      <c r="J443" s="15"/>
      <c r="K443" s="15"/>
      <c r="L443" s="15"/>
      <c r="M443" s="14"/>
      <c r="Q443" s="1" t="s">
        <v>562</v>
      </c>
    </row>
    <row r="444" spans="1:17" ht="30" customHeight="1">
      <c r="A444" s="14"/>
      <c r="B444" s="14"/>
      <c r="C444" s="14"/>
      <c r="D444" s="14"/>
      <c r="E444" s="15"/>
      <c r="F444" s="15"/>
      <c r="G444" s="15"/>
      <c r="H444" s="15"/>
      <c r="I444" s="15"/>
      <c r="J444" s="15"/>
      <c r="K444" s="15"/>
      <c r="L444" s="15"/>
      <c r="M444" s="14"/>
      <c r="Q444" s="1" t="s">
        <v>562</v>
      </c>
    </row>
    <row r="445" spans="1:17" ht="30" customHeight="1">
      <c r="A445" s="14"/>
      <c r="B445" s="14"/>
      <c r="C445" s="14"/>
      <c r="D445" s="14"/>
      <c r="E445" s="15"/>
      <c r="F445" s="15"/>
      <c r="G445" s="15"/>
      <c r="H445" s="15"/>
      <c r="I445" s="15"/>
      <c r="J445" s="15"/>
      <c r="K445" s="15"/>
      <c r="L445" s="15"/>
      <c r="M445" s="14"/>
      <c r="Q445" s="1" t="s">
        <v>562</v>
      </c>
    </row>
    <row r="446" spans="1:17" ht="30" customHeight="1">
      <c r="A446" s="14"/>
      <c r="B446" s="14"/>
      <c r="C446" s="14"/>
      <c r="D446" s="14"/>
      <c r="E446" s="15"/>
      <c r="F446" s="15"/>
      <c r="G446" s="15"/>
      <c r="H446" s="15"/>
      <c r="I446" s="15"/>
      <c r="J446" s="15"/>
      <c r="K446" s="15"/>
      <c r="L446" s="15"/>
      <c r="M446" s="14"/>
      <c r="Q446" s="1" t="s">
        <v>562</v>
      </c>
    </row>
    <row r="447" spans="1:17" ht="30" customHeight="1">
      <c r="A447" s="14"/>
      <c r="B447" s="14"/>
      <c r="C447" s="14"/>
      <c r="D447" s="14"/>
      <c r="E447" s="15"/>
      <c r="F447" s="15"/>
      <c r="G447" s="15"/>
      <c r="H447" s="15"/>
      <c r="I447" s="15"/>
      <c r="J447" s="15"/>
      <c r="K447" s="15"/>
      <c r="L447" s="15"/>
      <c r="M447" s="14"/>
      <c r="Q447" s="1" t="s">
        <v>562</v>
      </c>
    </row>
    <row r="448" spans="1:17" ht="30" customHeight="1">
      <c r="A448" s="14"/>
      <c r="B448" s="14"/>
      <c r="C448" s="14"/>
      <c r="D448" s="14"/>
      <c r="E448" s="15"/>
      <c r="F448" s="15"/>
      <c r="G448" s="15"/>
      <c r="H448" s="15"/>
      <c r="I448" s="15"/>
      <c r="J448" s="15"/>
      <c r="K448" s="15"/>
      <c r="L448" s="15"/>
      <c r="M448" s="14"/>
      <c r="Q448" s="1" t="s">
        <v>562</v>
      </c>
    </row>
    <row r="449" spans="1:48" ht="30" customHeight="1">
      <c r="A449" s="14"/>
      <c r="B449" s="14"/>
      <c r="C449" s="14"/>
      <c r="D449" s="14"/>
      <c r="E449" s="15"/>
      <c r="F449" s="15"/>
      <c r="G449" s="15"/>
      <c r="H449" s="15"/>
      <c r="I449" s="15"/>
      <c r="J449" s="15"/>
      <c r="K449" s="15"/>
      <c r="L449" s="15"/>
      <c r="M449" s="14"/>
      <c r="Q449" s="1" t="s">
        <v>562</v>
      </c>
    </row>
    <row r="450" spans="1:48" ht="30" customHeight="1">
      <c r="A450" s="14"/>
      <c r="B450" s="14"/>
      <c r="C450" s="14"/>
      <c r="D450" s="14"/>
      <c r="E450" s="15"/>
      <c r="F450" s="15"/>
      <c r="G450" s="15"/>
      <c r="H450" s="15"/>
      <c r="I450" s="15"/>
      <c r="J450" s="15"/>
      <c r="K450" s="15"/>
      <c r="L450" s="15"/>
      <c r="M450" s="14"/>
      <c r="Q450" s="1" t="s">
        <v>562</v>
      </c>
    </row>
    <row r="451" spans="1:48" ht="30" customHeight="1">
      <c r="A451" s="14"/>
      <c r="B451" s="14"/>
      <c r="C451" s="14"/>
      <c r="D451" s="14"/>
      <c r="E451" s="15"/>
      <c r="F451" s="15"/>
      <c r="G451" s="15"/>
      <c r="H451" s="15"/>
      <c r="I451" s="15"/>
      <c r="J451" s="15"/>
      <c r="K451" s="15"/>
      <c r="L451" s="15"/>
      <c r="M451" s="14"/>
      <c r="Q451" s="1" t="s">
        <v>562</v>
      </c>
    </row>
    <row r="452" spans="1:48" ht="30" customHeight="1">
      <c r="A452" s="14"/>
      <c r="B452" s="14"/>
      <c r="C452" s="14"/>
      <c r="D452" s="14"/>
      <c r="E452" s="15"/>
      <c r="F452" s="15"/>
      <c r="G452" s="15"/>
      <c r="H452" s="15"/>
      <c r="I452" s="15"/>
      <c r="J452" s="15"/>
      <c r="K452" s="15"/>
      <c r="L452" s="15"/>
      <c r="M452" s="14"/>
      <c r="Q452" s="1" t="s">
        <v>562</v>
      </c>
    </row>
    <row r="453" spans="1:48" ht="30" customHeight="1">
      <c r="A453" s="14"/>
      <c r="B453" s="14"/>
      <c r="C453" s="14"/>
      <c r="D453" s="14"/>
      <c r="E453" s="15"/>
      <c r="F453" s="15"/>
      <c r="G453" s="15"/>
      <c r="H453" s="15"/>
      <c r="I453" s="15"/>
      <c r="J453" s="15"/>
      <c r="K453" s="15"/>
      <c r="L453" s="15"/>
      <c r="M453" s="14"/>
      <c r="Q453" s="1" t="s">
        <v>562</v>
      </c>
    </row>
    <row r="454" spans="1:48" ht="30" customHeight="1">
      <c r="A454" s="13" t="s">
        <v>68</v>
      </c>
      <c r="B454" s="14"/>
      <c r="C454" s="14"/>
      <c r="D454" s="14"/>
      <c r="E454" s="15"/>
      <c r="F454" s="15">
        <f>SUMIF(Q431:Q453,"010118",F431:F453)</f>
        <v>-205860</v>
      </c>
      <c r="G454" s="15"/>
      <c r="H454" s="15">
        <f>SUMIF(Q431:Q453,"010118",H431:H453)</f>
        <v>0</v>
      </c>
      <c r="I454" s="15"/>
      <c r="J454" s="15">
        <f>SUMIF(Q431:Q453,"010118",J431:J453)</f>
        <v>0</v>
      </c>
      <c r="K454" s="15"/>
      <c r="L454" s="15">
        <f>SUMIF(Q431:Q453,"010118",L431:L453)</f>
        <v>-205860</v>
      </c>
      <c r="M454" s="14"/>
      <c r="N454" t="s">
        <v>69</v>
      </c>
    </row>
    <row r="455" spans="1:48" ht="30" customHeight="1">
      <c r="A455" s="13" t="s">
        <v>565</v>
      </c>
      <c r="B455" s="13" t="s">
        <v>90</v>
      </c>
      <c r="C455" s="14"/>
      <c r="D455" s="14"/>
      <c r="E455" s="15"/>
      <c r="F455" s="15"/>
      <c r="G455" s="15"/>
      <c r="H455" s="15"/>
      <c r="I455" s="15"/>
      <c r="J455" s="15"/>
      <c r="K455" s="15"/>
      <c r="L455" s="15"/>
      <c r="M455" s="14"/>
      <c r="N455" s="3"/>
      <c r="O455" s="3"/>
      <c r="P455" s="3"/>
      <c r="Q455" s="2" t="s">
        <v>566</v>
      </c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</row>
    <row r="456" spans="1:48" ht="30" customHeight="1">
      <c r="A456" s="13" t="s">
        <v>568</v>
      </c>
      <c r="B456" s="13" t="s">
        <v>569</v>
      </c>
      <c r="C456" s="13" t="s">
        <v>99</v>
      </c>
      <c r="D456" s="14">
        <v>10</v>
      </c>
      <c r="E456" s="15">
        <f>TRUNC(일위대가목록!E11,0)</f>
        <v>0</v>
      </c>
      <c r="F456" s="15">
        <f>TRUNC(E456*D456, 0)</f>
        <v>0</v>
      </c>
      <c r="G456" s="15">
        <f>TRUNC(일위대가목록!F11,0)</f>
        <v>3050</v>
      </c>
      <c r="H456" s="15">
        <f>TRUNC(G456*D456, 0)</f>
        <v>30500</v>
      </c>
      <c r="I456" s="15">
        <f>TRUNC(일위대가목록!G11,0)</f>
        <v>19130</v>
      </c>
      <c r="J456" s="15">
        <f>TRUNC(I456*D456, 0)</f>
        <v>191300</v>
      </c>
      <c r="K456" s="15">
        <f>TRUNC(E456+G456+I456, 0)</f>
        <v>22180</v>
      </c>
      <c r="L456" s="15">
        <f>TRUNC(F456+H456+J456, 0)</f>
        <v>221800</v>
      </c>
      <c r="M456" s="13" t="s">
        <v>570</v>
      </c>
      <c r="N456" s="2" t="s">
        <v>571</v>
      </c>
      <c r="O456" s="2" t="s">
        <v>53</v>
      </c>
      <c r="P456" s="2" t="s">
        <v>53</v>
      </c>
      <c r="Q456" s="2" t="s">
        <v>566</v>
      </c>
      <c r="R456" s="2" t="s">
        <v>65</v>
      </c>
      <c r="S456" s="2" t="s">
        <v>66</v>
      </c>
      <c r="T456" s="2" t="s">
        <v>66</v>
      </c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2" t="s">
        <v>53</v>
      </c>
      <c r="AS456" s="2" t="s">
        <v>53</v>
      </c>
      <c r="AT456" s="3"/>
      <c r="AU456" s="2" t="s">
        <v>572</v>
      </c>
      <c r="AV456" s="3">
        <v>1030</v>
      </c>
    </row>
    <row r="457" spans="1:48" ht="30" customHeight="1">
      <c r="A457" s="13" t="s">
        <v>568</v>
      </c>
      <c r="B457" s="13" t="s">
        <v>573</v>
      </c>
      <c r="C457" s="13" t="s">
        <v>574</v>
      </c>
      <c r="D457" s="14">
        <v>1</v>
      </c>
      <c r="E457" s="15">
        <f>TRUNC(일위대가목록!E74,0)</f>
        <v>0</v>
      </c>
      <c r="F457" s="15">
        <f>TRUNC(E457*D457, 0)</f>
        <v>0</v>
      </c>
      <c r="G457" s="15">
        <f>TRUNC(일위대가목록!F74,0)</f>
        <v>172698</v>
      </c>
      <c r="H457" s="15">
        <f>TRUNC(G457*D457, 0)</f>
        <v>172698</v>
      </c>
      <c r="I457" s="15">
        <f>TRUNC(일위대가목록!G74,0)</f>
        <v>0</v>
      </c>
      <c r="J457" s="15">
        <f>TRUNC(I457*D457, 0)</f>
        <v>0</v>
      </c>
      <c r="K457" s="15">
        <f>TRUNC(E457+G457+I457, 0)</f>
        <v>172698</v>
      </c>
      <c r="L457" s="15">
        <f>TRUNC(F457+H457+J457, 0)</f>
        <v>172698</v>
      </c>
      <c r="M457" s="13" t="s">
        <v>575</v>
      </c>
      <c r="N457" s="2" t="s">
        <v>576</v>
      </c>
      <c r="O457" s="2" t="s">
        <v>53</v>
      </c>
      <c r="P457" s="2" t="s">
        <v>53</v>
      </c>
      <c r="Q457" s="2" t="s">
        <v>566</v>
      </c>
      <c r="R457" s="2" t="s">
        <v>65</v>
      </c>
      <c r="S457" s="2" t="s">
        <v>66</v>
      </c>
      <c r="T457" s="2" t="s">
        <v>66</v>
      </c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2" t="s">
        <v>53</v>
      </c>
      <c r="AS457" s="2" t="s">
        <v>53</v>
      </c>
      <c r="AT457" s="3"/>
      <c r="AU457" s="2" t="s">
        <v>577</v>
      </c>
      <c r="AV457" s="3">
        <v>1003</v>
      </c>
    </row>
    <row r="458" spans="1:48" ht="30" customHeight="1">
      <c r="A458" s="14"/>
      <c r="B458" s="14"/>
      <c r="C458" s="14"/>
      <c r="D458" s="14"/>
      <c r="E458" s="15"/>
      <c r="F458" s="15"/>
      <c r="G458" s="15"/>
      <c r="H458" s="15"/>
      <c r="I458" s="15"/>
      <c r="J458" s="15"/>
      <c r="K458" s="15"/>
      <c r="L458" s="15"/>
      <c r="M458" s="14"/>
      <c r="Q458" s="1" t="s">
        <v>566</v>
      </c>
    </row>
    <row r="459" spans="1:48" ht="30" customHeight="1">
      <c r="A459" s="14"/>
      <c r="B459" s="14"/>
      <c r="C459" s="14"/>
      <c r="D459" s="14"/>
      <c r="E459" s="15"/>
      <c r="F459" s="15"/>
      <c r="G459" s="15"/>
      <c r="H459" s="15"/>
      <c r="I459" s="15"/>
      <c r="J459" s="15"/>
      <c r="K459" s="15"/>
      <c r="L459" s="15"/>
      <c r="M459" s="14"/>
      <c r="Q459" s="1" t="s">
        <v>566</v>
      </c>
    </row>
    <row r="460" spans="1:48" ht="30" customHeight="1">
      <c r="A460" s="14"/>
      <c r="B460" s="14"/>
      <c r="C460" s="14"/>
      <c r="D460" s="14"/>
      <c r="E460" s="15"/>
      <c r="F460" s="15"/>
      <c r="G460" s="15"/>
      <c r="H460" s="15"/>
      <c r="I460" s="15"/>
      <c r="J460" s="15"/>
      <c r="K460" s="15"/>
      <c r="L460" s="15"/>
      <c r="M460" s="14"/>
      <c r="Q460" s="1" t="s">
        <v>566</v>
      </c>
    </row>
    <row r="461" spans="1:48" ht="30" customHeight="1">
      <c r="A461" s="14"/>
      <c r="B461" s="14"/>
      <c r="C461" s="14"/>
      <c r="D461" s="14"/>
      <c r="E461" s="15"/>
      <c r="F461" s="15"/>
      <c r="G461" s="15"/>
      <c r="H461" s="15"/>
      <c r="I461" s="15"/>
      <c r="J461" s="15"/>
      <c r="K461" s="15"/>
      <c r="L461" s="15"/>
      <c r="M461" s="14"/>
      <c r="Q461" s="1" t="s">
        <v>566</v>
      </c>
    </row>
    <row r="462" spans="1:48" ht="30" customHeight="1">
      <c r="A462" s="14"/>
      <c r="B462" s="14"/>
      <c r="C462" s="14"/>
      <c r="D462" s="14"/>
      <c r="E462" s="15"/>
      <c r="F462" s="15"/>
      <c r="G462" s="15"/>
      <c r="H462" s="15"/>
      <c r="I462" s="15"/>
      <c r="J462" s="15"/>
      <c r="K462" s="15"/>
      <c r="L462" s="15"/>
      <c r="M462" s="14"/>
      <c r="Q462" s="1" t="s">
        <v>566</v>
      </c>
    </row>
    <row r="463" spans="1:48" ht="30" customHeight="1">
      <c r="A463" s="14"/>
      <c r="B463" s="14"/>
      <c r="C463" s="14"/>
      <c r="D463" s="14"/>
      <c r="E463" s="15"/>
      <c r="F463" s="15"/>
      <c r="G463" s="15"/>
      <c r="H463" s="15"/>
      <c r="I463" s="15"/>
      <c r="J463" s="15"/>
      <c r="K463" s="15"/>
      <c r="L463" s="15"/>
      <c r="M463" s="14"/>
      <c r="Q463" s="1" t="s">
        <v>566</v>
      </c>
    </row>
    <row r="464" spans="1:48" ht="30" customHeight="1">
      <c r="A464" s="14"/>
      <c r="B464" s="14"/>
      <c r="C464" s="14"/>
      <c r="D464" s="14"/>
      <c r="E464" s="15"/>
      <c r="F464" s="15"/>
      <c r="G464" s="15"/>
      <c r="H464" s="15"/>
      <c r="I464" s="15"/>
      <c r="J464" s="15"/>
      <c r="K464" s="15"/>
      <c r="L464" s="15"/>
      <c r="M464" s="14"/>
      <c r="Q464" s="1" t="s">
        <v>566</v>
      </c>
    </row>
    <row r="465" spans="1:17" ht="30" customHeight="1">
      <c r="A465" s="14"/>
      <c r="B465" s="14"/>
      <c r="C465" s="14"/>
      <c r="D465" s="14"/>
      <c r="E465" s="15"/>
      <c r="F465" s="15"/>
      <c r="G465" s="15"/>
      <c r="H465" s="15"/>
      <c r="I465" s="15"/>
      <c r="J465" s="15"/>
      <c r="K465" s="15"/>
      <c r="L465" s="15"/>
      <c r="M465" s="14"/>
      <c r="Q465" s="1" t="s">
        <v>566</v>
      </c>
    </row>
    <row r="466" spans="1:17" ht="30" customHeight="1">
      <c r="A466" s="14"/>
      <c r="B466" s="14"/>
      <c r="C466" s="14"/>
      <c r="D466" s="14"/>
      <c r="E466" s="15"/>
      <c r="F466" s="15"/>
      <c r="G466" s="15"/>
      <c r="H466" s="15"/>
      <c r="I466" s="15"/>
      <c r="J466" s="15"/>
      <c r="K466" s="15"/>
      <c r="L466" s="15"/>
      <c r="M466" s="14"/>
      <c r="Q466" s="1" t="s">
        <v>566</v>
      </c>
    </row>
    <row r="467" spans="1:17" ht="30" customHeight="1">
      <c r="A467" s="14"/>
      <c r="B467" s="14"/>
      <c r="C467" s="14"/>
      <c r="D467" s="14"/>
      <c r="E467" s="15"/>
      <c r="F467" s="15"/>
      <c r="G467" s="15"/>
      <c r="H467" s="15"/>
      <c r="I467" s="15"/>
      <c r="J467" s="15"/>
      <c r="K467" s="15"/>
      <c r="L467" s="15"/>
      <c r="M467" s="14"/>
      <c r="Q467" s="1" t="s">
        <v>566</v>
      </c>
    </row>
    <row r="468" spans="1:17" ht="30" customHeight="1">
      <c r="A468" s="14"/>
      <c r="B468" s="14"/>
      <c r="C468" s="14"/>
      <c r="D468" s="14"/>
      <c r="E468" s="15"/>
      <c r="F468" s="15"/>
      <c r="G468" s="15"/>
      <c r="H468" s="15"/>
      <c r="I468" s="15"/>
      <c r="J468" s="15"/>
      <c r="K468" s="15"/>
      <c r="L468" s="15"/>
      <c r="M468" s="14"/>
      <c r="Q468" s="1" t="s">
        <v>566</v>
      </c>
    </row>
    <row r="469" spans="1:17" ht="30" customHeight="1">
      <c r="A469" s="14"/>
      <c r="B469" s="14"/>
      <c r="C469" s="14"/>
      <c r="D469" s="14"/>
      <c r="E469" s="15"/>
      <c r="F469" s="15"/>
      <c r="G469" s="15"/>
      <c r="H469" s="15"/>
      <c r="I469" s="15"/>
      <c r="J469" s="15"/>
      <c r="K469" s="15"/>
      <c r="L469" s="15"/>
      <c r="M469" s="14"/>
      <c r="Q469" s="1" t="s">
        <v>566</v>
      </c>
    </row>
    <row r="470" spans="1:17" ht="30" customHeight="1">
      <c r="A470" s="14"/>
      <c r="B470" s="14"/>
      <c r="C470" s="14"/>
      <c r="D470" s="14"/>
      <c r="E470" s="15"/>
      <c r="F470" s="15"/>
      <c r="G470" s="15"/>
      <c r="H470" s="15"/>
      <c r="I470" s="15"/>
      <c r="J470" s="15"/>
      <c r="K470" s="15"/>
      <c r="L470" s="15"/>
      <c r="M470" s="14"/>
      <c r="Q470" s="1" t="s">
        <v>566</v>
      </c>
    </row>
    <row r="471" spans="1:17" ht="30" customHeight="1">
      <c r="A471" s="14"/>
      <c r="B471" s="14"/>
      <c r="C471" s="14"/>
      <c r="D471" s="14"/>
      <c r="E471" s="15"/>
      <c r="F471" s="15"/>
      <c r="G471" s="15"/>
      <c r="H471" s="15"/>
      <c r="I471" s="15"/>
      <c r="J471" s="15"/>
      <c r="K471" s="15"/>
      <c r="L471" s="15"/>
      <c r="M471" s="14"/>
      <c r="Q471" s="1" t="s">
        <v>566</v>
      </c>
    </row>
    <row r="472" spans="1:17" ht="30" customHeight="1">
      <c r="A472" s="14"/>
      <c r="B472" s="14"/>
      <c r="C472" s="14"/>
      <c r="D472" s="14"/>
      <c r="E472" s="15"/>
      <c r="F472" s="15"/>
      <c r="G472" s="15"/>
      <c r="H472" s="15"/>
      <c r="I472" s="15"/>
      <c r="J472" s="15"/>
      <c r="K472" s="15"/>
      <c r="L472" s="15"/>
      <c r="M472" s="14"/>
      <c r="Q472" s="1" t="s">
        <v>566</v>
      </c>
    </row>
    <row r="473" spans="1:17" ht="30" customHeight="1">
      <c r="A473" s="14"/>
      <c r="B473" s="14"/>
      <c r="C473" s="14"/>
      <c r="D473" s="14"/>
      <c r="E473" s="15"/>
      <c r="F473" s="15"/>
      <c r="G473" s="15"/>
      <c r="H473" s="15"/>
      <c r="I473" s="15"/>
      <c r="J473" s="15"/>
      <c r="K473" s="15"/>
      <c r="L473" s="15"/>
      <c r="M473" s="14"/>
      <c r="Q473" s="1" t="s">
        <v>566</v>
      </c>
    </row>
    <row r="474" spans="1:17" ht="30" customHeight="1">
      <c r="A474" s="14"/>
      <c r="B474" s="14"/>
      <c r="C474" s="14"/>
      <c r="D474" s="14"/>
      <c r="E474" s="15"/>
      <c r="F474" s="15"/>
      <c r="G474" s="15"/>
      <c r="H474" s="15"/>
      <c r="I474" s="15"/>
      <c r="J474" s="15"/>
      <c r="K474" s="15"/>
      <c r="L474" s="15"/>
      <c r="M474" s="14"/>
      <c r="Q474" s="1" t="s">
        <v>566</v>
      </c>
    </row>
    <row r="475" spans="1:17" ht="30" customHeight="1">
      <c r="A475" s="14"/>
      <c r="B475" s="14"/>
      <c r="C475" s="14"/>
      <c r="D475" s="14"/>
      <c r="E475" s="15"/>
      <c r="F475" s="15"/>
      <c r="G475" s="15"/>
      <c r="H475" s="15"/>
      <c r="I475" s="15"/>
      <c r="J475" s="15"/>
      <c r="K475" s="15"/>
      <c r="L475" s="15"/>
      <c r="M475" s="14"/>
      <c r="Q475" s="1" t="s">
        <v>566</v>
      </c>
    </row>
    <row r="476" spans="1:17" ht="30" customHeight="1">
      <c r="A476" s="14"/>
      <c r="B476" s="14"/>
      <c r="C476" s="14"/>
      <c r="D476" s="14"/>
      <c r="E476" s="15"/>
      <c r="F476" s="15"/>
      <c r="G476" s="15"/>
      <c r="H476" s="15"/>
      <c r="I476" s="15"/>
      <c r="J476" s="15"/>
      <c r="K476" s="15"/>
      <c r="L476" s="15"/>
      <c r="M476" s="14"/>
      <c r="Q476" s="1" t="s">
        <v>566</v>
      </c>
    </row>
    <row r="477" spans="1:17" ht="30" customHeight="1">
      <c r="A477" s="14"/>
      <c r="B477" s="14"/>
      <c r="C477" s="14"/>
      <c r="D477" s="14"/>
      <c r="E477" s="15"/>
      <c r="F477" s="15"/>
      <c r="G477" s="15"/>
      <c r="H477" s="15"/>
      <c r="I477" s="15"/>
      <c r="J477" s="15"/>
      <c r="K477" s="15"/>
      <c r="L477" s="15"/>
      <c r="M477" s="14"/>
      <c r="Q477" s="1" t="s">
        <v>566</v>
      </c>
    </row>
    <row r="478" spans="1:17" ht="30" customHeight="1">
      <c r="A478" s="14"/>
      <c r="B478" s="14"/>
      <c r="C478" s="14"/>
      <c r="D478" s="14"/>
      <c r="E478" s="15"/>
      <c r="F478" s="15"/>
      <c r="G478" s="15"/>
      <c r="H478" s="15"/>
      <c r="I478" s="15"/>
      <c r="J478" s="15"/>
      <c r="K478" s="15"/>
      <c r="L478" s="15"/>
      <c r="M478" s="14"/>
      <c r="Q478" s="1" t="s">
        <v>566</v>
      </c>
    </row>
    <row r="479" spans="1:17" ht="30" customHeight="1">
      <c r="A479" s="13" t="s">
        <v>68</v>
      </c>
      <c r="B479" s="14"/>
      <c r="C479" s="14"/>
      <c r="D479" s="14"/>
      <c r="E479" s="15"/>
      <c r="F479" s="15">
        <f>SUMIF(Q456:Q478,"010119",F456:F478)</f>
        <v>0</v>
      </c>
      <c r="G479" s="15"/>
      <c r="H479" s="15">
        <f>SUMIF(Q456:Q478,"010119",H456:H478)</f>
        <v>203198</v>
      </c>
      <c r="I479" s="15"/>
      <c r="J479" s="15">
        <f>SUMIF(Q456:Q478,"010119",J456:J478)</f>
        <v>191300</v>
      </c>
      <c r="K479" s="15"/>
      <c r="L479" s="15">
        <f>SUMIF(Q456:Q478,"010119",L456:L478)</f>
        <v>394498</v>
      </c>
      <c r="M479" s="14"/>
      <c r="N479" t="s">
        <v>69</v>
      </c>
    </row>
  </sheetData>
  <mergeCells count="44">
    <mergeCell ref="P3:P4"/>
    <mergeCell ref="A3:A4"/>
    <mergeCell ref="B3:B4"/>
    <mergeCell ref="C3:C4"/>
    <mergeCell ref="D3:D4"/>
    <mergeCell ref="E3:F3"/>
    <mergeCell ref="G3:H3"/>
    <mergeCell ref="I3:J3"/>
    <mergeCell ref="K3:L3"/>
    <mergeCell ref="M3:M4"/>
    <mergeCell ref="N3:N4"/>
    <mergeCell ref="O3:O4"/>
    <mergeCell ref="AB3:AB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N3:AN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U3:AU4"/>
    <mergeCell ref="AV3:AV4"/>
    <mergeCell ref="AO3:AO4"/>
    <mergeCell ref="AP3:AP4"/>
    <mergeCell ref="AQ3:AQ4"/>
    <mergeCell ref="AR3:AR4"/>
    <mergeCell ref="AS3:AS4"/>
    <mergeCell ref="AT3:AT4"/>
  </mergeCells>
  <phoneticPr fontId="3" type="noConversion"/>
  <pageMargins left="0.60000000000000009" right="0.2" top="0.39370078740157477" bottom="0.2" header="0" footer="4.0000000000000008E-2"/>
  <pageSetup paperSize="9" scale="60" fitToHeight="0" orientation="landscape" r:id="rId1"/>
  <rowBreaks count="19" manualBreakCount="19">
    <brk id="29" max="16383" man="1"/>
    <brk id="54" max="16383" man="1"/>
    <brk id="79" max="16383" man="1"/>
    <brk id="104" max="16383" man="1"/>
    <brk id="129" max="16383" man="1"/>
    <brk id="154" max="16383" man="1"/>
    <brk id="179" max="16383" man="1"/>
    <brk id="204" max="16383" man="1"/>
    <brk id="229" max="16383" man="1"/>
    <brk id="254" max="16383" man="1"/>
    <brk id="279" max="16383" man="1"/>
    <brk id="304" max="16383" man="1"/>
    <brk id="329" max="16383" man="1"/>
    <brk id="354" max="16383" man="1"/>
    <brk id="379" max="16383" man="1"/>
    <brk id="404" max="16383" man="1"/>
    <brk id="429" max="16383" man="1"/>
    <brk id="454" max="16383" man="1"/>
    <brk id="47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36"/>
  <sheetViews>
    <sheetView topLeftCell="B1" workbookViewId="0"/>
  </sheetViews>
  <sheetFormatPr defaultRowHeight="13.5"/>
  <cols>
    <col min="1" max="1" width="11.77734375" hidden="1" customWidth="1"/>
    <col min="2" max="3" width="30.77734375" customWidth="1"/>
    <col min="4" max="4" width="4.77734375" customWidth="1"/>
    <col min="5" max="8" width="13.77734375" customWidth="1"/>
    <col min="9" max="9" width="8.77734375" customWidth="1"/>
    <col min="10" max="10" width="12.77734375" customWidth="1"/>
    <col min="11" max="12" width="2.77734375" hidden="1" customWidth="1"/>
    <col min="13" max="13" width="20.77734375" customWidth="1"/>
    <col min="14" max="14" width="2.77734375" hidden="1" customWidth="1"/>
  </cols>
  <sheetData>
    <row r="1" spans="1:14" ht="30" customHeight="1">
      <c r="A1" s="5"/>
      <c r="B1" s="4" t="s">
        <v>578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ht="30" customHeight="1">
      <c r="A2" s="17"/>
      <c r="B2" s="18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4" ht="30" customHeight="1">
      <c r="A3" s="9" t="s">
        <v>579</v>
      </c>
      <c r="B3" s="9" t="s">
        <v>2</v>
      </c>
      <c r="C3" s="9" t="s">
        <v>3</v>
      </c>
      <c r="D3" s="9" t="s">
        <v>4</v>
      </c>
      <c r="E3" s="9" t="s">
        <v>580</v>
      </c>
      <c r="F3" s="9" t="s">
        <v>581</v>
      </c>
      <c r="G3" s="9" t="s">
        <v>582</v>
      </c>
      <c r="H3" s="9" t="s">
        <v>583</v>
      </c>
      <c r="I3" s="9" t="s">
        <v>584</v>
      </c>
      <c r="J3" s="9" t="s">
        <v>585</v>
      </c>
      <c r="K3" s="9" t="s">
        <v>586</v>
      </c>
      <c r="L3" s="9" t="s">
        <v>587</v>
      </c>
      <c r="M3" s="9" t="s">
        <v>588</v>
      </c>
      <c r="N3" s="1" t="s">
        <v>589</v>
      </c>
    </row>
    <row r="4" spans="1:14" ht="30" customHeight="1">
      <c r="A4" s="19" t="s">
        <v>601</v>
      </c>
      <c r="B4" s="19" t="s">
        <v>602</v>
      </c>
      <c r="C4" s="19" t="s">
        <v>603</v>
      </c>
      <c r="D4" s="19" t="s">
        <v>604</v>
      </c>
      <c r="E4" s="27">
        <f>일위대가!F10</f>
        <v>22501</v>
      </c>
      <c r="F4" s="27">
        <f>일위대가!H10</f>
        <v>59025</v>
      </c>
      <c r="G4" s="27">
        <f>일위대가!J10</f>
        <v>24554</v>
      </c>
      <c r="H4" s="27">
        <f t="shared" ref="H4:H35" si="0">E4+F4+G4</f>
        <v>106080</v>
      </c>
      <c r="I4" s="19" t="s">
        <v>605</v>
      </c>
      <c r="J4" s="19" t="s">
        <v>53</v>
      </c>
      <c r="K4" s="19" t="s">
        <v>528</v>
      </c>
      <c r="L4" s="19" t="s">
        <v>53</v>
      </c>
      <c r="M4" s="19" t="s">
        <v>606</v>
      </c>
      <c r="N4" s="2" t="s">
        <v>65</v>
      </c>
    </row>
    <row r="5" spans="1:14" ht="30" customHeight="1">
      <c r="A5" s="19" t="s">
        <v>628</v>
      </c>
      <c r="B5" s="19" t="s">
        <v>629</v>
      </c>
      <c r="C5" s="19" t="s">
        <v>630</v>
      </c>
      <c r="D5" s="19" t="s">
        <v>604</v>
      </c>
      <c r="E5" s="27">
        <f>일위대가!F17</f>
        <v>1934</v>
      </c>
      <c r="F5" s="27">
        <f>일위대가!H17</f>
        <v>36248</v>
      </c>
      <c r="G5" s="27">
        <f>일위대가!J17</f>
        <v>620</v>
      </c>
      <c r="H5" s="27">
        <f t="shared" si="0"/>
        <v>38802</v>
      </c>
      <c r="I5" s="19" t="s">
        <v>631</v>
      </c>
      <c r="J5" s="19" t="s">
        <v>53</v>
      </c>
      <c r="K5" s="19" t="s">
        <v>528</v>
      </c>
      <c r="L5" s="19" t="s">
        <v>53</v>
      </c>
      <c r="M5" s="19" t="s">
        <v>632</v>
      </c>
      <c r="N5" s="2" t="s">
        <v>65</v>
      </c>
    </row>
    <row r="6" spans="1:14" ht="30" customHeight="1">
      <c r="A6" s="19" t="s">
        <v>648</v>
      </c>
      <c r="B6" s="19" t="s">
        <v>649</v>
      </c>
      <c r="C6" s="19" t="s">
        <v>650</v>
      </c>
      <c r="D6" s="19" t="s">
        <v>604</v>
      </c>
      <c r="E6" s="27">
        <f>일위대가!F24</f>
        <v>8398</v>
      </c>
      <c r="F6" s="27">
        <f>일위대가!H24</f>
        <v>59025</v>
      </c>
      <c r="G6" s="27">
        <f>일위대가!J24</f>
        <v>31344</v>
      </c>
      <c r="H6" s="27">
        <f t="shared" si="0"/>
        <v>98767</v>
      </c>
      <c r="I6" s="19" t="s">
        <v>651</v>
      </c>
      <c r="J6" s="19" t="s">
        <v>53</v>
      </c>
      <c r="K6" s="19" t="s">
        <v>528</v>
      </c>
      <c r="L6" s="19" t="s">
        <v>53</v>
      </c>
      <c r="M6" s="19" t="s">
        <v>652</v>
      </c>
      <c r="N6" s="2" t="s">
        <v>65</v>
      </c>
    </row>
    <row r="7" spans="1:14" ht="30" customHeight="1">
      <c r="A7" s="19" t="s">
        <v>661</v>
      </c>
      <c r="B7" s="19" t="s">
        <v>649</v>
      </c>
      <c r="C7" s="19" t="s">
        <v>662</v>
      </c>
      <c r="D7" s="19" t="s">
        <v>604</v>
      </c>
      <c r="E7" s="27">
        <f>일위대가!F31</f>
        <v>24963</v>
      </c>
      <c r="F7" s="27">
        <f>일위대가!H31</f>
        <v>59025</v>
      </c>
      <c r="G7" s="27">
        <f>일위대가!J31</f>
        <v>90444</v>
      </c>
      <c r="H7" s="27">
        <f t="shared" si="0"/>
        <v>174432</v>
      </c>
      <c r="I7" s="19" t="s">
        <v>663</v>
      </c>
      <c r="J7" s="19" t="s">
        <v>53</v>
      </c>
      <c r="K7" s="19" t="s">
        <v>528</v>
      </c>
      <c r="L7" s="19" t="s">
        <v>53</v>
      </c>
      <c r="M7" s="19" t="s">
        <v>652</v>
      </c>
      <c r="N7" s="2" t="s">
        <v>65</v>
      </c>
    </row>
    <row r="8" spans="1:14" ht="30" customHeight="1">
      <c r="A8" s="19" t="s">
        <v>672</v>
      </c>
      <c r="B8" s="19" t="s">
        <v>673</v>
      </c>
      <c r="C8" s="19" t="s">
        <v>674</v>
      </c>
      <c r="D8" s="19" t="s">
        <v>604</v>
      </c>
      <c r="E8" s="27">
        <f>일위대가!F38</f>
        <v>37134</v>
      </c>
      <c r="F8" s="27">
        <f>일위대가!H38</f>
        <v>59025</v>
      </c>
      <c r="G8" s="27">
        <f>일위대가!J38</f>
        <v>72600</v>
      </c>
      <c r="H8" s="27">
        <f t="shared" si="0"/>
        <v>168759</v>
      </c>
      <c r="I8" s="19" t="s">
        <v>675</v>
      </c>
      <c r="J8" s="19" t="s">
        <v>53</v>
      </c>
      <c r="K8" s="19" t="s">
        <v>528</v>
      </c>
      <c r="L8" s="19" t="s">
        <v>53</v>
      </c>
      <c r="M8" s="19" t="s">
        <v>676</v>
      </c>
      <c r="N8" s="2" t="s">
        <v>65</v>
      </c>
    </row>
    <row r="9" spans="1:14" ht="30" customHeight="1">
      <c r="A9" s="19" t="s">
        <v>685</v>
      </c>
      <c r="B9" s="19" t="s">
        <v>686</v>
      </c>
      <c r="C9" s="19" t="s">
        <v>687</v>
      </c>
      <c r="D9" s="19" t="s">
        <v>604</v>
      </c>
      <c r="E9" s="27">
        <f>일위대가!F42</f>
        <v>0</v>
      </c>
      <c r="F9" s="27">
        <f>일위대가!H42</f>
        <v>0</v>
      </c>
      <c r="G9" s="27">
        <f>일위대가!J42</f>
        <v>343</v>
      </c>
      <c r="H9" s="27">
        <f t="shared" si="0"/>
        <v>343</v>
      </c>
      <c r="I9" s="19" t="s">
        <v>688</v>
      </c>
      <c r="J9" s="19" t="s">
        <v>53</v>
      </c>
      <c r="K9" s="19" t="s">
        <v>53</v>
      </c>
      <c r="L9" s="19" t="s">
        <v>53</v>
      </c>
      <c r="M9" s="19" t="s">
        <v>689</v>
      </c>
      <c r="N9" s="2" t="s">
        <v>65</v>
      </c>
    </row>
    <row r="10" spans="1:14" ht="30" customHeight="1">
      <c r="A10" s="19" t="s">
        <v>694</v>
      </c>
      <c r="B10" s="19" t="s">
        <v>695</v>
      </c>
      <c r="C10" s="19" t="s">
        <v>696</v>
      </c>
      <c r="D10" s="19" t="s">
        <v>604</v>
      </c>
      <c r="E10" s="27">
        <f>일위대가!F46</f>
        <v>0</v>
      </c>
      <c r="F10" s="27">
        <f>일위대가!H46</f>
        <v>0</v>
      </c>
      <c r="G10" s="27">
        <f>일위대가!J46</f>
        <v>8604</v>
      </c>
      <c r="H10" s="27">
        <f t="shared" si="0"/>
        <v>8604</v>
      </c>
      <c r="I10" s="19" t="s">
        <v>697</v>
      </c>
      <c r="J10" s="19" t="s">
        <v>53</v>
      </c>
      <c r="K10" s="19" t="s">
        <v>528</v>
      </c>
      <c r="L10" s="19" t="s">
        <v>53</v>
      </c>
      <c r="M10" s="19" t="s">
        <v>698</v>
      </c>
      <c r="N10" s="2" t="s">
        <v>65</v>
      </c>
    </row>
    <row r="11" spans="1:14" ht="30" customHeight="1">
      <c r="A11" s="19" t="s">
        <v>571</v>
      </c>
      <c r="B11" s="19" t="s">
        <v>568</v>
      </c>
      <c r="C11" s="19" t="s">
        <v>569</v>
      </c>
      <c r="D11" s="19" t="s">
        <v>99</v>
      </c>
      <c r="E11" s="27">
        <f>일위대가!F53</f>
        <v>0</v>
      </c>
      <c r="F11" s="27">
        <f>일위대가!H53</f>
        <v>3050</v>
      </c>
      <c r="G11" s="27">
        <f>일위대가!J53</f>
        <v>19130</v>
      </c>
      <c r="H11" s="27">
        <f t="shared" si="0"/>
        <v>22180</v>
      </c>
      <c r="I11" s="19" t="s">
        <v>570</v>
      </c>
      <c r="J11" s="19" t="s">
        <v>53</v>
      </c>
      <c r="K11" s="19" t="s">
        <v>53</v>
      </c>
      <c r="L11" s="19" t="s">
        <v>53</v>
      </c>
      <c r="M11" s="19" t="s">
        <v>53</v>
      </c>
      <c r="N11" s="2" t="s">
        <v>53</v>
      </c>
    </row>
    <row r="12" spans="1:14" ht="30" customHeight="1">
      <c r="A12" s="19" t="s">
        <v>721</v>
      </c>
      <c r="B12" s="19" t="s">
        <v>722</v>
      </c>
      <c r="C12" s="19" t="s">
        <v>723</v>
      </c>
      <c r="D12" s="19" t="s">
        <v>724</v>
      </c>
      <c r="E12" s="27">
        <f>일위대가!F59</f>
        <v>10245</v>
      </c>
      <c r="F12" s="27">
        <f>일위대가!H59</f>
        <v>207556</v>
      </c>
      <c r="G12" s="27">
        <f>일위대가!J59</f>
        <v>38239</v>
      </c>
      <c r="H12" s="27">
        <f t="shared" si="0"/>
        <v>256040</v>
      </c>
      <c r="I12" s="19" t="s">
        <v>725</v>
      </c>
      <c r="J12" s="19" t="s">
        <v>53</v>
      </c>
      <c r="K12" s="19" t="s">
        <v>53</v>
      </c>
      <c r="L12" s="19" t="s">
        <v>53</v>
      </c>
      <c r="M12" s="19" t="s">
        <v>726</v>
      </c>
      <c r="N12" s="2" t="s">
        <v>53</v>
      </c>
    </row>
    <row r="13" spans="1:14" ht="30" customHeight="1">
      <c r="A13" s="19" t="s">
        <v>508</v>
      </c>
      <c r="B13" s="19" t="s">
        <v>505</v>
      </c>
      <c r="C13" s="19" t="s">
        <v>506</v>
      </c>
      <c r="D13" s="19" t="s">
        <v>84</v>
      </c>
      <c r="E13" s="27">
        <f>일위대가!F64</f>
        <v>0</v>
      </c>
      <c r="F13" s="27">
        <f>일위대가!H64</f>
        <v>15793</v>
      </c>
      <c r="G13" s="27">
        <f>일위대가!J64</f>
        <v>0</v>
      </c>
      <c r="H13" s="27">
        <f t="shared" si="0"/>
        <v>15793</v>
      </c>
      <c r="I13" s="19" t="s">
        <v>507</v>
      </c>
      <c r="J13" s="19" t="s">
        <v>53</v>
      </c>
      <c r="K13" s="19" t="s">
        <v>53</v>
      </c>
      <c r="L13" s="19" t="s">
        <v>53</v>
      </c>
      <c r="M13" s="19" t="s">
        <v>53</v>
      </c>
      <c r="N13" s="2" t="s">
        <v>53</v>
      </c>
    </row>
    <row r="14" spans="1:14" ht="30" customHeight="1">
      <c r="A14" s="19" t="s">
        <v>747</v>
      </c>
      <c r="B14" s="19" t="s">
        <v>748</v>
      </c>
      <c r="C14" s="19" t="s">
        <v>749</v>
      </c>
      <c r="D14" s="19" t="s">
        <v>99</v>
      </c>
      <c r="E14" s="27">
        <f>일위대가!F69</f>
        <v>550</v>
      </c>
      <c r="F14" s="27">
        <f>일위대가!H69</f>
        <v>444</v>
      </c>
      <c r="G14" s="27">
        <f>일위대가!J69</f>
        <v>17</v>
      </c>
      <c r="H14" s="27">
        <f t="shared" si="0"/>
        <v>1011</v>
      </c>
      <c r="I14" s="19" t="s">
        <v>750</v>
      </c>
      <c r="J14" s="19" t="s">
        <v>53</v>
      </c>
      <c r="K14" s="19" t="s">
        <v>53</v>
      </c>
      <c r="L14" s="19" t="s">
        <v>53</v>
      </c>
      <c r="M14" s="19" t="s">
        <v>53</v>
      </c>
      <c r="N14" s="2" t="s">
        <v>53</v>
      </c>
    </row>
    <row r="15" spans="1:14" ht="30" customHeight="1">
      <c r="A15" s="19" t="s">
        <v>760</v>
      </c>
      <c r="B15" s="19" t="s">
        <v>761</v>
      </c>
      <c r="C15" s="19" t="s">
        <v>762</v>
      </c>
      <c r="D15" s="19" t="s">
        <v>99</v>
      </c>
      <c r="E15" s="27">
        <f>일위대가!F75</f>
        <v>2351</v>
      </c>
      <c r="F15" s="27">
        <f>일위대가!H75</f>
        <v>1542</v>
      </c>
      <c r="G15" s="27">
        <f>일위대가!J75</f>
        <v>77</v>
      </c>
      <c r="H15" s="27">
        <f t="shared" si="0"/>
        <v>3970</v>
      </c>
      <c r="I15" s="19" t="s">
        <v>763</v>
      </c>
      <c r="J15" s="19" t="s">
        <v>53</v>
      </c>
      <c r="K15" s="19" t="s">
        <v>53</v>
      </c>
      <c r="L15" s="19" t="s">
        <v>53</v>
      </c>
      <c r="M15" s="19" t="s">
        <v>53</v>
      </c>
      <c r="N15" s="2" t="s">
        <v>53</v>
      </c>
    </row>
    <row r="16" spans="1:14" ht="30" customHeight="1">
      <c r="A16" s="19" t="s">
        <v>235</v>
      </c>
      <c r="B16" s="19" t="s">
        <v>232</v>
      </c>
      <c r="C16" s="19" t="s">
        <v>233</v>
      </c>
      <c r="D16" s="19" t="s">
        <v>84</v>
      </c>
      <c r="E16" s="27">
        <f>일위대가!F80</f>
        <v>52573</v>
      </c>
      <c r="F16" s="27">
        <f>일위대가!H80</f>
        <v>7371</v>
      </c>
      <c r="G16" s="27">
        <f>일위대가!J80</f>
        <v>0</v>
      </c>
      <c r="H16" s="27">
        <f t="shared" si="0"/>
        <v>59944</v>
      </c>
      <c r="I16" s="19" t="s">
        <v>234</v>
      </c>
      <c r="J16" s="19" t="s">
        <v>53</v>
      </c>
      <c r="K16" s="19" t="s">
        <v>53</v>
      </c>
      <c r="L16" s="19" t="s">
        <v>53</v>
      </c>
      <c r="M16" s="19" t="s">
        <v>776</v>
      </c>
      <c r="N16" s="2" t="s">
        <v>53</v>
      </c>
    </row>
    <row r="17" spans="1:14" ht="30" customHeight="1">
      <c r="A17" s="19" t="s">
        <v>788</v>
      </c>
      <c r="B17" s="19" t="s">
        <v>789</v>
      </c>
      <c r="C17" s="19" t="s">
        <v>790</v>
      </c>
      <c r="D17" s="19" t="s">
        <v>319</v>
      </c>
      <c r="E17" s="27">
        <f>일위대가!F87</f>
        <v>1254</v>
      </c>
      <c r="F17" s="27">
        <f>일위대가!H87</f>
        <v>16083</v>
      </c>
      <c r="G17" s="27">
        <f>일위대가!J87</f>
        <v>482</v>
      </c>
      <c r="H17" s="27">
        <f t="shared" si="0"/>
        <v>17819</v>
      </c>
      <c r="I17" s="19" t="s">
        <v>791</v>
      </c>
      <c r="J17" s="19" t="s">
        <v>792</v>
      </c>
      <c r="K17" s="19" t="s">
        <v>53</v>
      </c>
      <c r="L17" s="19" t="s">
        <v>53</v>
      </c>
      <c r="M17" s="19" t="s">
        <v>53</v>
      </c>
      <c r="N17" s="2" t="s">
        <v>53</v>
      </c>
    </row>
    <row r="18" spans="1:14" ht="30" customHeight="1">
      <c r="A18" s="19" t="s">
        <v>212</v>
      </c>
      <c r="B18" s="19" t="s">
        <v>209</v>
      </c>
      <c r="C18" s="19" t="s">
        <v>210</v>
      </c>
      <c r="D18" s="19" t="s">
        <v>99</v>
      </c>
      <c r="E18" s="27">
        <f>일위대가!F93</f>
        <v>2397</v>
      </c>
      <c r="F18" s="27">
        <f>일위대가!H93</f>
        <v>4186</v>
      </c>
      <c r="G18" s="27">
        <f>일위대가!J93</f>
        <v>83</v>
      </c>
      <c r="H18" s="27">
        <f t="shared" si="0"/>
        <v>6666</v>
      </c>
      <c r="I18" s="19" t="s">
        <v>211</v>
      </c>
      <c r="J18" s="19" t="s">
        <v>53</v>
      </c>
      <c r="K18" s="19" t="s">
        <v>53</v>
      </c>
      <c r="L18" s="19" t="s">
        <v>53</v>
      </c>
      <c r="M18" s="19" t="s">
        <v>805</v>
      </c>
      <c r="N18" s="2" t="s">
        <v>53</v>
      </c>
    </row>
    <row r="19" spans="1:14" ht="30" customHeight="1">
      <c r="A19" s="19" t="s">
        <v>522</v>
      </c>
      <c r="B19" s="19" t="s">
        <v>520</v>
      </c>
      <c r="C19" s="19" t="s">
        <v>516</v>
      </c>
      <c r="D19" s="19" t="s">
        <v>84</v>
      </c>
      <c r="E19" s="27">
        <f>일위대가!F99</f>
        <v>1906</v>
      </c>
      <c r="F19" s="27">
        <f>일위대가!H99</f>
        <v>38121</v>
      </c>
      <c r="G19" s="27">
        <f>일위대가!J99</f>
        <v>0</v>
      </c>
      <c r="H19" s="27">
        <f t="shared" si="0"/>
        <v>40027</v>
      </c>
      <c r="I19" s="19" t="s">
        <v>521</v>
      </c>
      <c r="J19" s="19" t="s">
        <v>792</v>
      </c>
      <c r="K19" s="19" t="s">
        <v>53</v>
      </c>
      <c r="L19" s="19" t="s">
        <v>53</v>
      </c>
      <c r="M19" s="19" t="s">
        <v>822</v>
      </c>
      <c r="N19" s="2" t="s">
        <v>53</v>
      </c>
    </row>
    <row r="20" spans="1:14" ht="30" customHeight="1">
      <c r="A20" s="19" t="s">
        <v>518</v>
      </c>
      <c r="B20" s="19" t="s">
        <v>515</v>
      </c>
      <c r="C20" s="19" t="s">
        <v>516</v>
      </c>
      <c r="D20" s="19" t="s">
        <v>84</v>
      </c>
      <c r="E20" s="27">
        <f>일위대가!F105</f>
        <v>956</v>
      </c>
      <c r="F20" s="27">
        <f>일위대가!H105</f>
        <v>19138</v>
      </c>
      <c r="G20" s="27">
        <f>일위대가!J105</f>
        <v>0</v>
      </c>
      <c r="H20" s="27">
        <f t="shared" si="0"/>
        <v>20094</v>
      </c>
      <c r="I20" s="19" t="s">
        <v>517</v>
      </c>
      <c r="J20" s="19" t="s">
        <v>792</v>
      </c>
      <c r="K20" s="19" t="s">
        <v>53</v>
      </c>
      <c r="L20" s="19" t="s">
        <v>53</v>
      </c>
      <c r="M20" s="19" t="s">
        <v>822</v>
      </c>
      <c r="N20" s="2" t="s">
        <v>53</v>
      </c>
    </row>
    <row r="21" spans="1:14" ht="30" customHeight="1">
      <c r="A21" s="19" t="s">
        <v>838</v>
      </c>
      <c r="B21" s="19" t="s">
        <v>839</v>
      </c>
      <c r="C21" s="19" t="s">
        <v>284</v>
      </c>
      <c r="D21" s="19" t="s">
        <v>84</v>
      </c>
      <c r="E21" s="27">
        <f>일위대가!F114</f>
        <v>20847</v>
      </c>
      <c r="F21" s="27">
        <f>일위대가!H114</f>
        <v>0</v>
      </c>
      <c r="G21" s="27">
        <f>일위대가!J114</f>
        <v>0</v>
      </c>
      <c r="H21" s="27">
        <f t="shared" si="0"/>
        <v>20847</v>
      </c>
      <c r="I21" s="19" t="s">
        <v>840</v>
      </c>
      <c r="J21" s="19" t="s">
        <v>53</v>
      </c>
      <c r="K21" s="19" t="s">
        <v>53</v>
      </c>
      <c r="L21" s="19" t="s">
        <v>53</v>
      </c>
      <c r="M21" s="19" t="s">
        <v>53</v>
      </c>
      <c r="N21" s="2" t="s">
        <v>53</v>
      </c>
    </row>
    <row r="22" spans="1:14" ht="30" customHeight="1">
      <c r="A22" s="19" t="s">
        <v>191</v>
      </c>
      <c r="B22" s="19" t="s">
        <v>188</v>
      </c>
      <c r="C22" s="19" t="s">
        <v>189</v>
      </c>
      <c r="D22" s="19" t="s">
        <v>84</v>
      </c>
      <c r="E22" s="27">
        <f>일위대가!F122</f>
        <v>41063</v>
      </c>
      <c r="F22" s="27">
        <f>일위대가!H122</f>
        <v>40502</v>
      </c>
      <c r="G22" s="27">
        <f>일위대가!J122</f>
        <v>1087</v>
      </c>
      <c r="H22" s="27">
        <f t="shared" si="0"/>
        <v>82652</v>
      </c>
      <c r="I22" s="19" t="s">
        <v>190</v>
      </c>
      <c r="J22" s="19" t="s">
        <v>53</v>
      </c>
      <c r="K22" s="19" t="s">
        <v>53</v>
      </c>
      <c r="L22" s="19" t="s">
        <v>53</v>
      </c>
      <c r="M22" s="19" t="s">
        <v>53</v>
      </c>
      <c r="N22" s="2" t="s">
        <v>53</v>
      </c>
    </row>
    <row r="23" spans="1:14" ht="30" customHeight="1">
      <c r="A23" s="19" t="s">
        <v>718</v>
      </c>
      <c r="B23" s="19" t="s">
        <v>716</v>
      </c>
      <c r="C23" s="19" t="s">
        <v>53</v>
      </c>
      <c r="D23" s="19" t="s">
        <v>481</v>
      </c>
      <c r="E23" s="27">
        <f>일위대가!F126</f>
        <v>0</v>
      </c>
      <c r="F23" s="27">
        <f>일위대가!H126</f>
        <v>4574</v>
      </c>
      <c r="G23" s="27">
        <f>일위대가!J126</f>
        <v>0</v>
      </c>
      <c r="H23" s="27">
        <f t="shared" si="0"/>
        <v>4574</v>
      </c>
      <c r="I23" s="19" t="s">
        <v>717</v>
      </c>
      <c r="J23" s="19" t="s">
        <v>53</v>
      </c>
      <c r="K23" s="19" t="s">
        <v>53</v>
      </c>
      <c r="L23" s="19" t="s">
        <v>53</v>
      </c>
      <c r="M23" s="19" t="s">
        <v>897</v>
      </c>
      <c r="N23" s="2" t="s">
        <v>53</v>
      </c>
    </row>
    <row r="24" spans="1:14" ht="30" customHeight="1">
      <c r="A24" s="19" t="s">
        <v>900</v>
      </c>
      <c r="B24" s="19" t="s">
        <v>72</v>
      </c>
      <c r="C24" s="19" t="s">
        <v>901</v>
      </c>
      <c r="D24" s="19" t="s">
        <v>74</v>
      </c>
      <c r="E24" s="27">
        <f>일위대가!F131</f>
        <v>0</v>
      </c>
      <c r="F24" s="27">
        <f>일위대가!H131</f>
        <v>95287</v>
      </c>
      <c r="G24" s="27">
        <f>일위대가!J131</f>
        <v>0</v>
      </c>
      <c r="H24" s="27">
        <f t="shared" si="0"/>
        <v>95287</v>
      </c>
      <c r="I24" s="19" t="s">
        <v>902</v>
      </c>
      <c r="J24" s="19" t="s">
        <v>53</v>
      </c>
      <c r="K24" s="19" t="s">
        <v>53</v>
      </c>
      <c r="L24" s="19" t="s">
        <v>53</v>
      </c>
      <c r="M24" s="19" t="s">
        <v>903</v>
      </c>
      <c r="N24" s="2" t="s">
        <v>53</v>
      </c>
    </row>
    <row r="25" spans="1:14" ht="30" customHeight="1">
      <c r="A25" s="19" t="s">
        <v>910</v>
      </c>
      <c r="B25" s="19" t="s">
        <v>72</v>
      </c>
      <c r="C25" s="19" t="s">
        <v>911</v>
      </c>
      <c r="D25" s="19" t="s">
        <v>74</v>
      </c>
      <c r="E25" s="27">
        <f>일위대가!F136</f>
        <v>0</v>
      </c>
      <c r="F25" s="27">
        <f>일위대가!H136</f>
        <v>158067</v>
      </c>
      <c r="G25" s="27">
        <f>일위대가!J136</f>
        <v>0</v>
      </c>
      <c r="H25" s="27">
        <f t="shared" si="0"/>
        <v>158067</v>
      </c>
      <c r="I25" s="19" t="s">
        <v>912</v>
      </c>
      <c r="J25" s="19" t="s">
        <v>53</v>
      </c>
      <c r="K25" s="19" t="s">
        <v>53</v>
      </c>
      <c r="L25" s="19" t="s">
        <v>53</v>
      </c>
      <c r="M25" s="19" t="s">
        <v>903</v>
      </c>
      <c r="N25" s="2" t="s">
        <v>53</v>
      </c>
    </row>
    <row r="26" spans="1:14" ht="30" customHeight="1">
      <c r="A26" s="19" t="s">
        <v>76</v>
      </c>
      <c r="B26" s="19" t="s">
        <v>72</v>
      </c>
      <c r="C26" s="19" t="s">
        <v>73</v>
      </c>
      <c r="D26" s="19" t="s">
        <v>74</v>
      </c>
      <c r="E26" s="27">
        <f>일위대가!F149</f>
        <v>50427</v>
      </c>
      <c r="F26" s="27">
        <f>일위대가!H149</f>
        <v>95287</v>
      </c>
      <c r="G26" s="27">
        <f>일위대가!J149</f>
        <v>0</v>
      </c>
      <c r="H26" s="27">
        <f t="shared" si="0"/>
        <v>145714</v>
      </c>
      <c r="I26" s="19" t="s">
        <v>75</v>
      </c>
      <c r="J26" s="19" t="s">
        <v>53</v>
      </c>
      <c r="K26" s="19" t="s">
        <v>53</v>
      </c>
      <c r="L26" s="19" t="s">
        <v>53</v>
      </c>
      <c r="M26" s="19" t="s">
        <v>916</v>
      </c>
      <c r="N26" s="2" t="s">
        <v>53</v>
      </c>
    </row>
    <row r="27" spans="1:14" ht="30" customHeight="1">
      <c r="A27" s="19" t="s">
        <v>80</v>
      </c>
      <c r="B27" s="19" t="s">
        <v>72</v>
      </c>
      <c r="C27" s="19" t="s">
        <v>78</v>
      </c>
      <c r="D27" s="19" t="s">
        <v>74</v>
      </c>
      <c r="E27" s="27">
        <f>일위대가!F163</f>
        <v>63244</v>
      </c>
      <c r="F27" s="27">
        <f>일위대가!H163</f>
        <v>158067</v>
      </c>
      <c r="G27" s="27">
        <f>일위대가!J163</f>
        <v>0</v>
      </c>
      <c r="H27" s="27">
        <f t="shared" si="0"/>
        <v>221311</v>
      </c>
      <c r="I27" s="19" t="s">
        <v>79</v>
      </c>
      <c r="J27" s="19" t="s">
        <v>53</v>
      </c>
      <c r="K27" s="19" t="s">
        <v>53</v>
      </c>
      <c r="L27" s="19" t="s">
        <v>53</v>
      </c>
      <c r="M27" s="19" t="s">
        <v>916</v>
      </c>
      <c r="N27" s="2" t="s">
        <v>53</v>
      </c>
    </row>
    <row r="28" spans="1:14" ht="30" customHeight="1">
      <c r="A28" s="19" t="s">
        <v>64</v>
      </c>
      <c r="B28" s="19" t="s">
        <v>60</v>
      </c>
      <c r="C28" s="19" t="s">
        <v>61</v>
      </c>
      <c r="D28" s="19" t="s">
        <v>62</v>
      </c>
      <c r="E28" s="27">
        <f>일위대가!F169</f>
        <v>0</v>
      </c>
      <c r="F28" s="27">
        <f>일위대가!H169</f>
        <v>0</v>
      </c>
      <c r="G28" s="27">
        <f>일위대가!J169</f>
        <v>1017020</v>
      </c>
      <c r="H28" s="27">
        <f t="shared" si="0"/>
        <v>1017020</v>
      </c>
      <c r="I28" s="19" t="s">
        <v>63</v>
      </c>
      <c r="J28" s="19" t="s">
        <v>53</v>
      </c>
      <c r="K28" s="19" t="s">
        <v>53</v>
      </c>
      <c r="L28" s="19" t="s">
        <v>53</v>
      </c>
      <c r="M28" s="19" t="s">
        <v>972</v>
      </c>
      <c r="N28" s="2" t="s">
        <v>53</v>
      </c>
    </row>
    <row r="29" spans="1:14" ht="30" customHeight="1">
      <c r="A29" s="19" t="s">
        <v>979</v>
      </c>
      <c r="B29" s="19" t="s">
        <v>977</v>
      </c>
      <c r="C29" s="19" t="s">
        <v>978</v>
      </c>
      <c r="D29" s="19" t="s">
        <v>62</v>
      </c>
      <c r="E29" s="27">
        <f>일위대가!F176</f>
        <v>0</v>
      </c>
      <c r="F29" s="27">
        <f>일위대가!H176</f>
        <v>0</v>
      </c>
      <c r="G29" s="27">
        <f>일위대가!J176</f>
        <v>440272</v>
      </c>
      <c r="H29" s="27">
        <f t="shared" si="0"/>
        <v>440272</v>
      </c>
      <c r="I29" s="19" t="s">
        <v>983</v>
      </c>
      <c r="J29" s="19" t="s">
        <v>53</v>
      </c>
      <c r="K29" s="19" t="s">
        <v>53</v>
      </c>
      <c r="L29" s="19" t="s">
        <v>53</v>
      </c>
      <c r="M29" s="19" t="s">
        <v>984</v>
      </c>
      <c r="N29" s="2" t="s">
        <v>53</v>
      </c>
    </row>
    <row r="30" spans="1:14" ht="30" customHeight="1">
      <c r="A30" s="19" t="s">
        <v>86</v>
      </c>
      <c r="B30" s="19" t="s">
        <v>82</v>
      </c>
      <c r="C30" s="19" t="s">
        <v>83</v>
      </c>
      <c r="D30" s="19" t="s">
        <v>84</v>
      </c>
      <c r="E30" s="27">
        <f>일위대가!F180</f>
        <v>0</v>
      </c>
      <c r="F30" s="27">
        <f>일위대가!H180</f>
        <v>6044</v>
      </c>
      <c r="G30" s="27">
        <f>일위대가!J180</f>
        <v>0</v>
      </c>
      <c r="H30" s="27">
        <f t="shared" si="0"/>
        <v>6044</v>
      </c>
      <c r="I30" s="19" t="s">
        <v>85</v>
      </c>
      <c r="J30" s="19" t="s">
        <v>990</v>
      </c>
      <c r="K30" s="19" t="s">
        <v>53</v>
      </c>
      <c r="L30" s="19" t="s">
        <v>53</v>
      </c>
      <c r="M30" s="19" t="s">
        <v>53</v>
      </c>
      <c r="N30" s="2" t="s">
        <v>53</v>
      </c>
    </row>
    <row r="31" spans="1:14" ht="30" customHeight="1">
      <c r="A31" s="19" t="s">
        <v>993</v>
      </c>
      <c r="B31" s="19" t="s">
        <v>994</v>
      </c>
      <c r="C31" s="19" t="s">
        <v>995</v>
      </c>
      <c r="D31" s="19" t="s">
        <v>996</v>
      </c>
      <c r="E31" s="27">
        <f>일위대가!F185</f>
        <v>39671</v>
      </c>
      <c r="F31" s="27">
        <f>일위대가!H185</f>
        <v>0</v>
      </c>
      <c r="G31" s="27">
        <f>일위대가!J185</f>
        <v>0</v>
      </c>
      <c r="H31" s="27">
        <f t="shared" si="0"/>
        <v>39671</v>
      </c>
      <c r="I31" s="19" t="s">
        <v>997</v>
      </c>
      <c r="J31" s="19" t="s">
        <v>53</v>
      </c>
      <c r="K31" s="19" t="s">
        <v>53</v>
      </c>
      <c r="L31" s="19" t="s">
        <v>53</v>
      </c>
      <c r="M31" s="19" t="s">
        <v>998</v>
      </c>
      <c r="N31" s="2" t="s">
        <v>53</v>
      </c>
    </row>
    <row r="32" spans="1:14" ht="30" customHeight="1">
      <c r="A32" s="19" t="s">
        <v>1008</v>
      </c>
      <c r="B32" s="19" t="s">
        <v>1009</v>
      </c>
      <c r="C32" s="19" t="s">
        <v>1010</v>
      </c>
      <c r="D32" s="19" t="s">
        <v>84</v>
      </c>
      <c r="E32" s="27">
        <f>일위대가!F191</f>
        <v>0</v>
      </c>
      <c r="F32" s="27">
        <f>일위대가!H191</f>
        <v>31855</v>
      </c>
      <c r="G32" s="27">
        <f>일위대가!J191</f>
        <v>955</v>
      </c>
      <c r="H32" s="27">
        <f t="shared" si="0"/>
        <v>32810</v>
      </c>
      <c r="I32" s="19" t="s">
        <v>1011</v>
      </c>
      <c r="J32" s="19" t="s">
        <v>53</v>
      </c>
      <c r="K32" s="19" t="s">
        <v>53</v>
      </c>
      <c r="L32" s="19" t="s">
        <v>53</v>
      </c>
      <c r="M32" s="19" t="s">
        <v>1012</v>
      </c>
      <c r="N32" s="2" t="s">
        <v>53</v>
      </c>
    </row>
    <row r="33" spans="1:14" ht="30" customHeight="1">
      <c r="A33" s="19" t="s">
        <v>1020</v>
      </c>
      <c r="B33" s="19" t="s">
        <v>1021</v>
      </c>
      <c r="C33" s="19" t="s">
        <v>1022</v>
      </c>
      <c r="D33" s="19" t="s">
        <v>84</v>
      </c>
      <c r="E33" s="27">
        <f>일위대가!F196</f>
        <v>3967</v>
      </c>
      <c r="F33" s="27">
        <f>일위대가!H196</f>
        <v>31855</v>
      </c>
      <c r="G33" s="27">
        <f>일위대가!J196</f>
        <v>955</v>
      </c>
      <c r="H33" s="27">
        <f t="shared" si="0"/>
        <v>36777</v>
      </c>
      <c r="I33" s="19" t="s">
        <v>1023</v>
      </c>
      <c r="J33" s="19" t="s">
        <v>53</v>
      </c>
      <c r="K33" s="19" t="s">
        <v>53</v>
      </c>
      <c r="L33" s="19" t="s">
        <v>53</v>
      </c>
      <c r="M33" s="19" t="s">
        <v>1024</v>
      </c>
      <c r="N33" s="2" t="s">
        <v>53</v>
      </c>
    </row>
    <row r="34" spans="1:14" ht="30" customHeight="1">
      <c r="A34" s="19" t="s">
        <v>1028</v>
      </c>
      <c r="B34" s="19" t="s">
        <v>1029</v>
      </c>
      <c r="C34" s="19" t="s">
        <v>755</v>
      </c>
      <c r="D34" s="19" t="s">
        <v>93</v>
      </c>
      <c r="E34" s="27">
        <f>일위대가!F202</f>
        <v>0</v>
      </c>
      <c r="F34" s="27">
        <f>일위대가!H202</f>
        <v>218177</v>
      </c>
      <c r="G34" s="27">
        <f>일위대가!J202</f>
        <v>19636</v>
      </c>
      <c r="H34" s="27">
        <f t="shared" si="0"/>
        <v>237813</v>
      </c>
      <c r="I34" s="19" t="s">
        <v>1030</v>
      </c>
      <c r="J34" s="19" t="s">
        <v>53</v>
      </c>
      <c r="K34" s="19" t="s">
        <v>53</v>
      </c>
      <c r="L34" s="19" t="s">
        <v>53</v>
      </c>
      <c r="M34" s="19" t="s">
        <v>1031</v>
      </c>
      <c r="N34" s="2" t="s">
        <v>53</v>
      </c>
    </row>
    <row r="35" spans="1:14" ht="30" customHeight="1">
      <c r="A35" s="19" t="s">
        <v>1040</v>
      </c>
      <c r="B35" s="19" t="s">
        <v>1041</v>
      </c>
      <c r="C35" s="19" t="s">
        <v>755</v>
      </c>
      <c r="D35" s="19" t="s">
        <v>93</v>
      </c>
      <c r="E35" s="27">
        <f>일위대가!F209</f>
        <v>10101</v>
      </c>
      <c r="F35" s="27">
        <f>일위대가!H209</f>
        <v>575212</v>
      </c>
      <c r="G35" s="27">
        <f>일위대가!J209</f>
        <v>11504</v>
      </c>
      <c r="H35" s="27">
        <f t="shared" si="0"/>
        <v>596817</v>
      </c>
      <c r="I35" s="19" t="s">
        <v>1042</v>
      </c>
      <c r="J35" s="19" t="s">
        <v>53</v>
      </c>
      <c r="K35" s="19" t="s">
        <v>53</v>
      </c>
      <c r="L35" s="19" t="s">
        <v>53</v>
      </c>
      <c r="M35" s="19" t="s">
        <v>1043</v>
      </c>
      <c r="N35" s="2" t="s">
        <v>53</v>
      </c>
    </row>
    <row r="36" spans="1:14" ht="30" customHeight="1">
      <c r="A36" s="19" t="s">
        <v>757</v>
      </c>
      <c r="B36" s="19" t="s">
        <v>748</v>
      </c>
      <c r="C36" s="19" t="s">
        <v>755</v>
      </c>
      <c r="D36" s="19" t="s">
        <v>93</v>
      </c>
      <c r="E36" s="27">
        <f>일위대가!F214</f>
        <v>10101</v>
      </c>
      <c r="F36" s="27">
        <f>일위대가!H214</f>
        <v>793389</v>
      </c>
      <c r="G36" s="27">
        <f>일위대가!J214</f>
        <v>31140</v>
      </c>
      <c r="H36" s="27">
        <f t="shared" ref="H36:H67" si="1">E36+F36+G36</f>
        <v>834630</v>
      </c>
      <c r="I36" s="19" t="s">
        <v>756</v>
      </c>
      <c r="J36" s="19" t="s">
        <v>53</v>
      </c>
      <c r="K36" s="19" t="s">
        <v>53</v>
      </c>
      <c r="L36" s="19" t="s">
        <v>53</v>
      </c>
      <c r="M36" s="19" t="s">
        <v>1054</v>
      </c>
      <c r="N36" s="2" t="s">
        <v>53</v>
      </c>
    </row>
    <row r="37" spans="1:14" ht="30" customHeight="1">
      <c r="A37" s="19" t="s">
        <v>1058</v>
      </c>
      <c r="B37" s="19" t="s">
        <v>304</v>
      </c>
      <c r="C37" s="19" t="s">
        <v>1059</v>
      </c>
      <c r="D37" s="19" t="s">
        <v>306</v>
      </c>
      <c r="E37" s="27">
        <f>일위대가!F224</f>
        <v>2863</v>
      </c>
      <c r="F37" s="27">
        <f>일위대가!H224</f>
        <v>15223</v>
      </c>
      <c r="G37" s="27">
        <f>일위대가!J224</f>
        <v>5044</v>
      </c>
      <c r="H37" s="27">
        <f t="shared" si="1"/>
        <v>23130</v>
      </c>
      <c r="I37" s="19" t="s">
        <v>1060</v>
      </c>
      <c r="J37" s="19" t="s">
        <v>53</v>
      </c>
      <c r="K37" s="19" t="s">
        <v>53</v>
      </c>
      <c r="L37" s="19" t="s">
        <v>53</v>
      </c>
      <c r="M37" s="19" t="s">
        <v>1061</v>
      </c>
      <c r="N37" s="2" t="s">
        <v>53</v>
      </c>
    </row>
    <row r="38" spans="1:14" ht="30" customHeight="1">
      <c r="A38" s="19" t="s">
        <v>1075</v>
      </c>
      <c r="B38" s="19" t="s">
        <v>1076</v>
      </c>
      <c r="C38" s="19" t="s">
        <v>1077</v>
      </c>
      <c r="D38" s="19" t="s">
        <v>306</v>
      </c>
      <c r="E38" s="27">
        <f>일위대가!F234</f>
        <v>3861</v>
      </c>
      <c r="F38" s="27">
        <f>일위대가!H234</f>
        <v>22541</v>
      </c>
      <c r="G38" s="27">
        <f>일위대가!J234</f>
        <v>6698</v>
      </c>
      <c r="H38" s="27">
        <f t="shared" si="1"/>
        <v>33100</v>
      </c>
      <c r="I38" s="19" t="s">
        <v>1078</v>
      </c>
      <c r="J38" s="19" t="s">
        <v>53</v>
      </c>
      <c r="K38" s="19" t="s">
        <v>53</v>
      </c>
      <c r="L38" s="19" t="s">
        <v>53</v>
      </c>
      <c r="M38" s="19" t="s">
        <v>1061</v>
      </c>
      <c r="N38" s="2" t="s">
        <v>53</v>
      </c>
    </row>
    <row r="39" spans="1:14" ht="30" customHeight="1">
      <c r="A39" s="19" t="s">
        <v>117</v>
      </c>
      <c r="B39" s="19" t="s">
        <v>115</v>
      </c>
      <c r="C39" s="19" t="s">
        <v>53</v>
      </c>
      <c r="D39" s="19" t="s">
        <v>93</v>
      </c>
      <c r="E39" s="27">
        <f>일위대가!F240</f>
        <v>62407</v>
      </c>
      <c r="F39" s="27">
        <f>일위대가!H240</f>
        <v>669760</v>
      </c>
      <c r="G39" s="27">
        <f>일위대가!J240</f>
        <v>226110</v>
      </c>
      <c r="H39" s="27">
        <f t="shared" si="1"/>
        <v>958277</v>
      </c>
      <c r="I39" s="19" t="s">
        <v>116</v>
      </c>
      <c r="J39" s="19" t="s">
        <v>53</v>
      </c>
      <c r="K39" s="19" t="s">
        <v>53</v>
      </c>
      <c r="L39" s="19" t="s">
        <v>53</v>
      </c>
      <c r="M39" s="19" t="s">
        <v>1087</v>
      </c>
      <c r="N39" s="2" t="s">
        <v>53</v>
      </c>
    </row>
    <row r="40" spans="1:14" ht="30" customHeight="1">
      <c r="A40" s="19" t="s">
        <v>157</v>
      </c>
      <c r="B40" s="19" t="s">
        <v>154</v>
      </c>
      <c r="C40" s="19" t="s">
        <v>155</v>
      </c>
      <c r="D40" s="19" t="s">
        <v>84</v>
      </c>
      <c r="E40" s="27">
        <f>일위대가!F248</f>
        <v>2256</v>
      </c>
      <c r="F40" s="27">
        <f>일위대가!H248</f>
        <v>41106</v>
      </c>
      <c r="G40" s="27">
        <f>일위대가!J248</f>
        <v>793</v>
      </c>
      <c r="H40" s="27">
        <f t="shared" si="1"/>
        <v>44155</v>
      </c>
      <c r="I40" s="19" t="s">
        <v>156</v>
      </c>
      <c r="J40" s="19" t="s">
        <v>53</v>
      </c>
      <c r="K40" s="19" t="s">
        <v>53</v>
      </c>
      <c r="L40" s="19" t="s">
        <v>53</v>
      </c>
      <c r="M40" s="19" t="s">
        <v>1095</v>
      </c>
      <c r="N40" s="2" t="s">
        <v>53</v>
      </c>
    </row>
    <row r="41" spans="1:14" ht="30" customHeight="1">
      <c r="A41" s="19" t="s">
        <v>162</v>
      </c>
      <c r="B41" s="19" t="s">
        <v>159</v>
      </c>
      <c r="C41" s="19" t="s">
        <v>160</v>
      </c>
      <c r="D41" s="19" t="s">
        <v>84</v>
      </c>
      <c r="E41" s="27">
        <f>일위대가!F256</f>
        <v>5819</v>
      </c>
      <c r="F41" s="27">
        <f>일위대가!H256</f>
        <v>69855</v>
      </c>
      <c r="G41" s="27">
        <f>일위대가!J256</f>
        <v>1324</v>
      </c>
      <c r="H41" s="27">
        <f t="shared" si="1"/>
        <v>76998</v>
      </c>
      <c r="I41" s="19" t="s">
        <v>161</v>
      </c>
      <c r="J41" s="19" t="s">
        <v>53</v>
      </c>
      <c r="K41" s="19" t="s">
        <v>53</v>
      </c>
      <c r="L41" s="19" t="s">
        <v>53</v>
      </c>
      <c r="M41" s="19" t="s">
        <v>1095</v>
      </c>
      <c r="N41" s="2" t="s">
        <v>53</v>
      </c>
    </row>
    <row r="42" spans="1:14" ht="30" customHeight="1">
      <c r="A42" s="19" t="s">
        <v>152</v>
      </c>
      <c r="B42" s="19" t="s">
        <v>148</v>
      </c>
      <c r="C42" s="19" t="s">
        <v>149</v>
      </c>
      <c r="D42" s="19" t="s">
        <v>150</v>
      </c>
      <c r="E42" s="27">
        <f>일위대가!F260</f>
        <v>0</v>
      </c>
      <c r="F42" s="27">
        <f>일위대가!H260</f>
        <v>75987</v>
      </c>
      <c r="G42" s="27">
        <f>일위대가!J260</f>
        <v>0</v>
      </c>
      <c r="H42" s="27">
        <f t="shared" si="1"/>
        <v>75987</v>
      </c>
      <c r="I42" s="19" t="s">
        <v>151</v>
      </c>
      <c r="J42" s="19" t="s">
        <v>53</v>
      </c>
      <c r="K42" s="19" t="s">
        <v>53</v>
      </c>
      <c r="L42" s="19" t="s">
        <v>53</v>
      </c>
      <c r="M42" s="19" t="s">
        <v>1118</v>
      </c>
      <c r="N42" s="2" t="s">
        <v>53</v>
      </c>
    </row>
    <row r="43" spans="1:14" ht="30" customHeight="1">
      <c r="A43" s="19" t="s">
        <v>276</v>
      </c>
      <c r="B43" s="19" t="s">
        <v>273</v>
      </c>
      <c r="C43" s="19" t="s">
        <v>274</v>
      </c>
      <c r="D43" s="19" t="s">
        <v>99</v>
      </c>
      <c r="E43" s="27">
        <f>일위대가!F265</f>
        <v>6510</v>
      </c>
      <c r="F43" s="27">
        <f>일위대가!H265</f>
        <v>3624</v>
      </c>
      <c r="G43" s="27">
        <f>일위대가!J265</f>
        <v>144</v>
      </c>
      <c r="H43" s="27">
        <f t="shared" si="1"/>
        <v>10278</v>
      </c>
      <c r="I43" s="19" t="s">
        <v>275</v>
      </c>
      <c r="J43" s="19" t="s">
        <v>53</v>
      </c>
      <c r="K43" s="19" t="s">
        <v>53</v>
      </c>
      <c r="L43" s="19" t="s">
        <v>53</v>
      </c>
      <c r="M43" s="19" t="s">
        <v>53</v>
      </c>
      <c r="N43" s="2" t="s">
        <v>53</v>
      </c>
    </row>
    <row r="44" spans="1:14" ht="30" customHeight="1">
      <c r="A44" s="19" t="s">
        <v>1109</v>
      </c>
      <c r="B44" s="19" t="s">
        <v>1106</v>
      </c>
      <c r="C44" s="19" t="s">
        <v>1107</v>
      </c>
      <c r="D44" s="19" t="s">
        <v>306</v>
      </c>
      <c r="E44" s="27">
        <f>일위대가!F271</f>
        <v>118771</v>
      </c>
      <c r="F44" s="27">
        <f>일위대가!H271</f>
        <v>74260</v>
      </c>
      <c r="G44" s="27">
        <f>일위대가!J271</f>
        <v>0</v>
      </c>
      <c r="H44" s="27">
        <f t="shared" si="1"/>
        <v>193031</v>
      </c>
      <c r="I44" s="19" t="s">
        <v>1108</v>
      </c>
      <c r="J44" s="19" t="s">
        <v>53</v>
      </c>
      <c r="K44" s="19" t="s">
        <v>53</v>
      </c>
      <c r="L44" s="19" t="s">
        <v>53</v>
      </c>
      <c r="M44" s="19" t="s">
        <v>1131</v>
      </c>
      <c r="N44" s="2" t="s">
        <v>53</v>
      </c>
    </row>
    <row r="45" spans="1:14" ht="30" customHeight="1">
      <c r="A45" s="19" t="s">
        <v>1144</v>
      </c>
      <c r="B45" s="19" t="s">
        <v>294</v>
      </c>
      <c r="C45" s="19" t="s">
        <v>1145</v>
      </c>
      <c r="D45" s="19" t="s">
        <v>84</v>
      </c>
      <c r="E45" s="27">
        <f>일위대가!F277</f>
        <v>0</v>
      </c>
      <c r="F45" s="27">
        <f>일위대가!H277</f>
        <v>36545</v>
      </c>
      <c r="G45" s="27">
        <f>일위대가!J277</f>
        <v>730</v>
      </c>
      <c r="H45" s="27">
        <f t="shared" si="1"/>
        <v>37275</v>
      </c>
      <c r="I45" s="19" t="s">
        <v>1146</v>
      </c>
      <c r="J45" s="19" t="s">
        <v>53</v>
      </c>
      <c r="K45" s="19" t="s">
        <v>53</v>
      </c>
      <c r="L45" s="19" t="s">
        <v>53</v>
      </c>
      <c r="M45" s="19" t="s">
        <v>1147</v>
      </c>
      <c r="N45" s="2" t="s">
        <v>53</v>
      </c>
    </row>
    <row r="46" spans="1:14" ht="30" customHeight="1">
      <c r="A46" s="19" t="s">
        <v>297</v>
      </c>
      <c r="B46" s="19" t="s">
        <v>294</v>
      </c>
      <c r="C46" s="19" t="s">
        <v>295</v>
      </c>
      <c r="D46" s="19" t="s">
        <v>84</v>
      </c>
      <c r="E46" s="27">
        <f>일위대가!F282</f>
        <v>2137</v>
      </c>
      <c r="F46" s="27">
        <f>일위대가!H282</f>
        <v>37881</v>
      </c>
      <c r="G46" s="27">
        <f>일위대가!J282</f>
        <v>730</v>
      </c>
      <c r="H46" s="27">
        <f t="shared" si="1"/>
        <v>40748</v>
      </c>
      <c r="I46" s="19" t="s">
        <v>296</v>
      </c>
      <c r="J46" s="19" t="s">
        <v>53</v>
      </c>
      <c r="K46" s="19" t="s">
        <v>53</v>
      </c>
      <c r="L46" s="19" t="s">
        <v>53</v>
      </c>
      <c r="M46" s="19" t="s">
        <v>1147</v>
      </c>
      <c r="N46" s="2" t="s">
        <v>53</v>
      </c>
    </row>
    <row r="47" spans="1:14" ht="30" customHeight="1">
      <c r="A47" s="19" t="s">
        <v>1158</v>
      </c>
      <c r="B47" s="19" t="s">
        <v>1159</v>
      </c>
      <c r="C47" s="19" t="s">
        <v>1160</v>
      </c>
      <c r="D47" s="19" t="s">
        <v>84</v>
      </c>
      <c r="E47" s="27">
        <f>일위대가!F287</f>
        <v>0</v>
      </c>
      <c r="F47" s="27">
        <f>일위대가!H287</f>
        <v>1297</v>
      </c>
      <c r="G47" s="27">
        <f>일위대가!J287</f>
        <v>0</v>
      </c>
      <c r="H47" s="27">
        <f t="shared" si="1"/>
        <v>1297</v>
      </c>
      <c r="I47" s="19" t="s">
        <v>1161</v>
      </c>
      <c r="J47" s="19" t="s">
        <v>53</v>
      </c>
      <c r="K47" s="19" t="s">
        <v>53</v>
      </c>
      <c r="L47" s="19" t="s">
        <v>53</v>
      </c>
      <c r="M47" s="19" t="s">
        <v>1162</v>
      </c>
      <c r="N47" s="2" t="s">
        <v>53</v>
      </c>
    </row>
    <row r="48" spans="1:14" ht="30" customHeight="1">
      <c r="A48" s="19" t="s">
        <v>1168</v>
      </c>
      <c r="B48" s="19" t="s">
        <v>1169</v>
      </c>
      <c r="C48" s="19" t="s">
        <v>1170</v>
      </c>
      <c r="D48" s="19" t="s">
        <v>99</v>
      </c>
      <c r="E48" s="27">
        <f>일위대가!F291</f>
        <v>0</v>
      </c>
      <c r="F48" s="27">
        <f>일위대가!H291</f>
        <v>6698</v>
      </c>
      <c r="G48" s="27">
        <f>일위대가!J291</f>
        <v>0</v>
      </c>
      <c r="H48" s="27">
        <f t="shared" si="1"/>
        <v>6698</v>
      </c>
      <c r="I48" s="19" t="s">
        <v>1171</v>
      </c>
      <c r="J48" s="19" t="s">
        <v>53</v>
      </c>
      <c r="K48" s="19" t="s">
        <v>53</v>
      </c>
      <c r="L48" s="19" t="s">
        <v>53</v>
      </c>
      <c r="M48" s="19" t="s">
        <v>1172</v>
      </c>
      <c r="N48" s="2" t="s">
        <v>53</v>
      </c>
    </row>
    <row r="49" spans="1:14" ht="30" customHeight="1">
      <c r="A49" s="19" t="s">
        <v>1175</v>
      </c>
      <c r="B49" s="19" t="s">
        <v>166</v>
      </c>
      <c r="C49" s="19" t="s">
        <v>167</v>
      </c>
      <c r="D49" s="19" t="s">
        <v>84</v>
      </c>
      <c r="E49" s="27">
        <f>일위대가!F297</f>
        <v>0</v>
      </c>
      <c r="F49" s="27">
        <f>일위대가!H297</f>
        <v>24395</v>
      </c>
      <c r="G49" s="27">
        <f>일위대가!J297</f>
        <v>731</v>
      </c>
      <c r="H49" s="27">
        <f t="shared" si="1"/>
        <v>25126</v>
      </c>
      <c r="I49" s="19" t="s">
        <v>1176</v>
      </c>
      <c r="J49" s="19" t="s">
        <v>53</v>
      </c>
      <c r="K49" s="19" t="s">
        <v>53</v>
      </c>
      <c r="L49" s="19" t="s">
        <v>53</v>
      </c>
      <c r="M49" s="19" t="s">
        <v>1177</v>
      </c>
      <c r="N49" s="2" t="s">
        <v>53</v>
      </c>
    </row>
    <row r="50" spans="1:14" ht="30" customHeight="1">
      <c r="A50" s="19" t="s">
        <v>169</v>
      </c>
      <c r="B50" s="19" t="s">
        <v>166</v>
      </c>
      <c r="C50" s="19" t="s">
        <v>167</v>
      </c>
      <c r="D50" s="19" t="s">
        <v>84</v>
      </c>
      <c r="E50" s="27">
        <f>일위대가!F304</f>
        <v>3237</v>
      </c>
      <c r="F50" s="27">
        <f>일위대가!H304</f>
        <v>24395</v>
      </c>
      <c r="G50" s="27">
        <f>일위대가!J304</f>
        <v>731</v>
      </c>
      <c r="H50" s="27">
        <f t="shared" si="1"/>
        <v>28363</v>
      </c>
      <c r="I50" s="19" t="s">
        <v>168</v>
      </c>
      <c r="J50" s="19" t="s">
        <v>53</v>
      </c>
      <c r="K50" s="19" t="s">
        <v>53</v>
      </c>
      <c r="L50" s="19" t="s">
        <v>53</v>
      </c>
      <c r="M50" s="19" t="s">
        <v>1177</v>
      </c>
      <c r="N50" s="2" t="s">
        <v>53</v>
      </c>
    </row>
    <row r="51" spans="1:14" ht="30" customHeight="1">
      <c r="A51" s="19" t="s">
        <v>1194</v>
      </c>
      <c r="B51" s="19" t="s">
        <v>166</v>
      </c>
      <c r="C51" s="19" t="s">
        <v>171</v>
      </c>
      <c r="D51" s="19" t="s">
        <v>84</v>
      </c>
      <c r="E51" s="27">
        <f>일위대가!F310</f>
        <v>0</v>
      </c>
      <c r="F51" s="27">
        <f>일위대가!H310</f>
        <v>19170</v>
      </c>
      <c r="G51" s="27">
        <f>일위대가!J310</f>
        <v>575</v>
      </c>
      <c r="H51" s="27">
        <f t="shared" si="1"/>
        <v>19745</v>
      </c>
      <c r="I51" s="19" t="s">
        <v>1195</v>
      </c>
      <c r="J51" s="19" t="s">
        <v>53</v>
      </c>
      <c r="K51" s="19" t="s">
        <v>53</v>
      </c>
      <c r="L51" s="19" t="s">
        <v>53</v>
      </c>
      <c r="M51" s="19" t="s">
        <v>1177</v>
      </c>
      <c r="N51" s="2" t="s">
        <v>53</v>
      </c>
    </row>
    <row r="52" spans="1:14" ht="30" customHeight="1">
      <c r="A52" s="19" t="s">
        <v>173</v>
      </c>
      <c r="B52" s="19" t="s">
        <v>166</v>
      </c>
      <c r="C52" s="19" t="s">
        <v>171</v>
      </c>
      <c r="D52" s="19" t="s">
        <v>84</v>
      </c>
      <c r="E52" s="27">
        <f>일위대가!F317</f>
        <v>3237</v>
      </c>
      <c r="F52" s="27">
        <f>일위대가!H317</f>
        <v>19170</v>
      </c>
      <c r="G52" s="27">
        <f>일위대가!J317</f>
        <v>575</v>
      </c>
      <c r="H52" s="27">
        <f t="shared" si="1"/>
        <v>22982</v>
      </c>
      <c r="I52" s="19" t="s">
        <v>172</v>
      </c>
      <c r="J52" s="19" t="s">
        <v>53</v>
      </c>
      <c r="K52" s="19" t="s">
        <v>53</v>
      </c>
      <c r="L52" s="19" t="s">
        <v>53</v>
      </c>
      <c r="M52" s="19" t="s">
        <v>1177</v>
      </c>
      <c r="N52" s="2" t="s">
        <v>53</v>
      </c>
    </row>
    <row r="53" spans="1:14" ht="30" customHeight="1">
      <c r="A53" s="19" t="s">
        <v>1205</v>
      </c>
      <c r="B53" s="19" t="s">
        <v>1206</v>
      </c>
      <c r="C53" s="19" t="s">
        <v>53</v>
      </c>
      <c r="D53" s="19" t="s">
        <v>84</v>
      </c>
      <c r="E53" s="27">
        <f>일위대가!F323</f>
        <v>0</v>
      </c>
      <c r="F53" s="27">
        <f>일위대가!H323</f>
        <v>13810</v>
      </c>
      <c r="G53" s="27">
        <f>일위대가!J323</f>
        <v>276</v>
      </c>
      <c r="H53" s="27">
        <f t="shared" si="1"/>
        <v>14086</v>
      </c>
      <c r="I53" s="19" t="s">
        <v>1207</v>
      </c>
      <c r="J53" s="19" t="s">
        <v>53</v>
      </c>
      <c r="K53" s="19" t="s">
        <v>53</v>
      </c>
      <c r="L53" s="19" t="s">
        <v>53</v>
      </c>
      <c r="M53" s="19" t="s">
        <v>1208</v>
      </c>
      <c r="N53" s="2" t="s">
        <v>53</v>
      </c>
    </row>
    <row r="54" spans="1:14" ht="30" customHeight="1">
      <c r="A54" s="19" t="s">
        <v>245</v>
      </c>
      <c r="B54" s="19" t="s">
        <v>242</v>
      </c>
      <c r="C54" s="19" t="s">
        <v>243</v>
      </c>
      <c r="D54" s="19" t="s">
        <v>84</v>
      </c>
      <c r="E54" s="27">
        <f>일위대가!F329</f>
        <v>52650</v>
      </c>
      <c r="F54" s="27">
        <f>일위대가!H329</f>
        <v>13810</v>
      </c>
      <c r="G54" s="27">
        <f>일위대가!J329</f>
        <v>276</v>
      </c>
      <c r="H54" s="27">
        <f t="shared" si="1"/>
        <v>66736</v>
      </c>
      <c r="I54" s="19" t="s">
        <v>244</v>
      </c>
      <c r="J54" s="19" t="s">
        <v>53</v>
      </c>
      <c r="K54" s="19" t="s">
        <v>53</v>
      </c>
      <c r="L54" s="19" t="s">
        <v>53</v>
      </c>
      <c r="M54" s="19" t="s">
        <v>1208</v>
      </c>
      <c r="N54" s="2" t="s">
        <v>53</v>
      </c>
    </row>
    <row r="55" spans="1:14" ht="30" customHeight="1">
      <c r="A55" s="19" t="s">
        <v>1229</v>
      </c>
      <c r="B55" s="19" t="s">
        <v>214</v>
      </c>
      <c r="C55" s="19" t="s">
        <v>1230</v>
      </c>
      <c r="D55" s="19" t="s">
        <v>84</v>
      </c>
      <c r="E55" s="27">
        <f>일위대가!F335</f>
        <v>0</v>
      </c>
      <c r="F55" s="27">
        <f>일위대가!H335</f>
        <v>9885</v>
      </c>
      <c r="G55" s="27">
        <f>일위대가!J335</f>
        <v>197</v>
      </c>
      <c r="H55" s="27">
        <f t="shared" si="1"/>
        <v>10082</v>
      </c>
      <c r="I55" s="19" t="s">
        <v>1231</v>
      </c>
      <c r="J55" s="19" t="s">
        <v>53</v>
      </c>
      <c r="K55" s="19" t="s">
        <v>53</v>
      </c>
      <c r="L55" s="19" t="s">
        <v>53</v>
      </c>
      <c r="M55" s="19" t="s">
        <v>1232</v>
      </c>
      <c r="N55" s="2" t="s">
        <v>53</v>
      </c>
    </row>
    <row r="56" spans="1:14" ht="30" customHeight="1">
      <c r="A56" s="19" t="s">
        <v>222</v>
      </c>
      <c r="B56" s="19" t="s">
        <v>219</v>
      </c>
      <c r="C56" s="19" t="s">
        <v>220</v>
      </c>
      <c r="D56" s="19" t="s">
        <v>84</v>
      </c>
      <c r="E56" s="27">
        <f>일위대가!F340</f>
        <v>2829</v>
      </c>
      <c r="F56" s="27">
        <f>일위대가!H340</f>
        <v>12850</v>
      </c>
      <c r="G56" s="27">
        <f>일위대가!J340</f>
        <v>256</v>
      </c>
      <c r="H56" s="27">
        <f t="shared" si="1"/>
        <v>15935</v>
      </c>
      <c r="I56" s="19" t="s">
        <v>221</v>
      </c>
      <c r="J56" s="19" t="s">
        <v>53</v>
      </c>
      <c r="K56" s="19" t="s">
        <v>53</v>
      </c>
      <c r="L56" s="19" t="s">
        <v>53</v>
      </c>
      <c r="M56" s="19" t="s">
        <v>1237</v>
      </c>
      <c r="N56" s="2" t="s">
        <v>53</v>
      </c>
    </row>
    <row r="57" spans="1:14" ht="30" customHeight="1">
      <c r="A57" s="19" t="s">
        <v>226</v>
      </c>
      <c r="B57" s="19" t="s">
        <v>219</v>
      </c>
      <c r="C57" s="19" t="s">
        <v>224</v>
      </c>
      <c r="D57" s="19" t="s">
        <v>84</v>
      </c>
      <c r="E57" s="27">
        <f>일위대가!F345</f>
        <v>1886</v>
      </c>
      <c r="F57" s="27">
        <f>일위대가!H345</f>
        <v>12850</v>
      </c>
      <c r="G57" s="27">
        <f>일위대가!J345</f>
        <v>256</v>
      </c>
      <c r="H57" s="27">
        <f t="shared" si="1"/>
        <v>14992</v>
      </c>
      <c r="I57" s="19" t="s">
        <v>225</v>
      </c>
      <c r="J57" s="19" t="s">
        <v>53</v>
      </c>
      <c r="K57" s="19" t="s">
        <v>53</v>
      </c>
      <c r="L57" s="19" t="s">
        <v>53</v>
      </c>
      <c r="M57" s="19" t="s">
        <v>1237</v>
      </c>
      <c r="N57" s="2" t="s">
        <v>53</v>
      </c>
    </row>
    <row r="58" spans="1:14" ht="30" customHeight="1">
      <c r="A58" s="19" t="s">
        <v>230</v>
      </c>
      <c r="B58" s="19" t="s">
        <v>219</v>
      </c>
      <c r="C58" s="19" t="s">
        <v>228</v>
      </c>
      <c r="D58" s="19" t="s">
        <v>84</v>
      </c>
      <c r="E58" s="27">
        <f>일위대가!F350</f>
        <v>7546</v>
      </c>
      <c r="F58" s="27">
        <f>일위대가!H350</f>
        <v>12850</v>
      </c>
      <c r="G58" s="27">
        <f>일위대가!J350</f>
        <v>256</v>
      </c>
      <c r="H58" s="27">
        <f t="shared" si="1"/>
        <v>20652</v>
      </c>
      <c r="I58" s="19" t="s">
        <v>229</v>
      </c>
      <c r="J58" s="19" t="s">
        <v>53</v>
      </c>
      <c r="K58" s="19" t="s">
        <v>53</v>
      </c>
      <c r="L58" s="19" t="s">
        <v>53</v>
      </c>
      <c r="M58" s="19" t="s">
        <v>1237</v>
      </c>
      <c r="N58" s="2" t="s">
        <v>53</v>
      </c>
    </row>
    <row r="59" spans="1:14" ht="30" customHeight="1">
      <c r="A59" s="19" t="s">
        <v>286</v>
      </c>
      <c r="B59" s="19" t="s">
        <v>283</v>
      </c>
      <c r="C59" s="19" t="s">
        <v>284</v>
      </c>
      <c r="D59" s="19" t="s">
        <v>84</v>
      </c>
      <c r="E59" s="27">
        <f>일위대가!F355</f>
        <v>21427</v>
      </c>
      <c r="F59" s="27">
        <f>일위대가!H355</f>
        <v>9678</v>
      </c>
      <c r="G59" s="27">
        <f>일위대가!J355</f>
        <v>0</v>
      </c>
      <c r="H59" s="27">
        <f t="shared" si="1"/>
        <v>31105</v>
      </c>
      <c r="I59" s="19" t="s">
        <v>285</v>
      </c>
      <c r="J59" s="19" t="s">
        <v>53</v>
      </c>
      <c r="K59" s="19" t="s">
        <v>53</v>
      </c>
      <c r="L59" s="19" t="s">
        <v>53</v>
      </c>
      <c r="M59" s="19" t="s">
        <v>53</v>
      </c>
      <c r="N59" s="2" t="s">
        <v>53</v>
      </c>
    </row>
    <row r="60" spans="1:14" ht="30" customHeight="1">
      <c r="A60" s="19" t="s">
        <v>290</v>
      </c>
      <c r="B60" s="19" t="s">
        <v>283</v>
      </c>
      <c r="C60" s="19" t="s">
        <v>288</v>
      </c>
      <c r="D60" s="19" t="s">
        <v>84</v>
      </c>
      <c r="E60" s="27">
        <f>일위대가!F362</f>
        <v>42853</v>
      </c>
      <c r="F60" s="27">
        <f>일위대가!H362</f>
        <v>23539</v>
      </c>
      <c r="G60" s="27">
        <f>일위대가!J362</f>
        <v>0</v>
      </c>
      <c r="H60" s="27">
        <f t="shared" si="1"/>
        <v>66392</v>
      </c>
      <c r="I60" s="19" t="s">
        <v>289</v>
      </c>
      <c r="J60" s="19" t="s">
        <v>53</v>
      </c>
      <c r="K60" s="19" t="s">
        <v>53</v>
      </c>
      <c r="L60" s="19" t="s">
        <v>53</v>
      </c>
      <c r="M60" s="19" t="s">
        <v>53</v>
      </c>
      <c r="N60" s="2" t="s">
        <v>53</v>
      </c>
    </row>
    <row r="61" spans="1:14" ht="30" customHeight="1">
      <c r="A61" s="19" t="s">
        <v>217</v>
      </c>
      <c r="B61" s="19" t="s">
        <v>214</v>
      </c>
      <c r="C61" s="19" t="s">
        <v>215</v>
      </c>
      <c r="D61" s="19" t="s">
        <v>84</v>
      </c>
      <c r="E61" s="27">
        <f>일위대가!F367</f>
        <v>1886</v>
      </c>
      <c r="F61" s="27">
        <f>일위대가!H367</f>
        <v>9885</v>
      </c>
      <c r="G61" s="27">
        <f>일위대가!J367</f>
        <v>197</v>
      </c>
      <c r="H61" s="27">
        <f t="shared" si="1"/>
        <v>11968</v>
      </c>
      <c r="I61" s="19" t="s">
        <v>216</v>
      </c>
      <c r="J61" s="19" t="s">
        <v>53</v>
      </c>
      <c r="K61" s="19" t="s">
        <v>53</v>
      </c>
      <c r="L61" s="19" t="s">
        <v>53</v>
      </c>
      <c r="M61" s="19" t="s">
        <v>1271</v>
      </c>
      <c r="N61" s="2" t="s">
        <v>53</v>
      </c>
    </row>
    <row r="62" spans="1:14" ht="30" customHeight="1">
      <c r="A62" s="19" t="s">
        <v>1275</v>
      </c>
      <c r="B62" s="19" t="s">
        <v>299</v>
      </c>
      <c r="C62" s="19" t="s">
        <v>1276</v>
      </c>
      <c r="D62" s="19" t="s">
        <v>84</v>
      </c>
      <c r="E62" s="27">
        <f>일위대가!F371</f>
        <v>0</v>
      </c>
      <c r="F62" s="27">
        <f>일위대가!H371</f>
        <v>1372</v>
      </c>
      <c r="G62" s="27">
        <f>일위대가!J371</f>
        <v>0</v>
      </c>
      <c r="H62" s="27">
        <f t="shared" si="1"/>
        <v>1372</v>
      </c>
      <c r="I62" s="19" t="s">
        <v>1277</v>
      </c>
      <c r="J62" s="19" t="s">
        <v>53</v>
      </c>
      <c r="K62" s="19" t="s">
        <v>53</v>
      </c>
      <c r="L62" s="19" t="s">
        <v>53</v>
      </c>
      <c r="M62" s="19" t="s">
        <v>1278</v>
      </c>
      <c r="N62" s="2" t="s">
        <v>53</v>
      </c>
    </row>
    <row r="63" spans="1:14" ht="30" customHeight="1">
      <c r="A63" s="19" t="s">
        <v>302</v>
      </c>
      <c r="B63" s="19" t="s">
        <v>299</v>
      </c>
      <c r="C63" s="19" t="s">
        <v>300</v>
      </c>
      <c r="D63" s="19" t="s">
        <v>84</v>
      </c>
      <c r="E63" s="27">
        <f>일위대가!F377</f>
        <v>2510</v>
      </c>
      <c r="F63" s="27">
        <f>일위대가!H377</f>
        <v>1372</v>
      </c>
      <c r="G63" s="27">
        <f>일위대가!J377</f>
        <v>0</v>
      </c>
      <c r="H63" s="27">
        <f t="shared" si="1"/>
        <v>3882</v>
      </c>
      <c r="I63" s="19" t="s">
        <v>301</v>
      </c>
      <c r="J63" s="19" t="s">
        <v>53</v>
      </c>
      <c r="K63" s="19" t="s">
        <v>53</v>
      </c>
      <c r="L63" s="19" t="s">
        <v>53</v>
      </c>
      <c r="M63" s="19" t="s">
        <v>1278</v>
      </c>
      <c r="N63" s="2" t="s">
        <v>53</v>
      </c>
    </row>
    <row r="64" spans="1:14" ht="30" customHeight="1">
      <c r="A64" s="19" t="s">
        <v>308</v>
      </c>
      <c r="B64" s="19" t="s">
        <v>304</v>
      </c>
      <c r="C64" s="19" t="s">
        <v>305</v>
      </c>
      <c r="D64" s="19" t="s">
        <v>306</v>
      </c>
      <c r="E64" s="27">
        <f>일위대가!F382</f>
        <v>122487</v>
      </c>
      <c r="F64" s="27">
        <f>일위대가!H382</f>
        <v>15223</v>
      </c>
      <c r="G64" s="27">
        <f>일위대가!J382</f>
        <v>5044</v>
      </c>
      <c r="H64" s="27">
        <f t="shared" si="1"/>
        <v>142754</v>
      </c>
      <c r="I64" s="19" t="s">
        <v>307</v>
      </c>
      <c r="J64" s="19" t="s">
        <v>53</v>
      </c>
      <c r="K64" s="19" t="s">
        <v>53</v>
      </c>
      <c r="L64" s="19" t="s">
        <v>53</v>
      </c>
      <c r="M64" s="19" t="s">
        <v>53</v>
      </c>
      <c r="N64" s="2" t="s">
        <v>53</v>
      </c>
    </row>
    <row r="65" spans="1:14" ht="30" customHeight="1">
      <c r="A65" s="19" t="s">
        <v>313</v>
      </c>
      <c r="B65" s="19" t="s">
        <v>310</v>
      </c>
      <c r="C65" s="19" t="s">
        <v>311</v>
      </c>
      <c r="D65" s="19" t="s">
        <v>62</v>
      </c>
      <c r="E65" s="27">
        <f>일위대가!F391</f>
        <v>370269</v>
      </c>
      <c r="F65" s="27">
        <f>일위대가!H391</f>
        <v>1049757</v>
      </c>
      <c r="G65" s="27">
        <f>일위대가!J391</f>
        <v>43357</v>
      </c>
      <c r="H65" s="27">
        <f t="shared" si="1"/>
        <v>1463383</v>
      </c>
      <c r="I65" s="19" t="s">
        <v>312</v>
      </c>
      <c r="J65" s="19" t="s">
        <v>53</v>
      </c>
      <c r="K65" s="19" t="s">
        <v>53</v>
      </c>
      <c r="L65" s="19" t="s">
        <v>53</v>
      </c>
      <c r="M65" s="19" t="s">
        <v>53</v>
      </c>
      <c r="N65" s="2" t="s">
        <v>53</v>
      </c>
    </row>
    <row r="66" spans="1:14" ht="30" customHeight="1">
      <c r="A66" s="19" t="s">
        <v>1303</v>
      </c>
      <c r="B66" s="19" t="s">
        <v>1304</v>
      </c>
      <c r="C66" s="19" t="s">
        <v>1305</v>
      </c>
      <c r="D66" s="19" t="s">
        <v>84</v>
      </c>
      <c r="E66" s="27">
        <f>일위대가!F404</f>
        <v>8080</v>
      </c>
      <c r="F66" s="27">
        <f>일위대가!H404</f>
        <v>0</v>
      </c>
      <c r="G66" s="27">
        <f>일위대가!J404</f>
        <v>0</v>
      </c>
      <c r="H66" s="27">
        <f t="shared" si="1"/>
        <v>8080</v>
      </c>
      <c r="I66" s="19" t="s">
        <v>1306</v>
      </c>
      <c r="J66" s="19" t="s">
        <v>53</v>
      </c>
      <c r="K66" s="19" t="s">
        <v>53</v>
      </c>
      <c r="L66" s="19" t="s">
        <v>53</v>
      </c>
      <c r="M66" s="19" t="s">
        <v>1307</v>
      </c>
      <c r="N66" s="2" t="s">
        <v>53</v>
      </c>
    </row>
    <row r="67" spans="1:14" ht="30" customHeight="1">
      <c r="A67" s="19" t="s">
        <v>1351</v>
      </c>
      <c r="B67" s="19" t="s">
        <v>1352</v>
      </c>
      <c r="C67" s="19" t="s">
        <v>1353</v>
      </c>
      <c r="D67" s="19" t="s">
        <v>84</v>
      </c>
      <c r="E67" s="27">
        <f>일위대가!F410</f>
        <v>0</v>
      </c>
      <c r="F67" s="27">
        <f>일위대가!H410</f>
        <v>11479</v>
      </c>
      <c r="G67" s="27">
        <f>일위대가!J410</f>
        <v>688</v>
      </c>
      <c r="H67" s="27">
        <f t="shared" si="1"/>
        <v>12167</v>
      </c>
      <c r="I67" s="19" t="s">
        <v>1354</v>
      </c>
      <c r="J67" s="19" t="s">
        <v>53</v>
      </c>
      <c r="K67" s="19" t="s">
        <v>53</v>
      </c>
      <c r="L67" s="19" t="s">
        <v>53</v>
      </c>
      <c r="M67" s="19" t="s">
        <v>1355</v>
      </c>
      <c r="N67" s="2" t="s">
        <v>53</v>
      </c>
    </row>
    <row r="68" spans="1:14" ht="30" customHeight="1">
      <c r="A68" s="19" t="s">
        <v>281</v>
      </c>
      <c r="B68" s="19" t="s">
        <v>278</v>
      </c>
      <c r="C68" s="19" t="s">
        <v>279</v>
      </c>
      <c r="D68" s="19" t="s">
        <v>84</v>
      </c>
      <c r="E68" s="27">
        <f>일위대가!F415</f>
        <v>8080</v>
      </c>
      <c r="F68" s="27">
        <f>일위대가!H415</f>
        <v>11479</v>
      </c>
      <c r="G68" s="27">
        <f>일위대가!J415</f>
        <v>688</v>
      </c>
      <c r="H68" s="27">
        <f t="shared" ref="H68:H99" si="2">E68+F68+G68</f>
        <v>20247</v>
      </c>
      <c r="I68" s="19" t="s">
        <v>280</v>
      </c>
      <c r="J68" s="19" t="s">
        <v>53</v>
      </c>
      <c r="K68" s="19" t="s">
        <v>53</v>
      </c>
      <c r="L68" s="19" t="s">
        <v>53</v>
      </c>
      <c r="M68" s="19" t="s">
        <v>53</v>
      </c>
      <c r="N68" s="2" t="s">
        <v>53</v>
      </c>
    </row>
    <row r="69" spans="1:14" ht="30" customHeight="1">
      <c r="A69" s="19" t="s">
        <v>181</v>
      </c>
      <c r="B69" s="19" t="s">
        <v>178</v>
      </c>
      <c r="C69" s="19" t="s">
        <v>179</v>
      </c>
      <c r="D69" s="19" t="s">
        <v>99</v>
      </c>
      <c r="E69" s="27">
        <f>일위대가!F420</f>
        <v>2710</v>
      </c>
      <c r="F69" s="27">
        <f>일위대가!H420</f>
        <v>6698</v>
      </c>
      <c r="G69" s="27">
        <f>일위대가!J420</f>
        <v>0</v>
      </c>
      <c r="H69" s="27">
        <f t="shared" si="2"/>
        <v>9408</v>
      </c>
      <c r="I69" s="19" t="s">
        <v>180</v>
      </c>
      <c r="J69" s="19" t="s">
        <v>53</v>
      </c>
      <c r="K69" s="19" t="s">
        <v>53</v>
      </c>
      <c r="L69" s="19" t="s">
        <v>53</v>
      </c>
      <c r="M69" s="19" t="s">
        <v>53</v>
      </c>
      <c r="N69" s="2" t="s">
        <v>53</v>
      </c>
    </row>
    <row r="70" spans="1:14" ht="30" customHeight="1">
      <c r="A70" s="19" t="s">
        <v>771</v>
      </c>
      <c r="B70" s="19" t="s">
        <v>768</v>
      </c>
      <c r="C70" s="19" t="s">
        <v>769</v>
      </c>
      <c r="D70" s="19" t="s">
        <v>121</v>
      </c>
      <c r="E70" s="27">
        <f>일위대가!F429</f>
        <v>37</v>
      </c>
      <c r="F70" s="27">
        <f>일위대가!H429</f>
        <v>1260</v>
      </c>
      <c r="G70" s="27">
        <f>일위대가!J429</f>
        <v>63</v>
      </c>
      <c r="H70" s="27">
        <f t="shared" si="2"/>
        <v>1360</v>
      </c>
      <c r="I70" s="19" t="s">
        <v>770</v>
      </c>
      <c r="J70" s="19" t="s">
        <v>53</v>
      </c>
      <c r="K70" s="19" t="s">
        <v>53</v>
      </c>
      <c r="L70" s="19" t="s">
        <v>53</v>
      </c>
      <c r="M70" s="19" t="s">
        <v>1371</v>
      </c>
      <c r="N70" s="2" t="s">
        <v>53</v>
      </c>
    </row>
    <row r="71" spans="1:14" ht="30" customHeight="1">
      <c r="A71" s="19" t="s">
        <v>1382</v>
      </c>
      <c r="B71" s="19" t="s">
        <v>1383</v>
      </c>
      <c r="C71" s="19" t="s">
        <v>1384</v>
      </c>
      <c r="D71" s="19" t="s">
        <v>84</v>
      </c>
      <c r="E71" s="27">
        <f>일위대가!F439</f>
        <v>34697</v>
      </c>
      <c r="F71" s="27">
        <f>일위대가!H439</f>
        <v>57362</v>
      </c>
      <c r="G71" s="27">
        <f>일위대가!J439</f>
        <v>85</v>
      </c>
      <c r="H71" s="27">
        <f t="shared" si="2"/>
        <v>92144</v>
      </c>
      <c r="I71" s="19" t="s">
        <v>1385</v>
      </c>
      <c r="J71" s="19" t="s">
        <v>53</v>
      </c>
      <c r="K71" s="19" t="s">
        <v>53</v>
      </c>
      <c r="L71" s="19" t="s">
        <v>53</v>
      </c>
      <c r="M71" s="19" t="s">
        <v>53</v>
      </c>
      <c r="N71" s="2" t="s">
        <v>53</v>
      </c>
    </row>
    <row r="72" spans="1:14" ht="30" customHeight="1">
      <c r="A72" s="19" t="s">
        <v>462</v>
      </c>
      <c r="B72" s="19" t="s">
        <v>459</v>
      </c>
      <c r="C72" s="19" t="s">
        <v>460</v>
      </c>
      <c r="D72" s="19" t="s">
        <v>62</v>
      </c>
      <c r="E72" s="27">
        <f>일위대가!F443</f>
        <v>433018</v>
      </c>
      <c r="F72" s="27">
        <f>일위대가!H443</f>
        <v>715877</v>
      </c>
      <c r="G72" s="27">
        <f>일위대가!J443</f>
        <v>1060</v>
      </c>
      <c r="H72" s="27">
        <f t="shared" si="2"/>
        <v>1149955</v>
      </c>
      <c r="I72" s="19" t="s">
        <v>461</v>
      </c>
      <c r="J72" s="19" t="s">
        <v>53</v>
      </c>
      <c r="K72" s="19" t="s">
        <v>53</v>
      </c>
      <c r="L72" s="19" t="s">
        <v>53</v>
      </c>
      <c r="M72" s="19" t="s">
        <v>53</v>
      </c>
      <c r="N72" s="2" t="s">
        <v>53</v>
      </c>
    </row>
    <row r="73" spans="1:14" ht="30" customHeight="1">
      <c r="A73" s="19" t="s">
        <v>1411</v>
      </c>
      <c r="B73" s="19" t="s">
        <v>1412</v>
      </c>
      <c r="C73" s="19" t="s">
        <v>1413</v>
      </c>
      <c r="D73" s="19" t="s">
        <v>84</v>
      </c>
      <c r="E73" s="27">
        <f>일위대가!F449</f>
        <v>0</v>
      </c>
      <c r="F73" s="27">
        <f>일위대가!H449</f>
        <v>11694</v>
      </c>
      <c r="G73" s="27">
        <f>일위대가!J449</f>
        <v>233</v>
      </c>
      <c r="H73" s="27">
        <f t="shared" si="2"/>
        <v>11927</v>
      </c>
      <c r="I73" s="19" t="s">
        <v>1414</v>
      </c>
      <c r="J73" s="19" t="s">
        <v>53</v>
      </c>
      <c r="K73" s="19" t="s">
        <v>53</v>
      </c>
      <c r="L73" s="19" t="s">
        <v>53</v>
      </c>
      <c r="M73" s="19" t="s">
        <v>1415</v>
      </c>
      <c r="N73" s="2" t="s">
        <v>53</v>
      </c>
    </row>
    <row r="74" spans="1:14" ht="30" customHeight="1">
      <c r="A74" s="19" t="s">
        <v>576</v>
      </c>
      <c r="B74" s="19" t="s">
        <v>568</v>
      </c>
      <c r="C74" s="19" t="s">
        <v>573</v>
      </c>
      <c r="D74" s="19" t="s">
        <v>574</v>
      </c>
      <c r="E74" s="27">
        <f>일위대가!F453</f>
        <v>0</v>
      </c>
      <c r="F74" s="27">
        <f>일위대가!H453</f>
        <v>172698</v>
      </c>
      <c r="G74" s="27">
        <f>일위대가!J453</f>
        <v>0</v>
      </c>
      <c r="H74" s="27">
        <f t="shared" si="2"/>
        <v>172698</v>
      </c>
      <c r="I74" s="19" t="s">
        <v>575</v>
      </c>
      <c r="J74" s="19" t="s">
        <v>53</v>
      </c>
      <c r="K74" s="19" t="s">
        <v>53</v>
      </c>
      <c r="L74" s="19" t="s">
        <v>53</v>
      </c>
      <c r="M74" s="19" t="s">
        <v>1415</v>
      </c>
      <c r="N74" s="2" t="s">
        <v>53</v>
      </c>
    </row>
    <row r="75" spans="1:14" ht="30" customHeight="1">
      <c r="A75" s="19" t="s">
        <v>1422</v>
      </c>
      <c r="B75" s="19" t="s">
        <v>1423</v>
      </c>
      <c r="C75" s="19" t="s">
        <v>1424</v>
      </c>
      <c r="D75" s="19" t="s">
        <v>306</v>
      </c>
      <c r="E75" s="27">
        <f>일위대가!F459</f>
        <v>433275</v>
      </c>
      <c r="F75" s="27">
        <f>일위대가!H459</f>
        <v>113980</v>
      </c>
      <c r="G75" s="27">
        <f>일위대가!J459</f>
        <v>0</v>
      </c>
      <c r="H75" s="27">
        <f t="shared" si="2"/>
        <v>547255</v>
      </c>
      <c r="I75" s="19" t="s">
        <v>1425</v>
      </c>
      <c r="J75" s="19" t="s">
        <v>53</v>
      </c>
      <c r="K75" s="19" t="s">
        <v>53</v>
      </c>
      <c r="L75" s="19" t="s">
        <v>53</v>
      </c>
      <c r="M75" s="19" t="s">
        <v>1131</v>
      </c>
      <c r="N75" s="2" t="s">
        <v>53</v>
      </c>
    </row>
    <row r="76" spans="1:14" ht="30" customHeight="1">
      <c r="A76" s="19" t="s">
        <v>1430</v>
      </c>
      <c r="B76" s="19" t="s">
        <v>1431</v>
      </c>
      <c r="C76" s="19" t="s">
        <v>1432</v>
      </c>
      <c r="D76" s="19" t="s">
        <v>84</v>
      </c>
      <c r="E76" s="27">
        <f>일위대가!F466</f>
        <v>5254</v>
      </c>
      <c r="F76" s="27">
        <f>일위대가!H466</f>
        <v>56833</v>
      </c>
      <c r="G76" s="27">
        <f>일위대가!J466</f>
        <v>1521</v>
      </c>
      <c r="H76" s="27">
        <f t="shared" si="2"/>
        <v>63608</v>
      </c>
      <c r="I76" s="19" t="s">
        <v>1433</v>
      </c>
      <c r="J76" s="19" t="s">
        <v>53</v>
      </c>
      <c r="K76" s="19" t="s">
        <v>53</v>
      </c>
      <c r="L76" s="19" t="s">
        <v>53</v>
      </c>
      <c r="M76" s="19" t="s">
        <v>1434</v>
      </c>
      <c r="N76" s="2" t="s">
        <v>53</v>
      </c>
    </row>
    <row r="77" spans="1:14" ht="30" customHeight="1">
      <c r="A77" s="19" t="s">
        <v>1440</v>
      </c>
      <c r="B77" s="19" t="s">
        <v>1437</v>
      </c>
      <c r="C77" s="19" t="s">
        <v>1438</v>
      </c>
      <c r="D77" s="19" t="s">
        <v>84</v>
      </c>
      <c r="E77" s="27">
        <f>일위대가!F472</f>
        <v>0</v>
      </c>
      <c r="F77" s="27">
        <f>일위대가!H472</f>
        <v>50723</v>
      </c>
      <c r="G77" s="27">
        <f>일위대가!J472</f>
        <v>1521</v>
      </c>
      <c r="H77" s="27">
        <f t="shared" si="2"/>
        <v>52244</v>
      </c>
      <c r="I77" s="19" t="s">
        <v>1439</v>
      </c>
      <c r="J77" s="19" t="s">
        <v>53</v>
      </c>
      <c r="K77" s="19" t="s">
        <v>53</v>
      </c>
      <c r="L77" s="19" t="s">
        <v>53</v>
      </c>
      <c r="M77" s="19" t="s">
        <v>1447</v>
      </c>
      <c r="N77" s="2" t="s">
        <v>53</v>
      </c>
    </row>
    <row r="78" spans="1:14" ht="30" customHeight="1">
      <c r="A78" s="19" t="s">
        <v>186</v>
      </c>
      <c r="B78" s="19" t="s">
        <v>183</v>
      </c>
      <c r="C78" s="19" t="s">
        <v>184</v>
      </c>
      <c r="D78" s="19" t="s">
        <v>84</v>
      </c>
      <c r="E78" s="27">
        <f>일위대가!F477</f>
        <v>20704</v>
      </c>
      <c r="F78" s="27">
        <f>일위대가!H477</f>
        <v>56833</v>
      </c>
      <c r="G78" s="27">
        <f>일위대가!J477</f>
        <v>1521</v>
      </c>
      <c r="H78" s="27">
        <f t="shared" si="2"/>
        <v>79058</v>
      </c>
      <c r="I78" s="19" t="s">
        <v>185</v>
      </c>
      <c r="J78" s="19" t="s">
        <v>53</v>
      </c>
      <c r="K78" s="19" t="s">
        <v>53</v>
      </c>
      <c r="L78" s="19" t="s">
        <v>53</v>
      </c>
      <c r="M78" s="19" t="s">
        <v>1455</v>
      </c>
      <c r="N78" s="2" t="s">
        <v>53</v>
      </c>
    </row>
    <row r="79" spans="1:14" ht="30" customHeight="1">
      <c r="A79" s="19" t="s">
        <v>889</v>
      </c>
      <c r="B79" s="19" t="s">
        <v>886</v>
      </c>
      <c r="C79" s="19" t="s">
        <v>887</v>
      </c>
      <c r="D79" s="19" t="s">
        <v>84</v>
      </c>
      <c r="E79" s="27">
        <f>일위대가!F483</f>
        <v>0</v>
      </c>
      <c r="F79" s="27">
        <f>일위대가!H483</f>
        <v>36255</v>
      </c>
      <c r="G79" s="27">
        <f>일위대가!J483</f>
        <v>1087</v>
      </c>
      <c r="H79" s="27">
        <f t="shared" si="2"/>
        <v>37342</v>
      </c>
      <c r="I79" s="19" t="s">
        <v>888</v>
      </c>
      <c r="J79" s="19" t="s">
        <v>53</v>
      </c>
      <c r="K79" s="19" t="s">
        <v>53</v>
      </c>
      <c r="L79" s="19" t="s">
        <v>53</v>
      </c>
      <c r="M79" s="19" t="s">
        <v>1463</v>
      </c>
      <c r="N79" s="2" t="s">
        <v>53</v>
      </c>
    </row>
    <row r="80" spans="1:14" ht="30" customHeight="1">
      <c r="A80" s="19" t="s">
        <v>894</v>
      </c>
      <c r="B80" s="19" t="s">
        <v>891</v>
      </c>
      <c r="C80" s="19" t="s">
        <v>892</v>
      </c>
      <c r="D80" s="19" t="s">
        <v>84</v>
      </c>
      <c r="E80" s="27">
        <f>일위대가!F487</f>
        <v>0</v>
      </c>
      <c r="F80" s="27">
        <f>일위대가!H487</f>
        <v>4247</v>
      </c>
      <c r="G80" s="27">
        <f>일위대가!J487</f>
        <v>0</v>
      </c>
      <c r="H80" s="27">
        <f t="shared" si="2"/>
        <v>4247</v>
      </c>
      <c r="I80" s="19" t="s">
        <v>893</v>
      </c>
      <c r="J80" s="19" t="s">
        <v>53</v>
      </c>
      <c r="K80" s="19" t="s">
        <v>53</v>
      </c>
      <c r="L80" s="19" t="s">
        <v>53</v>
      </c>
      <c r="M80" s="19" t="s">
        <v>1468</v>
      </c>
      <c r="N80" s="2" t="s">
        <v>53</v>
      </c>
    </row>
    <row r="81" spans="1:14" ht="30" customHeight="1">
      <c r="A81" s="19" t="s">
        <v>1444</v>
      </c>
      <c r="B81" s="19" t="s">
        <v>891</v>
      </c>
      <c r="C81" s="19" t="s">
        <v>1442</v>
      </c>
      <c r="D81" s="19" t="s">
        <v>84</v>
      </c>
      <c r="E81" s="27">
        <f>일위대가!F491</f>
        <v>0</v>
      </c>
      <c r="F81" s="27">
        <f>일위대가!H491</f>
        <v>3610</v>
      </c>
      <c r="G81" s="27">
        <f>일위대가!J491</f>
        <v>0</v>
      </c>
      <c r="H81" s="27">
        <f t="shared" si="2"/>
        <v>3610</v>
      </c>
      <c r="I81" s="19" t="s">
        <v>1443</v>
      </c>
      <c r="J81" s="19" t="s">
        <v>53</v>
      </c>
      <c r="K81" s="19" t="s">
        <v>53</v>
      </c>
      <c r="L81" s="19" t="s">
        <v>53</v>
      </c>
      <c r="M81" s="19" t="s">
        <v>1468</v>
      </c>
      <c r="N81" s="2" t="s">
        <v>53</v>
      </c>
    </row>
    <row r="82" spans="1:14" ht="30" customHeight="1">
      <c r="A82" s="19" t="s">
        <v>1476</v>
      </c>
      <c r="B82" s="19" t="s">
        <v>1477</v>
      </c>
      <c r="C82" s="19" t="s">
        <v>1478</v>
      </c>
      <c r="D82" s="19" t="s">
        <v>84</v>
      </c>
      <c r="E82" s="27">
        <f>일위대가!F495</f>
        <v>0</v>
      </c>
      <c r="F82" s="27">
        <f>일위대가!H495</f>
        <v>3398</v>
      </c>
      <c r="G82" s="27">
        <f>일위대가!J495</f>
        <v>0</v>
      </c>
      <c r="H82" s="27">
        <f t="shared" si="2"/>
        <v>3398</v>
      </c>
      <c r="I82" s="19" t="s">
        <v>1479</v>
      </c>
      <c r="J82" s="19" t="s">
        <v>53</v>
      </c>
      <c r="K82" s="19" t="s">
        <v>53</v>
      </c>
      <c r="L82" s="19" t="s">
        <v>53</v>
      </c>
      <c r="M82" s="19" t="s">
        <v>1468</v>
      </c>
      <c r="N82" s="2" t="s">
        <v>53</v>
      </c>
    </row>
    <row r="83" spans="1:14" ht="30" customHeight="1">
      <c r="A83" s="19" t="s">
        <v>1482</v>
      </c>
      <c r="B83" s="19" t="s">
        <v>1483</v>
      </c>
      <c r="C83" s="19" t="s">
        <v>1484</v>
      </c>
      <c r="D83" s="19" t="s">
        <v>84</v>
      </c>
      <c r="E83" s="27">
        <f>일위대가!F501</f>
        <v>0</v>
      </c>
      <c r="F83" s="27">
        <f>일위대가!H501</f>
        <v>42347</v>
      </c>
      <c r="G83" s="27">
        <f>일위대가!J501</f>
        <v>1270</v>
      </c>
      <c r="H83" s="27">
        <f t="shared" si="2"/>
        <v>43617</v>
      </c>
      <c r="I83" s="19" t="s">
        <v>1485</v>
      </c>
      <c r="J83" s="19" t="s">
        <v>53</v>
      </c>
      <c r="K83" s="19" t="s">
        <v>53</v>
      </c>
      <c r="L83" s="19" t="s">
        <v>53</v>
      </c>
      <c r="M83" s="19" t="s">
        <v>1486</v>
      </c>
      <c r="N83" s="2" t="s">
        <v>53</v>
      </c>
    </row>
    <row r="84" spans="1:14" ht="30" customHeight="1">
      <c r="A84" s="19" t="s">
        <v>1491</v>
      </c>
      <c r="B84" s="19" t="s">
        <v>1492</v>
      </c>
      <c r="C84" s="19" t="s">
        <v>1493</v>
      </c>
      <c r="D84" s="19" t="s">
        <v>84</v>
      </c>
      <c r="E84" s="27">
        <f>일위대가!F508</f>
        <v>1942</v>
      </c>
      <c r="F84" s="27">
        <f>일위대가!H508</f>
        <v>45745</v>
      </c>
      <c r="G84" s="27">
        <f>일위대가!J508</f>
        <v>1270</v>
      </c>
      <c r="H84" s="27">
        <f t="shared" si="2"/>
        <v>48957</v>
      </c>
      <c r="I84" s="19" t="s">
        <v>1494</v>
      </c>
      <c r="J84" s="19" t="s">
        <v>53</v>
      </c>
      <c r="K84" s="19" t="s">
        <v>53</v>
      </c>
      <c r="L84" s="19" t="s">
        <v>53</v>
      </c>
      <c r="M84" s="19" t="s">
        <v>1495</v>
      </c>
      <c r="N84" s="2" t="s">
        <v>53</v>
      </c>
    </row>
    <row r="85" spans="1:14" ht="30" customHeight="1">
      <c r="A85" s="19" t="s">
        <v>196</v>
      </c>
      <c r="B85" s="19" t="s">
        <v>193</v>
      </c>
      <c r="C85" s="19" t="s">
        <v>194</v>
      </c>
      <c r="D85" s="19" t="s">
        <v>84</v>
      </c>
      <c r="E85" s="27">
        <f>일위대가!F515</f>
        <v>23330</v>
      </c>
      <c r="F85" s="27">
        <f>일위대가!H515</f>
        <v>61152</v>
      </c>
      <c r="G85" s="27">
        <f>일위대가!J515</f>
        <v>1503</v>
      </c>
      <c r="H85" s="27">
        <f t="shared" si="2"/>
        <v>85985</v>
      </c>
      <c r="I85" s="19" t="s">
        <v>195</v>
      </c>
      <c r="J85" s="19" t="s">
        <v>53</v>
      </c>
      <c r="K85" s="19" t="s">
        <v>53</v>
      </c>
      <c r="L85" s="19" t="s">
        <v>53</v>
      </c>
      <c r="M85" s="19" t="s">
        <v>1508</v>
      </c>
      <c r="N85" s="2" t="s">
        <v>53</v>
      </c>
    </row>
    <row r="86" spans="1:14" ht="30" customHeight="1">
      <c r="A86" s="19" t="s">
        <v>1518</v>
      </c>
      <c r="B86" s="19" t="s">
        <v>1519</v>
      </c>
      <c r="C86" s="19" t="s">
        <v>1520</v>
      </c>
      <c r="D86" s="19" t="s">
        <v>84</v>
      </c>
      <c r="E86" s="27">
        <f>일위대가!F521</f>
        <v>90</v>
      </c>
      <c r="F86" s="27">
        <f>일위대가!H521</f>
        <v>4541</v>
      </c>
      <c r="G86" s="27">
        <f>일위대가!J521</f>
        <v>0</v>
      </c>
      <c r="H86" s="27">
        <f t="shared" si="2"/>
        <v>4631</v>
      </c>
      <c r="I86" s="19" t="s">
        <v>1521</v>
      </c>
      <c r="J86" s="19" t="s">
        <v>53</v>
      </c>
      <c r="K86" s="19" t="s">
        <v>53</v>
      </c>
      <c r="L86" s="19" t="s">
        <v>53</v>
      </c>
      <c r="M86" s="19" t="s">
        <v>1522</v>
      </c>
      <c r="N86" s="2" t="s">
        <v>53</v>
      </c>
    </row>
    <row r="87" spans="1:14" ht="30" customHeight="1">
      <c r="A87" s="19" t="s">
        <v>1531</v>
      </c>
      <c r="B87" s="19" t="s">
        <v>1532</v>
      </c>
      <c r="C87" s="19" t="s">
        <v>1533</v>
      </c>
      <c r="D87" s="19" t="s">
        <v>84</v>
      </c>
      <c r="E87" s="27">
        <f>일위대가!F526</f>
        <v>813</v>
      </c>
      <c r="F87" s="27">
        <f>일위대가!H526</f>
        <v>0</v>
      </c>
      <c r="G87" s="27">
        <f>일위대가!J526</f>
        <v>0</v>
      </c>
      <c r="H87" s="27">
        <f t="shared" si="2"/>
        <v>813</v>
      </c>
      <c r="I87" s="19" t="s">
        <v>1534</v>
      </c>
      <c r="J87" s="19" t="s">
        <v>53</v>
      </c>
      <c r="K87" s="19" t="s">
        <v>53</v>
      </c>
      <c r="L87" s="19" t="s">
        <v>53</v>
      </c>
      <c r="M87" s="19" t="s">
        <v>53</v>
      </c>
      <c r="N87" s="2" t="s">
        <v>53</v>
      </c>
    </row>
    <row r="88" spans="1:14" ht="30" customHeight="1">
      <c r="A88" s="19" t="s">
        <v>128</v>
      </c>
      <c r="B88" s="19" t="s">
        <v>125</v>
      </c>
      <c r="C88" s="19" t="s">
        <v>126</v>
      </c>
      <c r="D88" s="19" t="s">
        <v>84</v>
      </c>
      <c r="E88" s="27">
        <f>일위대가!F531</f>
        <v>903</v>
      </c>
      <c r="F88" s="27">
        <f>일위대가!H531</f>
        <v>4541</v>
      </c>
      <c r="G88" s="27">
        <f>일위대가!J531</f>
        <v>0</v>
      </c>
      <c r="H88" s="27">
        <f t="shared" si="2"/>
        <v>5444</v>
      </c>
      <c r="I88" s="19" t="s">
        <v>127</v>
      </c>
      <c r="J88" s="19" t="s">
        <v>53</v>
      </c>
      <c r="K88" s="19" t="s">
        <v>53</v>
      </c>
      <c r="L88" s="19" t="s">
        <v>53</v>
      </c>
      <c r="M88" s="19" t="s">
        <v>1522</v>
      </c>
      <c r="N88" s="2" t="s">
        <v>53</v>
      </c>
    </row>
    <row r="89" spans="1:14" ht="30" customHeight="1">
      <c r="A89" s="19" t="s">
        <v>133</v>
      </c>
      <c r="B89" s="19" t="s">
        <v>130</v>
      </c>
      <c r="C89" s="19" t="s">
        <v>131</v>
      </c>
      <c r="D89" s="19" t="s">
        <v>84</v>
      </c>
      <c r="E89" s="27">
        <f>일위대가!F536</f>
        <v>1697</v>
      </c>
      <c r="F89" s="27">
        <f>일위대가!H536</f>
        <v>1897</v>
      </c>
      <c r="G89" s="27">
        <f>일위대가!J536</f>
        <v>0</v>
      </c>
      <c r="H89" s="27">
        <f t="shared" si="2"/>
        <v>3594</v>
      </c>
      <c r="I89" s="19" t="s">
        <v>132</v>
      </c>
      <c r="J89" s="19" t="s">
        <v>53</v>
      </c>
      <c r="K89" s="19" t="s">
        <v>53</v>
      </c>
      <c r="L89" s="19" t="s">
        <v>53</v>
      </c>
      <c r="M89" s="19" t="s">
        <v>1549</v>
      </c>
      <c r="N89" s="2" t="s">
        <v>53</v>
      </c>
    </row>
    <row r="90" spans="1:14" ht="30" customHeight="1">
      <c r="A90" s="19" t="s">
        <v>1561</v>
      </c>
      <c r="B90" s="19" t="s">
        <v>1562</v>
      </c>
      <c r="C90" s="19" t="s">
        <v>1556</v>
      </c>
      <c r="D90" s="19" t="s">
        <v>84</v>
      </c>
      <c r="E90" s="27">
        <f>일위대가!F544</f>
        <v>142</v>
      </c>
      <c r="F90" s="27">
        <f>일위대가!H544</f>
        <v>7128</v>
      </c>
      <c r="G90" s="27">
        <f>일위대가!J544</f>
        <v>0</v>
      </c>
      <c r="H90" s="27">
        <f t="shared" si="2"/>
        <v>7270</v>
      </c>
      <c r="I90" s="19" t="s">
        <v>1563</v>
      </c>
      <c r="J90" s="19" t="s">
        <v>53</v>
      </c>
      <c r="K90" s="19" t="s">
        <v>53</v>
      </c>
      <c r="L90" s="19" t="s">
        <v>53</v>
      </c>
      <c r="M90" s="19" t="s">
        <v>1564</v>
      </c>
      <c r="N90" s="2" t="s">
        <v>53</v>
      </c>
    </row>
    <row r="91" spans="1:14" ht="30" customHeight="1">
      <c r="A91" s="19" t="s">
        <v>1569</v>
      </c>
      <c r="B91" s="19" t="s">
        <v>1562</v>
      </c>
      <c r="C91" s="19" t="s">
        <v>1570</v>
      </c>
      <c r="D91" s="19" t="s">
        <v>84</v>
      </c>
      <c r="E91" s="27">
        <f>일위대가!F553</f>
        <v>142</v>
      </c>
      <c r="F91" s="27">
        <f>일위대가!H553</f>
        <v>8553</v>
      </c>
      <c r="G91" s="27">
        <f>일위대가!J553</f>
        <v>0</v>
      </c>
      <c r="H91" s="27">
        <f t="shared" si="2"/>
        <v>8695</v>
      </c>
      <c r="I91" s="19" t="s">
        <v>1571</v>
      </c>
      <c r="J91" s="19" t="s">
        <v>53</v>
      </c>
      <c r="K91" s="19" t="s">
        <v>53</v>
      </c>
      <c r="L91" s="19" t="s">
        <v>53</v>
      </c>
      <c r="M91" s="19" t="s">
        <v>1564</v>
      </c>
      <c r="N91" s="2" t="s">
        <v>53</v>
      </c>
    </row>
    <row r="92" spans="1:14" ht="30" customHeight="1">
      <c r="A92" s="19" t="s">
        <v>1578</v>
      </c>
      <c r="B92" s="19" t="s">
        <v>1579</v>
      </c>
      <c r="C92" s="19" t="s">
        <v>1580</v>
      </c>
      <c r="D92" s="19" t="s">
        <v>84</v>
      </c>
      <c r="E92" s="27">
        <f>일위대가!F557</f>
        <v>1099</v>
      </c>
      <c r="F92" s="27">
        <f>일위대가!H557</f>
        <v>0</v>
      </c>
      <c r="G92" s="27">
        <f>일위대가!J557</f>
        <v>0</v>
      </c>
      <c r="H92" s="27">
        <f t="shared" si="2"/>
        <v>1099</v>
      </c>
      <c r="I92" s="19" t="s">
        <v>1581</v>
      </c>
      <c r="J92" s="19" t="s">
        <v>53</v>
      </c>
      <c r="K92" s="19" t="s">
        <v>53</v>
      </c>
      <c r="L92" s="19" t="s">
        <v>53</v>
      </c>
      <c r="M92" s="19" t="s">
        <v>53</v>
      </c>
      <c r="N92" s="2" t="s">
        <v>53</v>
      </c>
    </row>
    <row r="93" spans="1:14" ht="30" customHeight="1">
      <c r="A93" s="19" t="s">
        <v>404</v>
      </c>
      <c r="B93" s="19" t="s">
        <v>397</v>
      </c>
      <c r="C93" s="19" t="s">
        <v>402</v>
      </c>
      <c r="D93" s="19" t="s">
        <v>84</v>
      </c>
      <c r="E93" s="27">
        <f>일위대가!F564</f>
        <v>1362</v>
      </c>
      <c r="F93" s="27">
        <f>일위대가!H564</f>
        <v>9982</v>
      </c>
      <c r="G93" s="27">
        <f>일위대가!J564</f>
        <v>0</v>
      </c>
      <c r="H93" s="27">
        <f t="shared" si="2"/>
        <v>11344</v>
      </c>
      <c r="I93" s="19" t="s">
        <v>403</v>
      </c>
      <c r="J93" s="19" t="s">
        <v>53</v>
      </c>
      <c r="K93" s="19" t="s">
        <v>53</v>
      </c>
      <c r="L93" s="19" t="s">
        <v>53</v>
      </c>
      <c r="M93" s="19" t="s">
        <v>1588</v>
      </c>
      <c r="N93" s="2" t="s">
        <v>53</v>
      </c>
    </row>
    <row r="94" spans="1:14" ht="30" customHeight="1">
      <c r="A94" s="19" t="s">
        <v>400</v>
      </c>
      <c r="B94" s="19" t="s">
        <v>397</v>
      </c>
      <c r="C94" s="19" t="s">
        <v>398</v>
      </c>
      <c r="D94" s="19" t="s">
        <v>84</v>
      </c>
      <c r="E94" s="27">
        <f>일위대가!F570</f>
        <v>2762</v>
      </c>
      <c r="F94" s="27">
        <f>일위대가!H570</f>
        <v>14375</v>
      </c>
      <c r="G94" s="27">
        <f>일위대가!J570</f>
        <v>0</v>
      </c>
      <c r="H94" s="27">
        <f t="shared" si="2"/>
        <v>17137</v>
      </c>
      <c r="I94" s="19" t="s">
        <v>399</v>
      </c>
      <c r="J94" s="19" t="s">
        <v>53</v>
      </c>
      <c r="K94" s="19" t="s">
        <v>53</v>
      </c>
      <c r="L94" s="19" t="s">
        <v>53</v>
      </c>
      <c r="M94" s="19" t="s">
        <v>1602</v>
      </c>
      <c r="N94" s="2" t="s">
        <v>53</v>
      </c>
    </row>
    <row r="95" spans="1:14" ht="30" customHeight="1">
      <c r="A95" s="19" t="s">
        <v>408</v>
      </c>
      <c r="B95" s="19" t="s">
        <v>397</v>
      </c>
      <c r="C95" s="19" t="s">
        <v>406</v>
      </c>
      <c r="D95" s="19" t="s">
        <v>84</v>
      </c>
      <c r="E95" s="27">
        <f>일위대가!F576</f>
        <v>2762</v>
      </c>
      <c r="F95" s="27">
        <f>일위대가!H576</f>
        <v>15800</v>
      </c>
      <c r="G95" s="27">
        <f>일위대가!J576</f>
        <v>0</v>
      </c>
      <c r="H95" s="27">
        <f t="shared" si="2"/>
        <v>18562</v>
      </c>
      <c r="I95" s="19" t="s">
        <v>407</v>
      </c>
      <c r="J95" s="19" t="s">
        <v>53</v>
      </c>
      <c r="K95" s="19" t="s">
        <v>53</v>
      </c>
      <c r="L95" s="19" t="s">
        <v>53</v>
      </c>
      <c r="M95" s="19" t="s">
        <v>1602</v>
      </c>
      <c r="N95" s="2" t="s">
        <v>53</v>
      </c>
    </row>
    <row r="96" spans="1:14" ht="30" customHeight="1">
      <c r="A96" s="19" t="s">
        <v>1558</v>
      </c>
      <c r="B96" s="19" t="s">
        <v>1555</v>
      </c>
      <c r="C96" s="19" t="s">
        <v>1556</v>
      </c>
      <c r="D96" s="19" t="s">
        <v>84</v>
      </c>
      <c r="E96" s="27">
        <f>일위대가!F580</f>
        <v>227</v>
      </c>
      <c r="F96" s="27">
        <f>일위대가!H580</f>
        <v>1897</v>
      </c>
      <c r="G96" s="27">
        <f>일위대가!J580</f>
        <v>0</v>
      </c>
      <c r="H96" s="27">
        <f t="shared" si="2"/>
        <v>2124</v>
      </c>
      <c r="I96" s="19" t="s">
        <v>1557</v>
      </c>
      <c r="J96" s="19" t="s">
        <v>53</v>
      </c>
      <c r="K96" s="19" t="s">
        <v>53</v>
      </c>
      <c r="L96" s="19" t="s">
        <v>53</v>
      </c>
      <c r="M96" s="19" t="s">
        <v>1615</v>
      </c>
      <c r="N96" s="2" t="s">
        <v>53</v>
      </c>
    </row>
    <row r="97" spans="1:14" ht="30" customHeight="1">
      <c r="A97" s="19" t="s">
        <v>1617</v>
      </c>
      <c r="B97" s="19" t="s">
        <v>1555</v>
      </c>
      <c r="C97" s="19" t="s">
        <v>1556</v>
      </c>
      <c r="D97" s="19" t="s">
        <v>996</v>
      </c>
      <c r="E97" s="27">
        <f>일위대가!F588</f>
        <v>2276</v>
      </c>
      <c r="F97" s="27">
        <f>일위대가!H588</f>
        <v>18974</v>
      </c>
      <c r="G97" s="27">
        <f>일위대가!J588</f>
        <v>0</v>
      </c>
      <c r="H97" s="27">
        <f t="shared" si="2"/>
        <v>21250</v>
      </c>
      <c r="I97" s="19" t="s">
        <v>1616</v>
      </c>
      <c r="J97" s="19" t="s">
        <v>53</v>
      </c>
      <c r="K97" s="19" t="s">
        <v>53</v>
      </c>
      <c r="L97" s="19" t="s">
        <v>53</v>
      </c>
      <c r="M97" s="19" t="s">
        <v>1615</v>
      </c>
      <c r="N97" s="2" t="s">
        <v>53</v>
      </c>
    </row>
    <row r="98" spans="1:14" ht="30" customHeight="1">
      <c r="A98" s="19" t="s">
        <v>1553</v>
      </c>
      <c r="B98" s="19" t="s">
        <v>1550</v>
      </c>
      <c r="C98" s="19" t="s">
        <v>1551</v>
      </c>
      <c r="D98" s="19" t="s">
        <v>84</v>
      </c>
      <c r="E98" s="27">
        <f>일위대가!F594</f>
        <v>1470</v>
      </c>
      <c r="F98" s="27">
        <f>일위대가!H594</f>
        <v>0</v>
      </c>
      <c r="G98" s="27">
        <f>일위대가!J594</f>
        <v>0</v>
      </c>
      <c r="H98" s="27">
        <f t="shared" si="2"/>
        <v>1470</v>
      </c>
      <c r="I98" s="19" t="s">
        <v>1552</v>
      </c>
      <c r="J98" s="19" t="s">
        <v>53</v>
      </c>
      <c r="K98" s="19" t="s">
        <v>53</v>
      </c>
      <c r="L98" s="19" t="s">
        <v>53</v>
      </c>
      <c r="M98" s="19" t="s">
        <v>1615</v>
      </c>
      <c r="N98" s="2" t="s">
        <v>53</v>
      </c>
    </row>
    <row r="99" spans="1:14" ht="30" customHeight="1">
      <c r="A99" s="19" t="s">
        <v>1597</v>
      </c>
      <c r="B99" s="19" t="s">
        <v>1594</v>
      </c>
      <c r="C99" s="19" t="s">
        <v>1595</v>
      </c>
      <c r="D99" s="19" t="s">
        <v>84</v>
      </c>
      <c r="E99" s="27">
        <f>일위대가!F600</f>
        <v>85</v>
      </c>
      <c r="F99" s="27">
        <f>일위대가!H600</f>
        <v>2854</v>
      </c>
      <c r="G99" s="27">
        <f>일위대가!J600</f>
        <v>0</v>
      </c>
      <c r="H99" s="27">
        <f t="shared" si="2"/>
        <v>2939</v>
      </c>
      <c r="I99" s="19" t="s">
        <v>1596</v>
      </c>
      <c r="J99" s="19" t="s">
        <v>53</v>
      </c>
      <c r="K99" s="19" t="s">
        <v>53</v>
      </c>
      <c r="L99" s="19" t="s">
        <v>53</v>
      </c>
      <c r="M99" s="19" t="s">
        <v>1638</v>
      </c>
      <c r="N99" s="2" t="s">
        <v>53</v>
      </c>
    </row>
    <row r="100" spans="1:14" ht="30" customHeight="1">
      <c r="A100" s="19" t="s">
        <v>1592</v>
      </c>
      <c r="B100" s="19" t="s">
        <v>1589</v>
      </c>
      <c r="C100" s="19" t="s">
        <v>1590</v>
      </c>
      <c r="D100" s="19" t="s">
        <v>84</v>
      </c>
      <c r="E100" s="27">
        <f>일위대가!F604</f>
        <v>36</v>
      </c>
      <c r="F100" s="27">
        <f>일위대가!H604</f>
        <v>0</v>
      </c>
      <c r="G100" s="27">
        <f>일위대가!J604</f>
        <v>0</v>
      </c>
      <c r="H100" s="27">
        <f t="shared" ref="H100:H131" si="3">E100+F100+G100</f>
        <v>36</v>
      </c>
      <c r="I100" s="19" t="s">
        <v>1591</v>
      </c>
      <c r="J100" s="19" t="s">
        <v>53</v>
      </c>
      <c r="K100" s="19" t="s">
        <v>53</v>
      </c>
      <c r="L100" s="19" t="s">
        <v>53</v>
      </c>
      <c r="M100" s="19" t="s">
        <v>53</v>
      </c>
      <c r="N100" s="2" t="s">
        <v>53</v>
      </c>
    </row>
    <row r="101" spans="1:14" ht="30" customHeight="1">
      <c r="A101" s="19" t="s">
        <v>415</v>
      </c>
      <c r="B101" s="19" t="s">
        <v>412</v>
      </c>
      <c r="C101" s="19" t="s">
        <v>413</v>
      </c>
      <c r="D101" s="19" t="s">
        <v>84</v>
      </c>
      <c r="E101" s="27">
        <f>일위대가!F609</f>
        <v>19950</v>
      </c>
      <c r="F101" s="27">
        <f>일위대가!H609</f>
        <v>11682</v>
      </c>
      <c r="G101" s="27">
        <f>일위대가!J609</f>
        <v>0</v>
      </c>
      <c r="H101" s="27">
        <f t="shared" si="3"/>
        <v>31632</v>
      </c>
      <c r="I101" s="19" t="s">
        <v>414</v>
      </c>
      <c r="J101" s="19" t="s">
        <v>53</v>
      </c>
      <c r="K101" s="19" t="s">
        <v>53</v>
      </c>
      <c r="L101" s="19" t="s">
        <v>53</v>
      </c>
      <c r="M101" s="19" t="s">
        <v>1649</v>
      </c>
      <c r="N101" s="2" t="s">
        <v>53</v>
      </c>
    </row>
    <row r="102" spans="1:14" ht="30" customHeight="1">
      <c r="A102" s="19" t="s">
        <v>819</v>
      </c>
      <c r="B102" s="19" t="s">
        <v>816</v>
      </c>
      <c r="C102" s="19" t="s">
        <v>817</v>
      </c>
      <c r="D102" s="19" t="s">
        <v>99</v>
      </c>
      <c r="E102" s="27">
        <f>일위대가!F615</f>
        <v>0</v>
      </c>
      <c r="F102" s="27">
        <f>일위대가!H615</f>
        <v>4186</v>
      </c>
      <c r="G102" s="27">
        <f>일위대가!J615</f>
        <v>83</v>
      </c>
      <c r="H102" s="27">
        <f t="shared" si="3"/>
        <v>4269</v>
      </c>
      <c r="I102" s="19" t="s">
        <v>818</v>
      </c>
      <c r="J102" s="19" t="s">
        <v>53</v>
      </c>
      <c r="K102" s="19" t="s">
        <v>53</v>
      </c>
      <c r="L102" s="19" t="s">
        <v>53</v>
      </c>
      <c r="M102" s="19" t="s">
        <v>1660</v>
      </c>
      <c r="N102" s="2" t="s">
        <v>53</v>
      </c>
    </row>
    <row r="103" spans="1:14" ht="30" customHeight="1">
      <c r="A103" s="19" t="s">
        <v>1665</v>
      </c>
      <c r="B103" s="19" t="s">
        <v>1666</v>
      </c>
      <c r="C103" s="19" t="s">
        <v>1667</v>
      </c>
      <c r="D103" s="19" t="s">
        <v>84</v>
      </c>
      <c r="E103" s="27">
        <f>일위대가!F621</f>
        <v>0</v>
      </c>
      <c r="F103" s="27">
        <f>일위대가!H621</f>
        <v>21580</v>
      </c>
      <c r="G103" s="27">
        <f>일위대가!J621</f>
        <v>431</v>
      </c>
      <c r="H103" s="27">
        <f t="shared" si="3"/>
        <v>22011</v>
      </c>
      <c r="I103" s="19" t="s">
        <v>1668</v>
      </c>
      <c r="J103" s="19" t="s">
        <v>53</v>
      </c>
      <c r="K103" s="19" t="s">
        <v>53</v>
      </c>
      <c r="L103" s="19" t="s">
        <v>53</v>
      </c>
      <c r="M103" s="19" t="s">
        <v>1669</v>
      </c>
      <c r="N103" s="2" t="s">
        <v>53</v>
      </c>
    </row>
    <row r="104" spans="1:14" ht="30" customHeight="1">
      <c r="A104" s="19" t="s">
        <v>435</v>
      </c>
      <c r="B104" s="19" t="s">
        <v>432</v>
      </c>
      <c r="C104" s="19" t="s">
        <v>433</v>
      </c>
      <c r="D104" s="19" t="s">
        <v>84</v>
      </c>
      <c r="E104" s="27">
        <f>일위대가!F626</f>
        <v>34100</v>
      </c>
      <c r="F104" s="27">
        <f>일위대가!H626</f>
        <v>21580</v>
      </c>
      <c r="G104" s="27">
        <f>일위대가!J626</f>
        <v>431</v>
      </c>
      <c r="H104" s="27">
        <f t="shared" si="3"/>
        <v>56111</v>
      </c>
      <c r="I104" s="19" t="s">
        <v>434</v>
      </c>
      <c r="J104" s="19" t="s">
        <v>53</v>
      </c>
      <c r="K104" s="19" t="s">
        <v>53</v>
      </c>
      <c r="L104" s="19" t="s">
        <v>53</v>
      </c>
      <c r="M104" s="19" t="s">
        <v>1674</v>
      </c>
      <c r="N104" s="2" t="s">
        <v>53</v>
      </c>
    </row>
    <row r="105" spans="1:14" ht="30" customHeight="1">
      <c r="A105" s="19" t="s">
        <v>1682</v>
      </c>
      <c r="B105" s="19" t="s">
        <v>1683</v>
      </c>
      <c r="C105" s="19" t="s">
        <v>1684</v>
      </c>
      <c r="D105" s="19" t="s">
        <v>84</v>
      </c>
      <c r="E105" s="27">
        <f>일위대가!F631</f>
        <v>4431</v>
      </c>
      <c r="F105" s="27">
        <f>일위대가!H631</f>
        <v>7371</v>
      </c>
      <c r="G105" s="27">
        <f>일위대가!J631</f>
        <v>0</v>
      </c>
      <c r="H105" s="27">
        <f t="shared" si="3"/>
        <v>11802</v>
      </c>
      <c r="I105" s="19" t="s">
        <v>1685</v>
      </c>
      <c r="J105" s="19" t="s">
        <v>53</v>
      </c>
      <c r="K105" s="19" t="s">
        <v>53</v>
      </c>
      <c r="L105" s="19" t="s">
        <v>53</v>
      </c>
      <c r="M105" s="19" t="s">
        <v>1686</v>
      </c>
      <c r="N105" s="2" t="s">
        <v>53</v>
      </c>
    </row>
    <row r="106" spans="1:14" ht="30" customHeight="1">
      <c r="A106" s="19" t="s">
        <v>1693</v>
      </c>
      <c r="B106" s="19" t="s">
        <v>1683</v>
      </c>
      <c r="C106" s="19" t="s">
        <v>1694</v>
      </c>
      <c r="D106" s="19" t="s">
        <v>84</v>
      </c>
      <c r="E106" s="27">
        <f>일위대가!F636</f>
        <v>8860</v>
      </c>
      <c r="F106" s="27">
        <f>일위대가!H636</f>
        <v>7371</v>
      </c>
      <c r="G106" s="27">
        <f>일위대가!J636</f>
        <v>0</v>
      </c>
      <c r="H106" s="27">
        <f t="shared" si="3"/>
        <v>16231</v>
      </c>
      <c r="I106" s="19" t="s">
        <v>1695</v>
      </c>
      <c r="J106" s="19" t="s">
        <v>53</v>
      </c>
      <c r="K106" s="19" t="s">
        <v>53</v>
      </c>
      <c r="L106" s="19" t="s">
        <v>53</v>
      </c>
      <c r="M106" s="19" t="s">
        <v>1686</v>
      </c>
      <c r="N106" s="2" t="s">
        <v>53</v>
      </c>
    </row>
    <row r="107" spans="1:14" ht="30" customHeight="1">
      <c r="A107" s="19" t="s">
        <v>250</v>
      </c>
      <c r="B107" s="19" t="s">
        <v>247</v>
      </c>
      <c r="C107" s="19" t="s">
        <v>248</v>
      </c>
      <c r="D107" s="19" t="s">
        <v>84</v>
      </c>
      <c r="E107" s="27">
        <f>일위대가!F641</f>
        <v>34431</v>
      </c>
      <c r="F107" s="27">
        <f>일위대가!H641</f>
        <v>7371</v>
      </c>
      <c r="G107" s="27">
        <f>일위대가!J641</f>
        <v>0</v>
      </c>
      <c r="H107" s="27">
        <f t="shared" si="3"/>
        <v>41802</v>
      </c>
      <c r="I107" s="19" t="s">
        <v>249</v>
      </c>
      <c r="J107" s="19" t="s">
        <v>53</v>
      </c>
      <c r="K107" s="19" t="s">
        <v>53</v>
      </c>
      <c r="L107" s="19" t="s">
        <v>53</v>
      </c>
      <c r="M107" s="19" t="s">
        <v>1686</v>
      </c>
      <c r="N107" s="2" t="s">
        <v>53</v>
      </c>
    </row>
    <row r="108" spans="1:14" ht="30" customHeight="1">
      <c r="A108" s="19" t="s">
        <v>255</v>
      </c>
      <c r="B108" s="19" t="s">
        <v>252</v>
      </c>
      <c r="C108" s="19" t="s">
        <v>253</v>
      </c>
      <c r="D108" s="19" t="s">
        <v>99</v>
      </c>
      <c r="E108" s="27">
        <f>일위대가!F646</f>
        <v>4211</v>
      </c>
      <c r="F108" s="27">
        <f>일위대가!H646</f>
        <v>3089</v>
      </c>
      <c r="G108" s="27">
        <f>일위대가!J646</f>
        <v>77</v>
      </c>
      <c r="H108" s="27">
        <f t="shared" si="3"/>
        <v>7377</v>
      </c>
      <c r="I108" s="19" t="s">
        <v>254</v>
      </c>
      <c r="J108" s="19" t="s">
        <v>53</v>
      </c>
      <c r="K108" s="19" t="s">
        <v>53</v>
      </c>
      <c r="L108" s="19" t="s">
        <v>53</v>
      </c>
      <c r="M108" s="19" t="s">
        <v>1686</v>
      </c>
      <c r="N108" s="2" t="s">
        <v>53</v>
      </c>
    </row>
    <row r="109" spans="1:14" ht="30" customHeight="1">
      <c r="A109" s="19" t="s">
        <v>1711</v>
      </c>
      <c r="B109" s="19" t="s">
        <v>1712</v>
      </c>
      <c r="C109" s="19" t="s">
        <v>53</v>
      </c>
      <c r="D109" s="19" t="s">
        <v>84</v>
      </c>
      <c r="E109" s="27">
        <f>일위대가!F652</f>
        <v>0</v>
      </c>
      <c r="F109" s="27">
        <f>일위대가!H652</f>
        <v>15191</v>
      </c>
      <c r="G109" s="27">
        <f>일위대가!J652</f>
        <v>455</v>
      </c>
      <c r="H109" s="27">
        <f t="shared" si="3"/>
        <v>15646</v>
      </c>
      <c r="I109" s="19" t="s">
        <v>1713</v>
      </c>
      <c r="J109" s="19" t="s">
        <v>53</v>
      </c>
      <c r="K109" s="19" t="s">
        <v>53</v>
      </c>
      <c r="L109" s="19" t="s">
        <v>53</v>
      </c>
      <c r="M109" s="19" t="s">
        <v>1714</v>
      </c>
      <c r="N109" s="2" t="s">
        <v>53</v>
      </c>
    </row>
    <row r="110" spans="1:14" ht="30" customHeight="1">
      <c r="A110" s="19" t="s">
        <v>430</v>
      </c>
      <c r="B110" s="19" t="s">
        <v>427</v>
      </c>
      <c r="C110" s="19" t="s">
        <v>428</v>
      </c>
      <c r="D110" s="19" t="s">
        <v>84</v>
      </c>
      <c r="E110" s="27">
        <f>일위대가!F657</f>
        <v>10222</v>
      </c>
      <c r="F110" s="27">
        <f>일위대가!H657</f>
        <v>15191</v>
      </c>
      <c r="G110" s="27">
        <f>일위대가!J657</f>
        <v>455</v>
      </c>
      <c r="H110" s="27">
        <f t="shared" si="3"/>
        <v>25868</v>
      </c>
      <c r="I110" s="19" t="s">
        <v>429</v>
      </c>
      <c r="J110" s="19" t="s">
        <v>53</v>
      </c>
      <c r="K110" s="19" t="s">
        <v>53</v>
      </c>
      <c r="L110" s="19" t="s">
        <v>53</v>
      </c>
      <c r="M110" s="19" t="s">
        <v>1719</v>
      </c>
      <c r="N110" s="2" t="s">
        <v>53</v>
      </c>
    </row>
    <row r="111" spans="1:14" ht="30" customHeight="1">
      <c r="A111" s="19" t="s">
        <v>440</v>
      </c>
      <c r="B111" s="19" t="s">
        <v>437</v>
      </c>
      <c r="C111" s="19" t="s">
        <v>438</v>
      </c>
      <c r="D111" s="19" t="s">
        <v>84</v>
      </c>
      <c r="E111" s="27">
        <f>일위대가!F662</f>
        <v>3183</v>
      </c>
      <c r="F111" s="27">
        <f>일위대가!H662</f>
        <v>7371</v>
      </c>
      <c r="G111" s="27">
        <f>일위대가!J662</f>
        <v>0</v>
      </c>
      <c r="H111" s="27">
        <f t="shared" si="3"/>
        <v>10554</v>
      </c>
      <c r="I111" s="19" t="s">
        <v>439</v>
      </c>
      <c r="J111" s="19" t="s">
        <v>53</v>
      </c>
      <c r="K111" s="19" t="s">
        <v>53</v>
      </c>
      <c r="L111" s="19" t="s">
        <v>53</v>
      </c>
      <c r="M111" s="19" t="s">
        <v>1725</v>
      </c>
      <c r="N111" s="2" t="s">
        <v>53</v>
      </c>
    </row>
    <row r="112" spans="1:14" ht="30" customHeight="1">
      <c r="A112" s="19" t="s">
        <v>449</v>
      </c>
      <c r="B112" s="19" t="s">
        <v>447</v>
      </c>
      <c r="C112" s="19" t="s">
        <v>438</v>
      </c>
      <c r="D112" s="19" t="s">
        <v>84</v>
      </c>
      <c r="E112" s="27">
        <f>일위대가!F668</f>
        <v>6337</v>
      </c>
      <c r="F112" s="27">
        <f>일위대가!H668</f>
        <v>11743</v>
      </c>
      <c r="G112" s="27">
        <f>일위대가!J668</f>
        <v>0</v>
      </c>
      <c r="H112" s="27">
        <f t="shared" si="3"/>
        <v>18080</v>
      </c>
      <c r="I112" s="19" t="s">
        <v>448</v>
      </c>
      <c r="J112" s="19" t="s">
        <v>53</v>
      </c>
      <c r="K112" s="19" t="s">
        <v>53</v>
      </c>
      <c r="L112" s="19" t="s">
        <v>53</v>
      </c>
      <c r="M112" s="19" t="s">
        <v>1725</v>
      </c>
      <c r="N112" s="2" t="s">
        <v>53</v>
      </c>
    </row>
    <row r="113" spans="1:14" ht="30" customHeight="1">
      <c r="A113" s="19" t="s">
        <v>1739</v>
      </c>
      <c r="B113" s="19" t="s">
        <v>1740</v>
      </c>
      <c r="C113" s="19" t="s">
        <v>1741</v>
      </c>
      <c r="D113" s="19" t="s">
        <v>84</v>
      </c>
      <c r="E113" s="27">
        <f>일위대가!F674</f>
        <v>0</v>
      </c>
      <c r="F113" s="27">
        <f>일위대가!H674</f>
        <v>15191</v>
      </c>
      <c r="G113" s="27">
        <f>일위대가!J674</f>
        <v>151</v>
      </c>
      <c r="H113" s="27">
        <f t="shared" si="3"/>
        <v>15342</v>
      </c>
      <c r="I113" s="19" t="s">
        <v>1742</v>
      </c>
      <c r="J113" s="19" t="s">
        <v>53</v>
      </c>
      <c r="K113" s="19" t="s">
        <v>53</v>
      </c>
      <c r="L113" s="19" t="s">
        <v>53</v>
      </c>
      <c r="M113" s="19" t="s">
        <v>1743</v>
      </c>
      <c r="N113" s="2" t="s">
        <v>53</v>
      </c>
    </row>
    <row r="114" spans="1:14" ht="30" customHeight="1">
      <c r="A114" s="19" t="s">
        <v>1749</v>
      </c>
      <c r="B114" s="19" t="s">
        <v>1740</v>
      </c>
      <c r="C114" s="19" t="s">
        <v>1750</v>
      </c>
      <c r="D114" s="19" t="s">
        <v>84</v>
      </c>
      <c r="E114" s="27">
        <f>일위대가!F680</f>
        <v>0</v>
      </c>
      <c r="F114" s="27">
        <f>일위대가!H680</f>
        <v>19765</v>
      </c>
      <c r="G114" s="27">
        <f>일위대가!J680</f>
        <v>197</v>
      </c>
      <c r="H114" s="27">
        <f t="shared" si="3"/>
        <v>19962</v>
      </c>
      <c r="I114" s="19" t="s">
        <v>1751</v>
      </c>
      <c r="J114" s="19" t="s">
        <v>53</v>
      </c>
      <c r="K114" s="19" t="s">
        <v>53</v>
      </c>
      <c r="L114" s="19" t="s">
        <v>53</v>
      </c>
      <c r="M114" s="19" t="s">
        <v>1743</v>
      </c>
      <c r="N114" s="2" t="s">
        <v>53</v>
      </c>
    </row>
    <row r="115" spans="1:14" ht="30" customHeight="1">
      <c r="A115" s="19" t="s">
        <v>445</v>
      </c>
      <c r="B115" s="19" t="s">
        <v>442</v>
      </c>
      <c r="C115" s="19" t="s">
        <v>443</v>
      </c>
      <c r="D115" s="19" t="s">
        <v>84</v>
      </c>
      <c r="E115" s="27">
        <f>일위대가!F685</f>
        <v>3110</v>
      </c>
      <c r="F115" s="27">
        <f>일위대가!H685</f>
        <v>15191</v>
      </c>
      <c r="G115" s="27">
        <f>일위대가!J685</f>
        <v>151</v>
      </c>
      <c r="H115" s="27">
        <f t="shared" si="3"/>
        <v>18452</v>
      </c>
      <c r="I115" s="19" t="s">
        <v>444</v>
      </c>
      <c r="J115" s="19" t="s">
        <v>53</v>
      </c>
      <c r="K115" s="19" t="s">
        <v>53</v>
      </c>
      <c r="L115" s="19" t="s">
        <v>53</v>
      </c>
      <c r="M115" s="19" t="s">
        <v>1725</v>
      </c>
      <c r="N115" s="2" t="s">
        <v>53</v>
      </c>
    </row>
    <row r="116" spans="1:14" ht="30" customHeight="1">
      <c r="A116" s="19" t="s">
        <v>452</v>
      </c>
      <c r="B116" s="19" t="s">
        <v>447</v>
      </c>
      <c r="C116" s="19" t="s">
        <v>443</v>
      </c>
      <c r="D116" s="19" t="s">
        <v>84</v>
      </c>
      <c r="E116" s="27">
        <f>일위대가!F691</f>
        <v>6220</v>
      </c>
      <c r="F116" s="27">
        <f>일위대가!H691</f>
        <v>19765</v>
      </c>
      <c r="G116" s="27">
        <f>일위대가!J691</f>
        <v>197</v>
      </c>
      <c r="H116" s="27">
        <f t="shared" si="3"/>
        <v>26182</v>
      </c>
      <c r="I116" s="19" t="s">
        <v>451</v>
      </c>
      <c r="J116" s="19" t="s">
        <v>53</v>
      </c>
      <c r="K116" s="19" t="s">
        <v>53</v>
      </c>
      <c r="L116" s="19" t="s">
        <v>53</v>
      </c>
      <c r="M116" s="19" t="s">
        <v>1725</v>
      </c>
      <c r="N116" s="2" t="s">
        <v>53</v>
      </c>
    </row>
    <row r="117" spans="1:14" ht="30" customHeight="1">
      <c r="A117" s="19" t="s">
        <v>240</v>
      </c>
      <c r="B117" s="19" t="s">
        <v>237</v>
      </c>
      <c r="C117" s="19" t="s">
        <v>238</v>
      </c>
      <c r="D117" s="19" t="s">
        <v>84</v>
      </c>
      <c r="E117" s="27">
        <f>일위대가!F696</f>
        <v>8925</v>
      </c>
      <c r="F117" s="27">
        <f>일위대가!H696</f>
        <v>9582</v>
      </c>
      <c r="G117" s="27">
        <f>일위대가!J696</f>
        <v>0</v>
      </c>
      <c r="H117" s="27">
        <f t="shared" si="3"/>
        <v>18507</v>
      </c>
      <c r="I117" s="19" t="s">
        <v>239</v>
      </c>
      <c r="J117" s="19" t="s">
        <v>53</v>
      </c>
      <c r="K117" s="19" t="s">
        <v>53</v>
      </c>
      <c r="L117" s="19" t="s">
        <v>53</v>
      </c>
      <c r="M117" s="19" t="s">
        <v>1686</v>
      </c>
      <c r="N117" s="2" t="s">
        <v>53</v>
      </c>
    </row>
    <row r="118" spans="1:14" ht="30" customHeight="1">
      <c r="A118" s="19" t="s">
        <v>1769</v>
      </c>
      <c r="B118" s="19" t="s">
        <v>1766</v>
      </c>
      <c r="C118" s="19" t="s">
        <v>1767</v>
      </c>
      <c r="D118" s="19" t="s">
        <v>84</v>
      </c>
      <c r="E118" s="27">
        <f>일위대가!F701</f>
        <v>73</v>
      </c>
      <c r="F118" s="27">
        <f>일위대가!H701</f>
        <v>9582</v>
      </c>
      <c r="G118" s="27">
        <f>일위대가!J701</f>
        <v>0</v>
      </c>
      <c r="H118" s="27">
        <f t="shared" si="3"/>
        <v>9655</v>
      </c>
      <c r="I118" s="19" t="s">
        <v>1768</v>
      </c>
      <c r="J118" s="19" t="s">
        <v>53</v>
      </c>
      <c r="K118" s="19" t="s">
        <v>53</v>
      </c>
      <c r="L118" s="19" t="s">
        <v>53</v>
      </c>
      <c r="M118" s="19" t="s">
        <v>1686</v>
      </c>
      <c r="N118" s="2" t="s">
        <v>53</v>
      </c>
    </row>
    <row r="119" spans="1:14" ht="30" customHeight="1">
      <c r="A119" s="19" t="s">
        <v>1776</v>
      </c>
      <c r="B119" s="19" t="s">
        <v>1777</v>
      </c>
      <c r="C119" s="19" t="s">
        <v>1778</v>
      </c>
      <c r="D119" s="19" t="s">
        <v>84</v>
      </c>
      <c r="E119" s="27">
        <f>일위대가!F706</f>
        <v>0</v>
      </c>
      <c r="F119" s="27">
        <f>일위대가!H706</f>
        <v>17262</v>
      </c>
      <c r="G119" s="27">
        <f>일위대가!J706</f>
        <v>0</v>
      </c>
      <c r="H119" s="27">
        <f t="shared" si="3"/>
        <v>17262</v>
      </c>
      <c r="I119" s="19" t="s">
        <v>1779</v>
      </c>
      <c r="J119" s="19" t="s">
        <v>53</v>
      </c>
      <c r="K119" s="19" t="s">
        <v>53</v>
      </c>
      <c r="L119" s="19" t="s">
        <v>53</v>
      </c>
      <c r="M119" s="19" t="s">
        <v>1780</v>
      </c>
      <c r="N119" s="2" t="s">
        <v>53</v>
      </c>
    </row>
    <row r="120" spans="1:14" ht="30" customHeight="1">
      <c r="A120" s="19" t="s">
        <v>1784</v>
      </c>
      <c r="B120" s="19" t="s">
        <v>1785</v>
      </c>
      <c r="C120" s="19" t="s">
        <v>1786</v>
      </c>
      <c r="D120" s="19" t="s">
        <v>84</v>
      </c>
      <c r="E120" s="27">
        <f>일위대가!F711</f>
        <v>0</v>
      </c>
      <c r="F120" s="27">
        <f>일위대가!H711</f>
        <v>3633</v>
      </c>
      <c r="G120" s="27">
        <f>일위대가!J711</f>
        <v>0</v>
      </c>
      <c r="H120" s="27">
        <f t="shared" si="3"/>
        <v>3633</v>
      </c>
      <c r="I120" s="19" t="s">
        <v>1787</v>
      </c>
      <c r="J120" s="19" t="s">
        <v>53</v>
      </c>
      <c r="K120" s="19" t="s">
        <v>53</v>
      </c>
      <c r="L120" s="19" t="s">
        <v>53</v>
      </c>
      <c r="M120" s="19" t="s">
        <v>1788</v>
      </c>
      <c r="N120" s="2" t="s">
        <v>53</v>
      </c>
    </row>
    <row r="121" spans="1:14" ht="30" customHeight="1">
      <c r="A121" s="19" t="s">
        <v>420</v>
      </c>
      <c r="B121" s="19" t="s">
        <v>417</v>
      </c>
      <c r="C121" s="19" t="s">
        <v>418</v>
      </c>
      <c r="D121" s="19" t="s">
        <v>84</v>
      </c>
      <c r="E121" s="27">
        <f>일위대가!F717</f>
        <v>31122</v>
      </c>
      <c r="F121" s="27">
        <f>일위대가!H717</f>
        <v>17262</v>
      </c>
      <c r="G121" s="27">
        <f>일위대가!J717</f>
        <v>0</v>
      </c>
      <c r="H121" s="27">
        <f t="shared" si="3"/>
        <v>48384</v>
      </c>
      <c r="I121" s="19" t="s">
        <v>419</v>
      </c>
      <c r="J121" s="19" t="s">
        <v>53</v>
      </c>
      <c r="K121" s="19" t="s">
        <v>53</v>
      </c>
      <c r="L121" s="19" t="s">
        <v>53</v>
      </c>
      <c r="M121" s="19" t="s">
        <v>1792</v>
      </c>
      <c r="N121" s="2" t="s">
        <v>53</v>
      </c>
    </row>
    <row r="122" spans="1:14" ht="30" customHeight="1">
      <c r="A122" s="19" t="s">
        <v>425</v>
      </c>
      <c r="B122" s="19" t="s">
        <v>422</v>
      </c>
      <c r="C122" s="19" t="s">
        <v>423</v>
      </c>
      <c r="D122" s="19" t="s">
        <v>84</v>
      </c>
      <c r="E122" s="27">
        <f>일위대가!F722</f>
        <v>14745</v>
      </c>
      <c r="F122" s="27">
        <f>일위대가!H722</f>
        <v>3633</v>
      </c>
      <c r="G122" s="27">
        <f>일위대가!J722</f>
        <v>0</v>
      </c>
      <c r="H122" s="27">
        <f t="shared" si="3"/>
        <v>18378</v>
      </c>
      <c r="I122" s="19" t="s">
        <v>424</v>
      </c>
      <c r="J122" s="19" t="s">
        <v>53</v>
      </c>
      <c r="K122" s="19" t="s">
        <v>53</v>
      </c>
      <c r="L122" s="19" t="s">
        <v>53</v>
      </c>
      <c r="M122" s="19" t="s">
        <v>1792</v>
      </c>
      <c r="N122" s="2" t="s">
        <v>53</v>
      </c>
    </row>
    <row r="123" spans="1:14" ht="30" customHeight="1">
      <c r="A123" s="19" t="s">
        <v>1810</v>
      </c>
      <c r="B123" s="19" t="s">
        <v>1811</v>
      </c>
      <c r="C123" s="19" t="s">
        <v>1812</v>
      </c>
      <c r="D123" s="19" t="s">
        <v>84</v>
      </c>
      <c r="E123" s="27">
        <f>일위대가!F727</f>
        <v>0</v>
      </c>
      <c r="F123" s="27">
        <f>일위대가!H727</f>
        <v>9235</v>
      </c>
      <c r="G123" s="27">
        <f>일위대가!J727</f>
        <v>0</v>
      </c>
      <c r="H123" s="27">
        <f t="shared" si="3"/>
        <v>9235</v>
      </c>
      <c r="I123" s="19" t="s">
        <v>1813</v>
      </c>
      <c r="J123" s="19" t="s">
        <v>53</v>
      </c>
      <c r="K123" s="19" t="s">
        <v>53</v>
      </c>
      <c r="L123" s="19" t="s">
        <v>53</v>
      </c>
      <c r="M123" s="19" t="s">
        <v>1814</v>
      </c>
      <c r="N123" s="2" t="s">
        <v>53</v>
      </c>
    </row>
    <row r="124" spans="1:14" ht="30" customHeight="1">
      <c r="A124" s="19" t="s">
        <v>1268</v>
      </c>
      <c r="B124" s="19" t="s">
        <v>1261</v>
      </c>
      <c r="C124" s="19" t="s">
        <v>1266</v>
      </c>
      <c r="D124" s="19" t="s">
        <v>84</v>
      </c>
      <c r="E124" s="27">
        <f>일위대가!F732</f>
        <v>8570</v>
      </c>
      <c r="F124" s="27">
        <f>일위대가!H732</f>
        <v>4626</v>
      </c>
      <c r="G124" s="27">
        <f>일위대가!J732</f>
        <v>0</v>
      </c>
      <c r="H124" s="27">
        <f t="shared" si="3"/>
        <v>13196</v>
      </c>
      <c r="I124" s="19" t="s">
        <v>1267</v>
      </c>
      <c r="J124" s="19" t="s">
        <v>53</v>
      </c>
      <c r="K124" s="19" t="s">
        <v>53</v>
      </c>
      <c r="L124" s="19" t="s">
        <v>53</v>
      </c>
      <c r="M124" s="19" t="s">
        <v>1814</v>
      </c>
      <c r="N124" s="2" t="s">
        <v>53</v>
      </c>
    </row>
    <row r="125" spans="1:14" ht="30" customHeight="1">
      <c r="A125" s="19" t="s">
        <v>1264</v>
      </c>
      <c r="B125" s="19" t="s">
        <v>1261</v>
      </c>
      <c r="C125" s="19" t="s">
        <v>1262</v>
      </c>
      <c r="D125" s="19" t="s">
        <v>84</v>
      </c>
      <c r="E125" s="27">
        <f>일위대가!F737</f>
        <v>12856</v>
      </c>
      <c r="F125" s="27">
        <f>일위대가!H737</f>
        <v>9235</v>
      </c>
      <c r="G125" s="27">
        <f>일위대가!J737</f>
        <v>0</v>
      </c>
      <c r="H125" s="27">
        <f t="shared" si="3"/>
        <v>22091</v>
      </c>
      <c r="I125" s="19" t="s">
        <v>1263</v>
      </c>
      <c r="J125" s="19" t="s">
        <v>53</v>
      </c>
      <c r="K125" s="19" t="s">
        <v>53</v>
      </c>
      <c r="L125" s="19" t="s">
        <v>53</v>
      </c>
      <c r="M125" s="19" t="s">
        <v>1814</v>
      </c>
      <c r="N125" s="2" t="s">
        <v>53</v>
      </c>
    </row>
    <row r="126" spans="1:14" ht="30" customHeight="1">
      <c r="A126" s="19" t="s">
        <v>1835</v>
      </c>
      <c r="B126" s="19" t="s">
        <v>454</v>
      </c>
      <c r="C126" s="19" t="s">
        <v>455</v>
      </c>
      <c r="D126" s="19" t="s">
        <v>306</v>
      </c>
      <c r="E126" s="27">
        <f>일위대가!F743</f>
        <v>0</v>
      </c>
      <c r="F126" s="27">
        <f>일위대가!H743</f>
        <v>51200</v>
      </c>
      <c r="G126" s="27">
        <f>일위대가!J743</f>
        <v>3622</v>
      </c>
      <c r="H126" s="27">
        <f t="shared" si="3"/>
        <v>54822</v>
      </c>
      <c r="I126" s="19" t="s">
        <v>1836</v>
      </c>
      <c r="J126" s="19" t="s">
        <v>53</v>
      </c>
      <c r="K126" s="19" t="s">
        <v>53</v>
      </c>
      <c r="L126" s="19" t="s">
        <v>53</v>
      </c>
      <c r="M126" s="19" t="s">
        <v>1837</v>
      </c>
      <c r="N126" s="2" t="s">
        <v>53</v>
      </c>
    </row>
    <row r="127" spans="1:14" ht="30" customHeight="1">
      <c r="A127" s="19" t="s">
        <v>457</v>
      </c>
      <c r="B127" s="19" t="s">
        <v>454</v>
      </c>
      <c r="C127" s="19" t="s">
        <v>455</v>
      </c>
      <c r="D127" s="19" t="s">
        <v>99</v>
      </c>
      <c r="E127" s="27">
        <f>일위대가!F748</f>
        <v>31500</v>
      </c>
      <c r="F127" s="27">
        <f>일위대가!H748</f>
        <v>4608</v>
      </c>
      <c r="G127" s="27">
        <f>일위대가!J748</f>
        <v>325</v>
      </c>
      <c r="H127" s="27">
        <f t="shared" si="3"/>
        <v>36433</v>
      </c>
      <c r="I127" s="19" t="s">
        <v>456</v>
      </c>
      <c r="J127" s="19" t="s">
        <v>53</v>
      </c>
      <c r="K127" s="19" t="s">
        <v>53</v>
      </c>
      <c r="L127" s="19" t="s">
        <v>53</v>
      </c>
      <c r="M127" s="19" t="s">
        <v>53</v>
      </c>
      <c r="N127" s="2" t="s">
        <v>53</v>
      </c>
    </row>
    <row r="128" spans="1:14" ht="30" customHeight="1">
      <c r="A128" s="19" t="s">
        <v>262</v>
      </c>
      <c r="B128" s="19" t="s">
        <v>259</v>
      </c>
      <c r="C128" s="19" t="s">
        <v>260</v>
      </c>
      <c r="D128" s="19" t="s">
        <v>99</v>
      </c>
      <c r="E128" s="27">
        <f>일위대가!F758</f>
        <v>4154</v>
      </c>
      <c r="F128" s="27">
        <f>일위대가!H758</f>
        <v>2856</v>
      </c>
      <c r="G128" s="27">
        <f>일위대가!J758</f>
        <v>142</v>
      </c>
      <c r="H128" s="27">
        <f t="shared" si="3"/>
        <v>7152</v>
      </c>
      <c r="I128" s="19" t="s">
        <v>261</v>
      </c>
      <c r="J128" s="19" t="s">
        <v>53</v>
      </c>
      <c r="K128" s="19" t="s">
        <v>53</v>
      </c>
      <c r="L128" s="19" t="s">
        <v>53</v>
      </c>
      <c r="M128" s="19" t="s">
        <v>53</v>
      </c>
      <c r="N128" s="2" t="s">
        <v>53</v>
      </c>
    </row>
    <row r="129" spans="1:14" ht="30" customHeight="1">
      <c r="A129" s="19" t="s">
        <v>1128</v>
      </c>
      <c r="B129" s="19" t="s">
        <v>1125</v>
      </c>
      <c r="C129" s="19" t="s">
        <v>1126</v>
      </c>
      <c r="D129" s="19" t="s">
        <v>99</v>
      </c>
      <c r="E129" s="27">
        <f>일위대가!F763</f>
        <v>0</v>
      </c>
      <c r="F129" s="27">
        <f>일위대가!H763</f>
        <v>3624</v>
      </c>
      <c r="G129" s="27">
        <f>일위대가!J763</f>
        <v>144</v>
      </c>
      <c r="H129" s="27">
        <f t="shared" si="3"/>
        <v>3768</v>
      </c>
      <c r="I129" s="19" t="s">
        <v>1127</v>
      </c>
      <c r="J129" s="19" t="s">
        <v>990</v>
      </c>
      <c r="K129" s="19" t="s">
        <v>53</v>
      </c>
      <c r="L129" s="19" t="s">
        <v>53</v>
      </c>
      <c r="M129" s="19" t="s">
        <v>53</v>
      </c>
      <c r="N129" s="2" t="s">
        <v>53</v>
      </c>
    </row>
    <row r="130" spans="1:14" ht="30" customHeight="1">
      <c r="A130" s="19" t="s">
        <v>267</v>
      </c>
      <c r="B130" s="19" t="s">
        <v>264</v>
      </c>
      <c r="C130" s="19" t="s">
        <v>265</v>
      </c>
      <c r="D130" s="19" t="s">
        <v>99</v>
      </c>
      <c r="E130" s="27">
        <f>일위대가!F769</f>
        <v>2864</v>
      </c>
      <c r="F130" s="27">
        <f>일위대가!H769</f>
        <v>3624</v>
      </c>
      <c r="G130" s="27">
        <f>일위대가!J769</f>
        <v>144</v>
      </c>
      <c r="H130" s="27">
        <f t="shared" si="3"/>
        <v>6632</v>
      </c>
      <c r="I130" s="19" t="s">
        <v>266</v>
      </c>
      <c r="J130" s="19" t="s">
        <v>53</v>
      </c>
      <c r="K130" s="19" t="s">
        <v>53</v>
      </c>
      <c r="L130" s="19" t="s">
        <v>53</v>
      </c>
      <c r="M130" s="19" t="s">
        <v>1870</v>
      </c>
      <c r="N130" s="2" t="s">
        <v>53</v>
      </c>
    </row>
    <row r="131" spans="1:14" ht="30" customHeight="1">
      <c r="A131" s="19" t="s">
        <v>271</v>
      </c>
      <c r="B131" s="19" t="s">
        <v>264</v>
      </c>
      <c r="C131" s="19" t="s">
        <v>269</v>
      </c>
      <c r="D131" s="19" t="s">
        <v>99</v>
      </c>
      <c r="E131" s="27">
        <f>일위대가!F775</f>
        <v>3072</v>
      </c>
      <c r="F131" s="27">
        <f>일위대가!H775</f>
        <v>3624</v>
      </c>
      <c r="G131" s="27">
        <f>일위대가!J775</f>
        <v>144</v>
      </c>
      <c r="H131" s="27">
        <f t="shared" si="3"/>
        <v>6840</v>
      </c>
      <c r="I131" s="19" t="s">
        <v>270</v>
      </c>
      <c r="J131" s="19" t="s">
        <v>53</v>
      </c>
      <c r="K131" s="19" t="s">
        <v>53</v>
      </c>
      <c r="L131" s="19" t="s">
        <v>53</v>
      </c>
      <c r="M131" s="19" t="s">
        <v>1879</v>
      </c>
      <c r="N131" s="2" t="s">
        <v>53</v>
      </c>
    </row>
    <row r="132" spans="1:14" ht="30" customHeight="1">
      <c r="A132" s="19" t="s">
        <v>501</v>
      </c>
      <c r="B132" s="19" t="s">
        <v>498</v>
      </c>
      <c r="C132" s="19" t="s">
        <v>499</v>
      </c>
      <c r="D132" s="19" t="s">
        <v>99</v>
      </c>
      <c r="E132" s="27">
        <f>일위대가!F782</f>
        <v>33271</v>
      </c>
      <c r="F132" s="27">
        <f>일위대가!H782</f>
        <v>12223</v>
      </c>
      <c r="G132" s="27">
        <f>일위대가!J782</f>
        <v>570</v>
      </c>
      <c r="H132" s="27">
        <f t="shared" ref="H132:H136" si="4">E132+F132+G132</f>
        <v>46064</v>
      </c>
      <c r="I132" s="19" t="s">
        <v>500</v>
      </c>
      <c r="J132" s="19" t="s">
        <v>53</v>
      </c>
      <c r="K132" s="19" t="s">
        <v>53</v>
      </c>
      <c r="L132" s="19" t="s">
        <v>53</v>
      </c>
      <c r="M132" s="19" t="s">
        <v>53</v>
      </c>
      <c r="N132" s="2" t="s">
        <v>53</v>
      </c>
    </row>
    <row r="133" spans="1:14" ht="30" customHeight="1">
      <c r="A133" s="19" t="s">
        <v>496</v>
      </c>
      <c r="B133" s="19" t="s">
        <v>493</v>
      </c>
      <c r="C133" s="19" t="s">
        <v>494</v>
      </c>
      <c r="D133" s="19" t="s">
        <v>62</v>
      </c>
      <c r="E133" s="27">
        <f>일위대가!F789</f>
        <v>178381</v>
      </c>
      <c r="F133" s="27">
        <f>일위대가!H789</f>
        <v>208231</v>
      </c>
      <c r="G133" s="27">
        <f>일위대가!J789</f>
        <v>38373</v>
      </c>
      <c r="H133" s="27">
        <f t="shared" si="4"/>
        <v>424985</v>
      </c>
      <c r="I133" s="19" t="s">
        <v>495</v>
      </c>
      <c r="J133" s="19" t="s">
        <v>53</v>
      </c>
      <c r="K133" s="19" t="s">
        <v>53</v>
      </c>
      <c r="L133" s="19" t="s">
        <v>53</v>
      </c>
      <c r="M133" s="19" t="s">
        <v>53</v>
      </c>
      <c r="N133" s="2" t="s">
        <v>53</v>
      </c>
    </row>
    <row r="134" spans="1:14" ht="30" customHeight="1">
      <c r="A134" s="19" t="s">
        <v>491</v>
      </c>
      <c r="B134" s="19" t="s">
        <v>488</v>
      </c>
      <c r="C134" s="19" t="s">
        <v>489</v>
      </c>
      <c r="D134" s="19" t="s">
        <v>62</v>
      </c>
      <c r="E134" s="27">
        <f>일위대가!F796</f>
        <v>268381</v>
      </c>
      <c r="F134" s="27">
        <f>일위대가!H796</f>
        <v>208231</v>
      </c>
      <c r="G134" s="27">
        <f>일위대가!J796</f>
        <v>38373</v>
      </c>
      <c r="H134" s="27">
        <f t="shared" si="4"/>
        <v>514985</v>
      </c>
      <c r="I134" s="19" t="s">
        <v>490</v>
      </c>
      <c r="J134" s="19" t="s">
        <v>53</v>
      </c>
      <c r="K134" s="19" t="s">
        <v>53</v>
      </c>
      <c r="L134" s="19" t="s">
        <v>53</v>
      </c>
      <c r="M134" s="19" t="s">
        <v>53</v>
      </c>
      <c r="N134" s="2" t="s">
        <v>53</v>
      </c>
    </row>
    <row r="135" spans="1:14" ht="30" customHeight="1">
      <c r="A135" s="19" t="s">
        <v>513</v>
      </c>
      <c r="B135" s="19" t="s">
        <v>510</v>
      </c>
      <c r="C135" s="19" t="s">
        <v>511</v>
      </c>
      <c r="D135" s="19" t="s">
        <v>306</v>
      </c>
      <c r="E135" s="27">
        <f>일위대가!F803</f>
        <v>2291</v>
      </c>
      <c r="F135" s="27">
        <f>일위대가!H803</f>
        <v>229100</v>
      </c>
      <c r="G135" s="27">
        <f>일위대가!J803</f>
        <v>2033</v>
      </c>
      <c r="H135" s="27">
        <f t="shared" si="4"/>
        <v>233424</v>
      </c>
      <c r="I135" s="19" t="s">
        <v>512</v>
      </c>
      <c r="J135" s="19" t="s">
        <v>53</v>
      </c>
      <c r="K135" s="19" t="s">
        <v>53</v>
      </c>
      <c r="L135" s="19" t="s">
        <v>53</v>
      </c>
      <c r="M135" s="19" t="s">
        <v>1925</v>
      </c>
      <c r="N135" s="2" t="s">
        <v>53</v>
      </c>
    </row>
    <row r="136" spans="1:14" ht="30" customHeight="1">
      <c r="A136" s="19" t="s">
        <v>1905</v>
      </c>
      <c r="B136" s="19" t="s">
        <v>1902</v>
      </c>
      <c r="C136" s="19" t="s">
        <v>1903</v>
      </c>
      <c r="D136" s="19" t="s">
        <v>62</v>
      </c>
      <c r="E136" s="27">
        <f>일위대가!F808</f>
        <v>0</v>
      </c>
      <c r="F136" s="27">
        <f>일위대가!H808</f>
        <v>53441</v>
      </c>
      <c r="G136" s="27">
        <f>일위대가!J808</f>
        <v>0</v>
      </c>
      <c r="H136" s="27">
        <f t="shared" si="4"/>
        <v>53441</v>
      </c>
      <c r="I136" s="19" t="s">
        <v>1904</v>
      </c>
      <c r="J136" s="19" t="s">
        <v>53</v>
      </c>
      <c r="K136" s="19" t="s">
        <v>53</v>
      </c>
      <c r="L136" s="19" t="s">
        <v>53</v>
      </c>
      <c r="M136" s="19" t="s">
        <v>1934</v>
      </c>
      <c r="N136" s="2" t="s">
        <v>53</v>
      </c>
    </row>
  </sheetData>
  <phoneticPr fontId="3" type="noConversion"/>
  <pageMargins left="0.60000000000000009" right="0.2" top="0.39370078740157477" bottom="0.2" header="0" footer="4.0000000000000008E-2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808"/>
  <sheetViews>
    <sheetView workbookViewId="0"/>
  </sheetViews>
  <sheetFormatPr defaultRowHeight="13.5"/>
  <cols>
    <col min="1" max="2" width="30.77734375" customWidth="1"/>
    <col min="3" max="3" width="4.77734375" customWidth="1"/>
    <col min="4" max="4" width="8.77734375" customWidth="1"/>
    <col min="5" max="12" width="13.77734375" customWidth="1"/>
    <col min="13" max="13" width="12.77734375" customWidth="1"/>
    <col min="14" max="47" width="2.77734375" hidden="1" customWidth="1"/>
    <col min="48" max="48" width="1.77734375" hidden="1" customWidth="1"/>
    <col min="49" max="49" width="24.77734375" hidden="1" customWidth="1"/>
    <col min="50" max="51" width="2.77734375" hidden="1" customWidth="1"/>
    <col min="52" max="52" width="1.77734375" hidden="1" customWidth="1"/>
  </cols>
  <sheetData>
    <row r="1" spans="1:52" ht="30" customHeight="1">
      <c r="A1" s="4" t="s">
        <v>590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52" ht="30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52" ht="30" customHeight="1">
      <c r="A3" s="112" t="s">
        <v>2</v>
      </c>
      <c r="B3" s="112" t="s">
        <v>3</v>
      </c>
      <c r="C3" s="112" t="s">
        <v>4</v>
      </c>
      <c r="D3" s="112" t="s">
        <v>5</v>
      </c>
      <c r="E3" s="112" t="s">
        <v>6</v>
      </c>
      <c r="F3" s="112"/>
      <c r="G3" s="112" t="s">
        <v>9</v>
      </c>
      <c r="H3" s="112"/>
      <c r="I3" s="112" t="s">
        <v>10</v>
      </c>
      <c r="J3" s="112"/>
      <c r="K3" s="112" t="s">
        <v>11</v>
      </c>
      <c r="L3" s="112"/>
      <c r="M3" s="112" t="s">
        <v>12</v>
      </c>
      <c r="N3" s="111" t="s">
        <v>591</v>
      </c>
      <c r="O3" s="111" t="s">
        <v>21</v>
      </c>
      <c r="P3" s="111" t="s">
        <v>23</v>
      </c>
      <c r="Q3" s="111" t="s">
        <v>24</v>
      </c>
      <c r="R3" s="111" t="s">
        <v>25</v>
      </c>
      <c r="S3" s="111" t="s">
        <v>26</v>
      </c>
      <c r="T3" s="111" t="s">
        <v>27</v>
      </c>
      <c r="U3" s="111" t="s">
        <v>28</v>
      </c>
      <c r="V3" s="111" t="s">
        <v>29</v>
      </c>
      <c r="W3" s="111" t="s">
        <v>30</v>
      </c>
      <c r="X3" s="111" t="s">
        <v>31</v>
      </c>
      <c r="Y3" s="111" t="s">
        <v>32</v>
      </c>
      <c r="Z3" s="111" t="s">
        <v>33</v>
      </c>
      <c r="AA3" s="111" t="s">
        <v>34</v>
      </c>
      <c r="AB3" s="111" t="s">
        <v>35</v>
      </c>
      <c r="AC3" s="111" t="s">
        <v>36</v>
      </c>
      <c r="AD3" s="111" t="s">
        <v>37</v>
      </c>
      <c r="AE3" s="111" t="s">
        <v>38</v>
      </c>
      <c r="AF3" s="111" t="s">
        <v>39</v>
      </c>
      <c r="AG3" s="111" t="s">
        <v>40</v>
      </c>
      <c r="AH3" s="111" t="s">
        <v>41</v>
      </c>
      <c r="AI3" s="111" t="s">
        <v>42</v>
      </c>
      <c r="AJ3" s="111" t="s">
        <v>43</v>
      </c>
      <c r="AK3" s="111" t="s">
        <v>44</v>
      </c>
      <c r="AL3" s="111" t="s">
        <v>45</v>
      </c>
      <c r="AM3" s="111" t="s">
        <v>46</v>
      </c>
      <c r="AN3" s="111" t="s">
        <v>47</v>
      </c>
      <c r="AO3" s="111" t="s">
        <v>48</v>
      </c>
      <c r="AP3" s="111" t="s">
        <v>592</v>
      </c>
      <c r="AQ3" s="111" t="s">
        <v>593</v>
      </c>
      <c r="AR3" s="111" t="s">
        <v>594</v>
      </c>
      <c r="AS3" s="111" t="s">
        <v>595</v>
      </c>
      <c r="AT3" s="111" t="s">
        <v>596</v>
      </c>
      <c r="AU3" s="111" t="s">
        <v>597</v>
      </c>
      <c r="AV3" s="111" t="s">
        <v>49</v>
      </c>
      <c r="AW3" s="111" t="s">
        <v>598</v>
      </c>
      <c r="AX3" s="1" t="s">
        <v>589</v>
      </c>
      <c r="AY3" s="1" t="s">
        <v>22</v>
      </c>
      <c r="AZ3" s="1" t="s">
        <v>599</v>
      </c>
    </row>
    <row r="4" spans="1:52" ht="30" customHeight="1">
      <c r="A4" s="112"/>
      <c r="B4" s="112"/>
      <c r="C4" s="112"/>
      <c r="D4" s="112"/>
      <c r="E4" s="9" t="s">
        <v>7</v>
      </c>
      <c r="F4" s="9" t="s">
        <v>8</v>
      </c>
      <c r="G4" s="9" t="s">
        <v>7</v>
      </c>
      <c r="H4" s="9" t="s">
        <v>8</v>
      </c>
      <c r="I4" s="9" t="s">
        <v>7</v>
      </c>
      <c r="J4" s="9" t="s">
        <v>8</v>
      </c>
      <c r="K4" s="9" t="s">
        <v>7</v>
      </c>
      <c r="L4" s="9" t="s">
        <v>8</v>
      </c>
      <c r="M4" s="112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</row>
    <row r="5" spans="1:52" ht="30" customHeight="1">
      <c r="A5" s="20" t="s">
        <v>600</v>
      </c>
      <c r="B5" s="21"/>
      <c r="C5" s="21"/>
      <c r="D5" s="21"/>
      <c r="E5" s="25"/>
      <c r="F5" s="28"/>
      <c r="G5" s="25"/>
      <c r="H5" s="28"/>
      <c r="I5" s="25"/>
      <c r="J5" s="28"/>
      <c r="K5" s="25"/>
      <c r="L5" s="28"/>
      <c r="M5" s="22"/>
      <c r="N5" s="1" t="s">
        <v>601</v>
      </c>
    </row>
    <row r="6" spans="1:52" ht="30" customHeight="1">
      <c r="A6" s="23" t="s">
        <v>602</v>
      </c>
      <c r="B6" s="23" t="s">
        <v>603</v>
      </c>
      <c r="C6" s="23" t="s">
        <v>74</v>
      </c>
      <c r="D6" s="24">
        <v>0.20849999999999999</v>
      </c>
      <c r="E6" s="26">
        <f>단가대비표!O5</f>
        <v>0</v>
      </c>
      <c r="F6" s="29">
        <f>TRUNC(E6*D6,1)</f>
        <v>0</v>
      </c>
      <c r="G6" s="26">
        <f>단가대비표!P5</f>
        <v>0</v>
      </c>
      <c r="H6" s="29">
        <f>TRUNC(G6*D6,1)</f>
        <v>0</v>
      </c>
      <c r="I6" s="26">
        <f>단가대비표!V5</f>
        <v>117766</v>
      </c>
      <c r="J6" s="29">
        <f>TRUNC(I6*D6,1)</f>
        <v>24554.2</v>
      </c>
      <c r="K6" s="26">
        <f t="shared" ref="K6:L9" si="0">TRUNC(E6+G6+I6,1)</f>
        <v>117766</v>
      </c>
      <c r="L6" s="29">
        <f t="shared" si="0"/>
        <v>24554.2</v>
      </c>
      <c r="M6" s="23" t="s">
        <v>607</v>
      </c>
      <c r="N6" s="2" t="s">
        <v>601</v>
      </c>
      <c r="O6" s="2" t="s">
        <v>608</v>
      </c>
      <c r="P6" s="2" t="s">
        <v>66</v>
      </c>
      <c r="Q6" s="2" t="s">
        <v>66</v>
      </c>
      <c r="R6" s="2" t="s">
        <v>65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2" t="s">
        <v>53</v>
      </c>
      <c r="AW6" s="2" t="s">
        <v>609</v>
      </c>
      <c r="AX6" s="2" t="s">
        <v>53</v>
      </c>
      <c r="AY6" s="2" t="s">
        <v>53</v>
      </c>
      <c r="AZ6" s="2" t="s">
        <v>53</v>
      </c>
    </row>
    <row r="7" spans="1:52" ht="30" customHeight="1">
      <c r="A7" s="23" t="s">
        <v>610</v>
      </c>
      <c r="B7" s="23" t="s">
        <v>611</v>
      </c>
      <c r="C7" s="23" t="s">
        <v>612</v>
      </c>
      <c r="D7" s="24">
        <v>11.6</v>
      </c>
      <c r="E7" s="26">
        <f>단가대비표!O19</f>
        <v>1590</v>
      </c>
      <c r="F7" s="29">
        <f>TRUNC(E7*D7,1)</f>
        <v>18444</v>
      </c>
      <c r="G7" s="26">
        <f>단가대비표!P19</f>
        <v>0</v>
      </c>
      <c r="H7" s="29">
        <f>TRUNC(G7*D7,1)</f>
        <v>0</v>
      </c>
      <c r="I7" s="26">
        <f>단가대비표!V19</f>
        <v>0</v>
      </c>
      <c r="J7" s="29">
        <f>TRUNC(I7*D7,1)</f>
        <v>0</v>
      </c>
      <c r="K7" s="26">
        <f t="shared" si="0"/>
        <v>1590</v>
      </c>
      <c r="L7" s="29">
        <f t="shared" si="0"/>
        <v>18444</v>
      </c>
      <c r="M7" s="23" t="s">
        <v>613</v>
      </c>
      <c r="N7" s="2" t="s">
        <v>601</v>
      </c>
      <c r="O7" s="2" t="s">
        <v>614</v>
      </c>
      <c r="P7" s="2" t="s">
        <v>66</v>
      </c>
      <c r="Q7" s="2" t="s">
        <v>66</v>
      </c>
      <c r="R7" s="2" t="s">
        <v>65</v>
      </c>
      <c r="S7" s="3"/>
      <c r="T7" s="3"/>
      <c r="U7" s="3"/>
      <c r="V7" s="3">
        <v>1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2" t="s">
        <v>53</v>
      </c>
      <c r="AW7" s="2" t="s">
        <v>615</v>
      </c>
      <c r="AX7" s="2" t="s">
        <v>53</v>
      </c>
      <c r="AY7" s="2" t="s">
        <v>53</v>
      </c>
      <c r="AZ7" s="2" t="s">
        <v>53</v>
      </c>
    </row>
    <row r="8" spans="1:52" ht="30" customHeight="1">
      <c r="A8" s="23" t="s">
        <v>616</v>
      </c>
      <c r="B8" s="23" t="s">
        <v>617</v>
      </c>
      <c r="C8" s="23" t="s">
        <v>618</v>
      </c>
      <c r="D8" s="24">
        <v>1</v>
      </c>
      <c r="E8" s="26">
        <f>TRUNC(SUMIF(V6:V9, RIGHTB(O8, 1), F6:F9)*U8, 2)</f>
        <v>4057.68</v>
      </c>
      <c r="F8" s="29">
        <f>TRUNC(E8*D8,1)</f>
        <v>4057.6</v>
      </c>
      <c r="G8" s="26">
        <v>0</v>
      </c>
      <c r="H8" s="29">
        <f>TRUNC(G8*D8,1)</f>
        <v>0</v>
      </c>
      <c r="I8" s="26">
        <v>0</v>
      </c>
      <c r="J8" s="29">
        <f>TRUNC(I8*D8,1)</f>
        <v>0</v>
      </c>
      <c r="K8" s="26">
        <f t="shared" si="0"/>
        <v>4057.6</v>
      </c>
      <c r="L8" s="29">
        <f t="shared" si="0"/>
        <v>4057.6</v>
      </c>
      <c r="M8" s="23" t="s">
        <v>53</v>
      </c>
      <c r="N8" s="2" t="s">
        <v>601</v>
      </c>
      <c r="O8" s="2" t="s">
        <v>619</v>
      </c>
      <c r="P8" s="2" t="s">
        <v>66</v>
      </c>
      <c r="Q8" s="2" t="s">
        <v>66</v>
      </c>
      <c r="R8" s="2" t="s">
        <v>66</v>
      </c>
      <c r="S8" s="3">
        <v>0</v>
      </c>
      <c r="T8" s="3">
        <v>0</v>
      </c>
      <c r="U8" s="3">
        <v>0.22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2" t="s">
        <v>53</v>
      </c>
      <c r="AW8" s="2" t="s">
        <v>620</v>
      </c>
      <c r="AX8" s="2" t="s">
        <v>53</v>
      </c>
      <c r="AY8" s="2" t="s">
        <v>53</v>
      </c>
      <c r="AZ8" s="2" t="s">
        <v>53</v>
      </c>
    </row>
    <row r="9" spans="1:52" ht="30" customHeight="1">
      <c r="A9" s="23" t="s">
        <v>621</v>
      </c>
      <c r="B9" s="23" t="s">
        <v>622</v>
      </c>
      <c r="C9" s="23" t="s">
        <v>574</v>
      </c>
      <c r="D9" s="24">
        <v>1</v>
      </c>
      <c r="E9" s="26">
        <f>TRUNC(단가대비표!O145*1/8*16/12*25/20, 1)</f>
        <v>0</v>
      </c>
      <c r="F9" s="29">
        <f>TRUNC(E9*D9,1)</f>
        <v>0</v>
      </c>
      <c r="G9" s="26">
        <f>TRUNC(단가대비표!P145*1/8*16/12*25/20, 1)</f>
        <v>59025.599999999999</v>
      </c>
      <c r="H9" s="29">
        <f>TRUNC(G9*D9,1)</f>
        <v>59025.599999999999</v>
      </c>
      <c r="I9" s="26">
        <f>TRUNC(단가대비표!V145*1/8*16/12*25/20, 1)</f>
        <v>0</v>
      </c>
      <c r="J9" s="29">
        <f>TRUNC(I9*D9,1)</f>
        <v>0</v>
      </c>
      <c r="K9" s="26">
        <f t="shared" si="0"/>
        <v>59025.599999999999</v>
      </c>
      <c r="L9" s="29">
        <f t="shared" si="0"/>
        <v>59025.599999999999</v>
      </c>
      <c r="M9" s="23" t="s">
        <v>623</v>
      </c>
      <c r="N9" s="2" t="s">
        <v>601</v>
      </c>
      <c r="O9" s="2" t="s">
        <v>624</v>
      </c>
      <c r="P9" s="2" t="s">
        <v>66</v>
      </c>
      <c r="Q9" s="2" t="s">
        <v>66</v>
      </c>
      <c r="R9" s="2" t="s">
        <v>65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2" t="s">
        <v>53</v>
      </c>
      <c r="AW9" s="2" t="s">
        <v>625</v>
      </c>
      <c r="AX9" s="2" t="s">
        <v>65</v>
      </c>
      <c r="AY9" s="2" t="s">
        <v>53</v>
      </c>
      <c r="AZ9" s="2" t="s">
        <v>53</v>
      </c>
    </row>
    <row r="10" spans="1:52" ht="30" customHeight="1">
      <c r="A10" s="23" t="s">
        <v>626</v>
      </c>
      <c r="B10" s="23" t="s">
        <v>53</v>
      </c>
      <c r="C10" s="23" t="s">
        <v>53</v>
      </c>
      <c r="D10" s="24"/>
      <c r="E10" s="26"/>
      <c r="F10" s="29">
        <f>TRUNC(SUMIF(N6:N9, N5, F6:F9),0)</f>
        <v>22501</v>
      </c>
      <c r="G10" s="26"/>
      <c r="H10" s="29">
        <f>TRUNC(SUMIF(N6:N9, N5, H6:H9),0)</f>
        <v>59025</v>
      </c>
      <c r="I10" s="26"/>
      <c r="J10" s="29">
        <f>TRUNC(SUMIF(N6:N9, N5, J6:J9),0)</f>
        <v>24554</v>
      </c>
      <c r="K10" s="26"/>
      <c r="L10" s="29">
        <f>F10+H10+J10</f>
        <v>106080</v>
      </c>
      <c r="M10" s="23" t="s">
        <v>53</v>
      </c>
      <c r="N10" s="2" t="s">
        <v>69</v>
      </c>
      <c r="O10" s="2" t="s">
        <v>69</v>
      </c>
      <c r="P10" s="2" t="s">
        <v>53</v>
      </c>
      <c r="Q10" s="2" t="s">
        <v>53</v>
      </c>
      <c r="R10" s="2" t="s">
        <v>53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2" t="s">
        <v>53</v>
      </c>
      <c r="AW10" s="2" t="s">
        <v>53</v>
      </c>
      <c r="AX10" s="2" t="s">
        <v>53</v>
      </c>
      <c r="AY10" s="2" t="s">
        <v>53</v>
      </c>
      <c r="AZ10" s="2" t="s">
        <v>53</v>
      </c>
    </row>
    <row r="11" spans="1:52" ht="30" customHeight="1">
      <c r="A11" s="24"/>
      <c r="B11" s="24"/>
      <c r="C11" s="24"/>
      <c r="D11" s="24"/>
      <c r="E11" s="26"/>
      <c r="F11" s="29"/>
      <c r="G11" s="26"/>
      <c r="H11" s="29"/>
      <c r="I11" s="26"/>
      <c r="J11" s="29"/>
      <c r="K11" s="26"/>
      <c r="L11" s="29"/>
      <c r="M11" s="24"/>
    </row>
    <row r="12" spans="1:52" ht="30" customHeight="1">
      <c r="A12" s="20" t="s">
        <v>627</v>
      </c>
      <c r="B12" s="21"/>
      <c r="C12" s="21"/>
      <c r="D12" s="21"/>
      <c r="E12" s="25"/>
      <c r="F12" s="28"/>
      <c r="G12" s="25"/>
      <c r="H12" s="28"/>
      <c r="I12" s="25"/>
      <c r="J12" s="28"/>
      <c r="K12" s="25"/>
      <c r="L12" s="28"/>
      <c r="M12" s="22"/>
      <c r="N12" s="1" t="s">
        <v>628</v>
      </c>
    </row>
    <row r="13" spans="1:52" ht="30" customHeight="1">
      <c r="A13" s="23" t="s">
        <v>629</v>
      </c>
      <c r="B13" s="23" t="s">
        <v>630</v>
      </c>
      <c r="C13" s="23" t="s">
        <v>74</v>
      </c>
      <c r="D13" s="24">
        <v>0.37080000000000002</v>
      </c>
      <c r="E13" s="26">
        <f>단가대비표!O6</f>
        <v>0</v>
      </c>
      <c r="F13" s="29">
        <f>TRUNC(E13*D13,1)</f>
        <v>0</v>
      </c>
      <c r="G13" s="26">
        <f>단가대비표!P6</f>
        <v>0</v>
      </c>
      <c r="H13" s="29">
        <f>TRUNC(G13*D13,1)</f>
        <v>0</v>
      </c>
      <c r="I13" s="26">
        <f>단가대비표!V6</f>
        <v>1673</v>
      </c>
      <c r="J13" s="29">
        <f>TRUNC(I13*D13,1)</f>
        <v>620.29999999999995</v>
      </c>
      <c r="K13" s="26">
        <f t="shared" ref="K13:L16" si="1">TRUNC(E13+G13+I13,1)</f>
        <v>1673</v>
      </c>
      <c r="L13" s="29">
        <f t="shared" si="1"/>
        <v>620.29999999999995</v>
      </c>
      <c r="M13" s="23" t="s">
        <v>633</v>
      </c>
      <c r="N13" s="2" t="s">
        <v>628</v>
      </c>
      <c r="O13" s="2" t="s">
        <v>634</v>
      </c>
      <c r="P13" s="2" t="s">
        <v>66</v>
      </c>
      <c r="Q13" s="2" t="s">
        <v>66</v>
      </c>
      <c r="R13" s="2" t="s">
        <v>65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2" t="s">
        <v>53</v>
      </c>
      <c r="AW13" s="2" t="s">
        <v>635</v>
      </c>
      <c r="AX13" s="2" t="s">
        <v>53</v>
      </c>
      <c r="AY13" s="2" t="s">
        <v>53</v>
      </c>
      <c r="AZ13" s="2" t="s">
        <v>53</v>
      </c>
    </row>
    <row r="14" spans="1:52" ht="30" customHeight="1">
      <c r="A14" s="23" t="s">
        <v>636</v>
      </c>
      <c r="B14" s="23" t="s">
        <v>637</v>
      </c>
      <c r="C14" s="23" t="s">
        <v>612</v>
      </c>
      <c r="D14" s="24">
        <v>1</v>
      </c>
      <c r="E14" s="26">
        <f>단가대비표!O20</f>
        <v>1612</v>
      </c>
      <c r="F14" s="29">
        <f>TRUNC(E14*D14,1)</f>
        <v>1612</v>
      </c>
      <c r="G14" s="26">
        <f>단가대비표!P20</f>
        <v>0</v>
      </c>
      <c r="H14" s="29">
        <f>TRUNC(G14*D14,1)</f>
        <v>0</v>
      </c>
      <c r="I14" s="26">
        <f>단가대비표!V20</f>
        <v>0</v>
      </c>
      <c r="J14" s="29">
        <f>TRUNC(I14*D14,1)</f>
        <v>0</v>
      </c>
      <c r="K14" s="26">
        <f t="shared" si="1"/>
        <v>1612</v>
      </c>
      <c r="L14" s="29">
        <f t="shared" si="1"/>
        <v>1612</v>
      </c>
      <c r="M14" s="23" t="s">
        <v>638</v>
      </c>
      <c r="N14" s="2" t="s">
        <v>628</v>
      </c>
      <c r="O14" s="2" t="s">
        <v>639</v>
      </c>
      <c r="P14" s="2" t="s">
        <v>66</v>
      </c>
      <c r="Q14" s="2" t="s">
        <v>66</v>
      </c>
      <c r="R14" s="2" t="s">
        <v>65</v>
      </c>
      <c r="S14" s="3"/>
      <c r="T14" s="3"/>
      <c r="U14" s="3"/>
      <c r="V14" s="3">
        <v>1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2" t="s">
        <v>53</v>
      </c>
      <c r="AW14" s="2" t="s">
        <v>640</v>
      </c>
      <c r="AX14" s="2" t="s">
        <v>53</v>
      </c>
      <c r="AY14" s="2" t="s">
        <v>53</v>
      </c>
      <c r="AZ14" s="2" t="s">
        <v>53</v>
      </c>
    </row>
    <row r="15" spans="1:52" ht="30" customHeight="1">
      <c r="A15" s="23" t="s">
        <v>616</v>
      </c>
      <c r="B15" s="23" t="s">
        <v>641</v>
      </c>
      <c r="C15" s="23" t="s">
        <v>618</v>
      </c>
      <c r="D15" s="24">
        <v>1</v>
      </c>
      <c r="E15" s="26">
        <f>TRUNC(SUMIF(V13:V16, RIGHTB(O15, 1), F13:F16)*U15, 2)</f>
        <v>322.39999999999998</v>
      </c>
      <c r="F15" s="29">
        <f>TRUNC(E15*D15,1)</f>
        <v>322.39999999999998</v>
      </c>
      <c r="G15" s="26">
        <v>0</v>
      </c>
      <c r="H15" s="29">
        <f>TRUNC(G15*D15,1)</f>
        <v>0</v>
      </c>
      <c r="I15" s="26">
        <v>0</v>
      </c>
      <c r="J15" s="29">
        <f>TRUNC(I15*D15,1)</f>
        <v>0</v>
      </c>
      <c r="K15" s="26">
        <f t="shared" si="1"/>
        <v>322.39999999999998</v>
      </c>
      <c r="L15" s="29">
        <f t="shared" si="1"/>
        <v>322.39999999999998</v>
      </c>
      <c r="M15" s="23" t="s">
        <v>53</v>
      </c>
      <c r="N15" s="2" t="s">
        <v>628</v>
      </c>
      <c r="O15" s="2" t="s">
        <v>619</v>
      </c>
      <c r="P15" s="2" t="s">
        <v>66</v>
      </c>
      <c r="Q15" s="2" t="s">
        <v>66</v>
      </c>
      <c r="R15" s="2" t="s">
        <v>66</v>
      </c>
      <c r="S15" s="3">
        <v>0</v>
      </c>
      <c r="T15" s="3">
        <v>0</v>
      </c>
      <c r="U15" s="3">
        <v>0.2</v>
      </c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2" t="s">
        <v>53</v>
      </c>
      <c r="AW15" s="2" t="s">
        <v>642</v>
      </c>
      <c r="AX15" s="2" t="s">
        <v>53</v>
      </c>
      <c r="AY15" s="2" t="s">
        <v>53</v>
      </c>
      <c r="AZ15" s="2" t="s">
        <v>53</v>
      </c>
    </row>
    <row r="16" spans="1:52" ht="30" customHeight="1">
      <c r="A16" s="23" t="s">
        <v>643</v>
      </c>
      <c r="B16" s="23" t="s">
        <v>622</v>
      </c>
      <c r="C16" s="23" t="s">
        <v>574</v>
      </c>
      <c r="D16" s="24">
        <v>1</v>
      </c>
      <c r="E16" s="26">
        <f>TRUNC(단가대비표!O146*1/8*16/12*25/20, 1)</f>
        <v>0</v>
      </c>
      <c r="F16" s="29">
        <f>TRUNC(E16*D16,1)</f>
        <v>0</v>
      </c>
      <c r="G16" s="26">
        <f>TRUNC(단가대비표!P146*1/8*16/12*25/20, 1)</f>
        <v>36248.9</v>
      </c>
      <c r="H16" s="29">
        <f>TRUNC(G16*D16,1)</f>
        <v>36248.9</v>
      </c>
      <c r="I16" s="26">
        <f>TRUNC(단가대비표!V146*1/8*16/12*25/20, 1)</f>
        <v>0</v>
      </c>
      <c r="J16" s="29">
        <f>TRUNC(I16*D16,1)</f>
        <v>0</v>
      </c>
      <c r="K16" s="26">
        <f t="shared" si="1"/>
        <v>36248.9</v>
      </c>
      <c r="L16" s="29">
        <f t="shared" si="1"/>
        <v>36248.9</v>
      </c>
      <c r="M16" s="23" t="s">
        <v>644</v>
      </c>
      <c r="N16" s="2" t="s">
        <v>628</v>
      </c>
      <c r="O16" s="2" t="s">
        <v>645</v>
      </c>
      <c r="P16" s="2" t="s">
        <v>66</v>
      </c>
      <c r="Q16" s="2" t="s">
        <v>66</v>
      </c>
      <c r="R16" s="2" t="s">
        <v>65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2" t="s">
        <v>53</v>
      </c>
      <c r="AW16" s="2" t="s">
        <v>646</v>
      </c>
      <c r="AX16" s="2" t="s">
        <v>65</v>
      </c>
      <c r="AY16" s="2" t="s">
        <v>53</v>
      </c>
      <c r="AZ16" s="2" t="s">
        <v>53</v>
      </c>
    </row>
    <row r="17" spans="1:52" ht="30" customHeight="1">
      <c r="A17" s="23" t="s">
        <v>626</v>
      </c>
      <c r="B17" s="23" t="s">
        <v>53</v>
      </c>
      <c r="C17" s="23" t="s">
        <v>53</v>
      </c>
      <c r="D17" s="24"/>
      <c r="E17" s="26"/>
      <c r="F17" s="29">
        <f>TRUNC(SUMIF(N13:N16, N12, F13:F16),0)</f>
        <v>1934</v>
      </c>
      <c r="G17" s="26"/>
      <c r="H17" s="29">
        <f>TRUNC(SUMIF(N13:N16, N12, H13:H16),0)</f>
        <v>36248</v>
      </c>
      <c r="I17" s="26"/>
      <c r="J17" s="29">
        <f>TRUNC(SUMIF(N13:N16, N12, J13:J16),0)</f>
        <v>620</v>
      </c>
      <c r="K17" s="26"/>
      <c r="L17" s="29">
        <f>F17+H17+J17</f>
        <v>38802</v>
      </c>
      <c r="M17" s="23" t="s">
        <v>53</v>
      </c>
      <c r="N17" s="2" t="s">
        <v>69</v>
      </c>
      <c r="O17" s="2" t="s">
        <v>69</v>
      </c>
      <c r="P17" s="2" t="s">
        <v>53</v>
      </c>
      <c r="Q17" s="2" t="s">
        <v>53</v>
      </c>
      <c r="R17" s="2" t="s">
        <v>53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2" t="s">
        <v>53</v>
      </c>
      <c r="AW17" s="2" t="s">
        <v>53</v>
      </c>
      <c r="AX17" s="2" t="s">
        <v>53</v>
      </c>
      <c r="AY17" s="2" t="s">
        <v>53</v>
      </c>
      <c r="AZ17" s="2" t="s">
        <v>53</v>
      </c>
    </row>
    <row r="18" spans="1:52" ht="30" customHeight="1">
      <c r="A18" s="24"/>
      <c r="B18" s="24"/>
      <c r="C18" s="24"/>
      <c r="D18" s="24"/>
      <c r="E18" s="26"/>
      <c r="F18" s="29"/>
      <c r="G18" s="26"/>
      <c r="H18" s="29"/>
      <c r="I18" s="26"/>
      <c r="J18" s="29"/>
      <c r="K18" s="26"/>
      <c r="L18" s="29"/>
      <c r="M18" s="24"/>
    </row>
    <row r="19" spans="1:52" ht="30" customHeight="1">
      <c r="A19" s="20" t="s">
        <v>647</v>
      </c>
      <c r="B19" s="21"/>
      <c r="C19" s="21"/>
      <c r="D19" s="21"/>
      <c r="E19" s="25"/>
      <c r="F19" s="28"/>
      <c r="G19" s="25"/>
      <c r="H19" s="28"/>
      <c r="I19" s="25"/>
      <c r="J19" s="28"/>
      <c r="K19" s="25"/>
      <c r="L19" s="28"/>
      <c r="M19" s="22"/>
      <c r="N19" s="1" t="s">
        <v>648</v>
      </c>
    </row>
    <row r="20" spans="1:52" ht="30" customHeight="1">
      <c r="A20" s="23" t="s">
        <v>649</v>
      </c>
      <c r="B20" s="23" t="s">
        <v>650</v>
      </c>
      <c r="C20" s="23" t="s">
        <v>74</v>
      </c>
      <c r="D20" s="24">
        <v>0.2298</v>
      </c>
      <c r="E20" s="26">
        <f>단가대비표!O7</f>
        <v>0</v>
      </c>
      <c r="F20" s="29">
        <f>TRUNC(E20*D20,1)</f>
        <v>0</v>
      </c>
      <c r="G20" s="26">
        <f>단가대비표!P7</f>
        <v>0</v>
      </c>
      <c r="H20" s="29">
        <f>TRUNC(G20*D20,1)</f>
        <v>0</v>
      </c>
      <c r="I20" s="26">
        <f>단가대비표!V7</f>
        <v>136400</v>
      </c>
      <c r="J20" s="29">
        <f>TRUNC(I20*D20,1)</f>
        <v>31344.7</v>
      </c>
      <c r="K20" s="26">
        <f t="shared" ref="K20:L23" si="2">TRUNC(E20+G20+I20,1)</f>
        <v>136400</v>
      </c>
      <c r="L20" s="29">
        <f t="shared" si="2"/>
        <v>31344.7</v>
      </c>
      <c r="M20" s="23" t="s">
        <v>653</v>
      </c>
      <c r="N20" s="2" t="s">
        <v>648</v>
      </c>
      <c r="O20" s="2" t="s">
        <v>654</v>
      </c>
      <c r="P20" s="2" t="s">
        <v>66</v>
      </c>
      <c r="Q20" s="2" t="s">
        <v>66</v>
      </c>
      <c r="R20" s="2" t="s">
        <v>65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2" t="s">
        <v>53</v>
      </c>
      <c r="AW20" s="2" t="s">
        <v>655</v>
      </c>
      <c r="AX20" s="2" t="s">
        <v>53</v>
      </c>
      <c r="AY20" s="2" t="s">
        <v>53</v>
      </c>
      <c r="AZ20" s="2" t="s">
        <v>53</v>
      </c>
    </row>
    <row r="21" spans="1:52" ht="30" customHeight="1">
      <c r="A21" s="23" t="s">
        <v>610</v>
      </c>
      <c r="B21" s="23" t="s">
        <v>611</v>
      </c>
      <c r="C21" s="23" t="s">
        <v>612</v>
      </c>
      <c r="D21" s="24">
        <v>3.8</v>
      </c>
      <c r="E21" s="26">
        <f>단가대비표!O19</f>
        <v>1590</v>
      </c>
      <c r="F21" s="29">
        <f>TRUNC(E21*D21,1)</f>
        <v>6042</v>
      </c>
      <c r="G21" s="26">
        <f>단가대비표!P19</f>
        <v>0</v>
      </c>
      <c r="H21" s="29">
        <f>TRUNC(G21*D21,1)</f>
        <v>0</v>
      </c>
      <c r="I21" s="26">
        <f>단가대비표!V19</f>
        <v>0</v>
      </c>
      <c r="J21" s="29">
        <f>TRUNC(I21*D21,1)</f>
        <v>0</v>
      </c>
      <c r="K21" s="26">
        <f t="shared" si="2"/>
        <v>1590</v>
      </c>
      <c r="L21" s="29">
        <f t="shared" si="2"/>
        <v>6042</v>
      </c>
      <c r="M21" s="23" t="s">
        <v>613</v>
      </c>
      <c r="N21" s="2" t="s">
        <v>648</v>
      </c>
      <c r="O21" s="2" t="s">
        <v>614</v>
      </c>
      <c r="P21" s="2" t="s">
        <v>66</v>
      </c>
      <c r="Q21" s="2" t="s">
        <v>66</v>
      </c>
      <c r="R21" s="2" t="s">
        <v>65</v>
      </c>
      <c r="S21" s="3"/>
      <c r="T21" s="3"/>
      <c r="U21" s="3"/>
      <c r="V21" s="3">
        <v>1</v>
      </c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2" t="s">
        <v>53</v>
      </c>
      <c r="AW21" s="2" t="s">
        <v>656</v>
      </c>
      <c r="AX21" s="2" t="s">
        <v>53</v>
      </c>
      <c r="AY21" s="2" t="s">
        <v>53</v>
      </c>
      <c r="AZ21" s="2" t="s">
        <v>53</v>
      </c>
    </row>
    <row r="22" spans="1:52" ht="30" customHeight="1">
      <c r="A22" s="23" t="s">
        <v>616</v>
      </c>
      <c r="B22" s="23" t="s">
        <v>657</v>
      </c>
      <c r="C22" s="23" t="s">
        <v>618</v>
      </c>
      <c r="D22" s="24">
        <v>1</v>
      </c>
      <c r="E22" s="26">
        <f>TRUNC(SUMIF(V20:V23, RIGHTB(O22, 1), F20:F23)*U22, 2)</f>
        <v>2356.38</v>
      </c>
      <c r="F22" s="29">
        <f>TRUNC(E22*D22,1)</f>
        <v>2356.3000000000002</v>
      </c>
      <c r="G22" s="26">
        <v>0</v>
      </c>
      <c r="H22" s="29">
        <f>TRUNC(G22*D22,1)</f>
        <v>0</v>
      </c>
      <c r="I22" s="26">
        <v>0</v>
      </c>
      <c r="J22" s="29">
        <f>TRUNC(I22*D22,1)</f>
        <v>0</v>
      </c>
      <c r="K22" s="26">
        <f t="shared" si="2"/>
        <v>2356.3000000000002</v>
      </c>
      <c r="L22" s="29">
        <f t="shared" si="2"/>
        <v>2356.3000000000002</v>
      </c>
      <c r="M22" s="23" t="s">
        <v>53</v>
      </c>
      <c r="N22" s="2" t="s">
        <v>648</v>
      </c>
      <c r="O22" s="2" t="s">
        <v>619</v>
      </c>
      <c r="P22" s="2" t="s">
        <v>66</v>
      </c>
      <c r="Q22" s="2" t="s">
        <v>66</v>
      </c>
      <c r="R22" s="2" t="s">
        <v>66</v>
      </c>
      <c r="S22" s="3">
        <v>0</v>
      </c>
      <c r="T22" s="3">
        <v>0</v>
      </c>
      <c r="U22" s="3">
        <v>0.39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2" t="s">
        <v>53</v>
      </c>
      <c r="AW22" s="2" t="s">
        <v>658</v>
      </c>
      <c r="AX22" s="2" t="s">
        <v>53</v>
      </c>
      <c r="AY22" s="2" t="s">
        <v>53</v>
      </c>
      <c r="AZ22" s="2" t="s">
        <v>53</v>
      </c>
    </row>
    <row r="23" spans="1:52" ht="30" customHeight="1">
      <c r="A23" s="23" t="s">
        <v>621</v>
      </c>
      <c r="B23" s="23" t="s">
        <v>622</v>
      </c>
      <c r="C23" s="23" t="s">
        <v>574</v>
      </c>
      <c r="D23" s="24">
        <v>1</v>
      </c>
      <c r="E23" s="26">
        <f>TRUNC(단가대비표!O145*1/8*16/12*25/20, 1)</f>
        <v>0</v>
      </c>
      <c r="F23" s="29">
        <f>TRUNC(E23*D23,1)</f>
        <v>0</v>
      </c>
      <c r="G23" s="26">
        <f>TRUNC(단가대비표!P145*1/8*16/12*25/20, 1)</f>
        <v>59025.599999999999</v>
      </c>
      <c r="H23" s="29">
        <f>TRUNC(G23*D23,1)</f>
        <v>59025.599999999999</v>
      </c>
      <c r="I23" s="26">
        <f>TRUNC(단가대비표!V145*1/8*16/12*25/20, 1)</f>
        <v>0</v>
      </c>
      <c r="J23" s="29">
        <f>TRUNC(I23*D23,1)</f>
        <v>0</v>
      </c>
      <c r="K23" s="26">
        <f t="shared" si="2"/>
        <v>59025.599999999999</v>
      </c>
      <c r="L23" s="29">
        <f t="shared" si="2"/>
        <v>59025.599999999999</v>
      </c>
      <c r="M23" s="23" t="s">
        <v>623</v>
      </c>
      <c r="N23" s="2" t="s">
        <v>648</v>
      </c>
      <c r="O23" s="2" t="s">
        <v>624</v>
      </c>
      <c r="P23" s="2" t="s">
        <v>66</v>
      </c>
      <c r="Q23" s="2" t="s">
        <v>66</v>
      </c>
      <c r="R23" s="2" t="s">
        <v>65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2" t="s">
        <v>53</v>
      </c>
      <c r="AW23" s="2" t="s">
        <v>659</v>
      </c>
      <c r="AX23" s="2" t="s">
        <v>65</v>
      </c>
      <c r="AY23" s="2" t="s">
        <v>53</v>
      </c>
      <c r="AZ23" s="2" t="s">
        <v>53</v>
      </c>
    </row>
    <row r="24" spans="1:52" ht="30" customHeight="1">
      <c r="A24" s="23" t="s">
        <v>626</v>
      </c>
      <c r="B24" s="23" t="s">
        <v>53</v>
      </c>
      <c r="C24" s="23" t="s">
        <v>53</v>
      </c>
      <c r="D24" s="24"/>
      <c r="E24" s="26"/>
      <c r="F24" s="29">
        <f>TRUNC(SUMIF(N20:N23, N19, F20:F23),0)</f>
        <v>8398</v>
      </c>
      <c r="G24" s="26"/>
      <c r="H24" s="29">
        <f>TRUNC(SUMIF(N20:N23, N19, H20:H23),0)</f>
        <v>59025</v>
      </c>
      <c r="I24" s="26"/>
      <c r="J24" s="29">
        <f>TRUNC(SUMIF(N20:N23, N19, J20:J23),0)</f>
        <v>31344</v>
      </c>
      <c r="K24" s="26"/>
      <c r="L24" s="29">
        <f>F24+H24+J24</f>
        <v>98767</v>
      </c>
      <c r="M24" s="23" t="s">
        <v>53</v>
      </c>
      <c r="N24" s="2" t="s">
        <v>69</v>
      </c>
      <c r="O24" s="2" t="s">
        <v>69</v>
      </c>
      <c r="P24" s="2" t="s">
        <v>53</v>
      </c>
      <c r="Q24" s="2" t="s">
        <v>53</v>
      </c>
      <c r="R24" s="2" t="s">
        <v>53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2" t="s">
        <v>53</v>
      </c>
      <c r="AW24" s="2" t="s">
        <v>53</v>
      </c>
      <c r="AX24" s="2" t="s">
        <v>53</v>
      </c>
      <c r="AY24" s="2" t="s">
        <v>53</v>
      </c>
      <c r="AZ24" s="2" t="s">
        <v>53</v>
      </c>
    </row>
    <row r="25" spans="1:52" ht="30" customHeight="1">
      <c r="A25" s="24"/>
      <c r="B25" s="24"/>
      <c r="C25" s="24"/>
      <c r="D25" s="24"/>
      <c r="E25" s="26"/>
      <c r="F25" s="29"/>
      <c r="G25" s="26"/>
      <c r="H25" s="29"/>
      <c r="I25" s="26"/>
      <c r="J25" s="29"/>
      <c r="K25" s="26"/>
      <c r="L25" s="29"/>
      <c r="M25" s="24"/>
    </row>
    <row r="26" spans="1:52" ht="30" customHeight="1">
      <c r="A26" s="20" t="s">
        <v>660</v>
      </c>
      <c r="B26" s="21"/>
      <c r="C26" s="21"/>
      <c r="D26" s="21"/>
      <c r="E26" s="25"/>
      <c r="F26" s="28"/>
      <c r="G26" s="25"/>
      <c r="H26" s="28"/>
      <c r="I26" s="25"/>
      <c r="J26" s="28"/>
      <c r="K26" s="25"/>
      <c r="L26" s="28"/>
      <c r="M26" s="22"/>
      <c r="N26" s="1" t="s">
        <v>661</v>
      </c>
    </row>
    <row r="27" spans="1:52" ht="30" customHeight="1">
      <c r="A27" s="23" t="s">
        <v>649</v>
      </c>
      <c r="B27" s="23" t="s">
        <v>662</v>
      </c>
      <c r="C27" s="23" t="s">
        <v>74</v>
      </c>
      <c r="D27" s="24">
        <v>0.17369999999999999</v>
      </c>
      <c r="E27" s="26">
        <f>단가대비표!O8</f>
        <v>0</v>
      </c>
      <c r="F27" s="29">
        <f>TRUNC(E27*D27,1)</f>
        <v>0</v>
      </c>
      <c r="G27" s="26">
        <f>단가대비표!P8</f>
        <v>0</v>
      </c>
      <c r="H27" s="29">
        <f>TRUNC(G27*D27,1)</f>
        <v>0</v>
      </c>
      <c r="I27" s="26">
        <f>단가대비표!V8</f>
        <v>520694</v>
      </c>
      <c r="J27" s="29">
        <f>TRUNC(I27*D27,1)</f>
        <v>90444.5</v>
      </c>
      <c r="K27" s="26">
        <f t="shared" ref="K27:L30" si="3">TRUNC(E27+G27+I27,1)</f>
        <v>520694</v>
      </c>
      <c r="L27" s="29">
        <f t="shared" si="3"/>
        <v>90444.5</v>
      </c>
      <c r="M27" s="23" t="s">
        <v>664</v>
      </c>
      <c r="N27" s="2" t="s">
        <v>661</v>
      </c>
      <c r="O27" s="2" t="s">
        <v>665</v>
      </c>
      <c r="P27" s="2" t="s">
        <v>66</v>
      </c>
      <c r="Q27" s="2" t="s">
        <v>66</v>
      </c>
      <c r="R27" s="2" t="s">
        <v>65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2" t="s">
        <v>53</v>
      </c>
      <c r="AW27" s="2" t="s">
        <v>666</v>
      </c>
      <c r="AX27" s="2" t="s">
        <v>53</v>
      </c>
      <c r="AY27" s="2" t="s">
        <v>53</v>
      </c>
      <c r="AZ27" s="2" t="s">
        <v>53</v>
      </c>
    </row>
    <row r="28" spans="1:52" ht="30" customHeight="1">
      <c r="A28" s="23" t="s">
        <v>610</v>
      </c>
      <c r="B28" s="23" t="s">
        <v>611</v>
      </c>
      <c r="C28" s="23" t="s">
        <v>612</v>
      </c>
      <c r="D28" s="24">
        <v>10</v>
      </c>
      <c r="E28" s="26">
        <f>단가대비표!O19</f>
        <v>1590</v>
      </c>
      <c r="F28" s="29">
        <f>TRUNC(E28*D28,1)</f>
        <v>15900</v>
      </c>
      <c r="G28" s="26">
        <f>단가대비표!P19</f>
        <v>0</v>
      </c>
      <c r="H28" s="29">
        <f>TRUNC(G28*D28,1)</f>
        <v>0</v>
      </c>
      <c r="I28" s="26">
        <f>단가대비표!V19</f>
        <v>0</v>
      </c>
      <c r="J28" s="29">
        <f>TRUNC(I28*D28,1)</f>
        <v>0</v>
      </c>
      <c r="K28" s="26">
        <f t="shared" si="3"/>
        <v>1590</v>
      </c>
      <c r="L28" s="29">
        <f t="shared" si="3"/>
        <v>15900</v>
      </c>
      <c r="M28" s="23" t="s">
        <v>613</v>
      </c>
      <c r="N28" s="2" t="s">
        <v>661</v>
      </c>
      <c r="O28" s="2" t="s">
        <v>614</v>
      </c>
      <c r="P28" s="2" t="s">
        <v>66</v>
      </c>
      <c r="Q28" s="2" t="s">
        <v>66</v>
      </c>
      <c r="R28" s="2" t="s">
        <v>65</v>
      </c>
      <c r="S28" s="3"/>
      <c r="T28" s="3"/>
      <c r="U28" s="3"/>
      <c r="V28" s="3">
        <v>1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2" t="s">
        <v>53</v>
      </c>
      <c r="AW28" s="2" t="s">
        <v>667</v>
      </c>
      <c r="AX28" s="2" t="s">
        <v>53</v>
      </c>
      <c r="AY28" s="2" t="s">
        <v>53</v>
      </c>
      <c r="AZ28" s="2" t="s">
        <v>53</v>
      </c>
    </row>
    <row r="29" spans="1:52" ht="30" customHeight="1">
      <c r="A29" s="23" t="s">
        <v>616</v>
      </c>
      <c r="B29" s="23" t="s">
        <v>668</v>
      </c>
      <c r="C29" s="23" t="s">
        <v>618</v>
      </c>
      <c r="D29" s="24">
        <v>1</v>
      </c>
      <c r="E29" s="26">
        <f>TRUNC(SUMIF(V27:V30, RIGHTB(O29, 1), F27:F30)*U29, 2)</f>
        <v>9063</v>
      </c>
      <c r="F29" s="29">
        <f>TRUNC(E29*D29,1)</f>
        <v>9063</v>
      </c>
      <c r="G29" s="26">
        <v>0</v>
      </c>
      <c r="H29" s="29">
        <f>TRUNC(G29*D29,1)</f>
        <v>0</v>
      </c>
      <c r="I29" s="26">
        <v>0</v>
      </c>
      <c r="J29" s="29">
        <f>TRUNC(I29*D29,1)</f>
        <v>0</v>
      </c>
      <c r="K29" s="26">
        <f t="shared" si="3"/>
        <v>9063</v>
      </c>
      <c r="L29" s="29">
        <f t="shared" si="3"/>
        <v>9063</v>
      </c>
      <c r="M29" s="23" t="s">
        <v>53</v>
      </c>
      <c r="N29" s="2" t="s">
        <v>661</v>
      </c>
      <c r="O29" s="2" t="s">
        <v>619</v>
      </c>
      <c r="P29" s="2" t="s">
        <v>66</v>
      </c>
      <c r="Q29" s="2" t="s">
        <v>66</v>
      </c>
      <c r="R29" s="2" t="s">
        <v>66</v>
      </c>
      <c r="S29" s="3">
        <v>0</v>
      </c>
      <c r="T29" s="3">
        <v>0</v>
      </c>
      <c r="U29" s="3">
        <v>0.56999999999999995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2" t="s">
        <v>53</v>
      </c>
      <c r="AW29" s="2" t="s">
        <v>669</v>
      </c>
      <c r="AX29" s="2" t="s">
        <v>53</v>
      </c>
      <c r="AY29" s="2" t="s">
        <v>53</v>
      </c>
      <c r="AZ29" s="2" t="s">
        <v>53</v>
      </c>
    </row>
    <row r="30" spans="1:52" ht="30" customHeight="1">
      <c r="A30" s="23" t="s">
        <v>621</v>
      </c>
      <c r="B30" s="23" t="s">
        <v>622</v>
      </c>
      <c r="C30" s="23" t="s">
        <v>574</v>
      </c>
      <c r="D30" s="24">
        <v>1</v>
      </c>
      <c r="E30" s="26">
        <f>TRUNC(단가대비표!O145*1/8*16/12*25/20, 1)</f>
        <v>0</v>
      </c>
      <c r="F30" s="29">
        <f>TRUNC(E30*D30,1)</f>
        <v>0</v>
      </c>
      <c r="G30" s="26">
        <f>TRUNC(단가대비표!P145*1/8*16/12*25/20, 1)</f>
        <v>59025.599999999999</v>
      </c>
      <c r="H30" s="29">
        <f>TRUNC(G30*D30,1)</f>
        <v>59025.599999999999</v>
      </c>
      <c r="I30" s="26">
        <f>TRUNC(단가대비표!V145*1/8*16/12*25/20, 1)</f>
        <v>0</v>
      </c>
      <c r="J30" s="29">
        <f>TRUNC(I30*D30,1)</f>
        <v>0</v>
      </c>
      <c r="K30" s="26">
        <f t="shared" si="3"/>
        <v>59025.599999999999</v>
      </c>
      <c r="L30" s="29">
        <f t="shared" si="3"/>
        <v>59025.599999999999</v>
      </c>
      <c r="M30" s="23" t="s">
        <v>623</v>
      </c>
      <c r="N30" s="2" t="s">
        <v>661</v>
      </c>
      <c r="O30" s="2" t="s">
        <v>624</v>
      </c>
      <c r="P30" s="2" t="s">
        <v>66</v>
      </c>
      <c r="Q30" s="2" t="s">
        <v>66</v>
      </c>
      <c r="R30" s="2" t="s">
        <v>65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2" t="s">
        <v>53</v>
      </c>
      <c r="AW30" s="2" t="s">
        <v>670</v>
      </c>
      <c r="AX30" s="2" t="s">
        <v>65</v>
      </c>
      <c r="AY30" s="2" t="s">
        <v>53</v>
      </c>
      <c r="AZ30" s="2" t="s">
        <v>53</v>
      </c>
    </row>
    <row r="31" spans="1:52" ht="30" customHeight="1">
      <c r="A31" s="23" t="s">
        <v>626</v>
      </c>
      <c r="B31" s="23" t="s">
        <v>53</v>
      </c>
      <c r="C31" s="23" t="s">
        <v>53</v>
      </c>
      <c r="D31" s="24"/>
      <c r="E31" s="26"/>
      <c r="F31" s="29">
        <f>TRUNC(SUMIF(N27:N30, N26, F27:F30),0)</f>
        <v>24963</v>
      </c>
      <c r="G31" s="26"/>
      <c r="H31" s="29">
        <f>TRUNC(SUMIF(N27:N30, N26, H27:H30),0)</f>
        <v>59025</v>
      </c>
      <c r="I31" s="26"/>
      <c r="J31" s="29">
        <f>TRUNC(SUMIF(N27:N30, N26, J27:J30),0)</f>
        <v>90444</v>
      </c>
      <c r="K31" s="26"/>
      <c r="L31" s="29">
        <f>F31+H31+J31</f>
        <v>174432</v>
      </c>
      <c r="M31" s="23" t="s">
        <v>53</v>
      </c>
      <c r="N31" s="2" t="s">
        <v>69</v>
      </c>
      <c r="O31" s="2" t="s">
        <v>69</v>
      </c>
      <c r="P31" s="2" t="s">
        <v>53</v>
      </c>
      <c r="Q31" s="2" t="s">
        <v>53</v>
      </c>
      <c r="R31" s="2" t="s">
        <v>53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2" t="s">
        <v>53</v>
      </c>
      <c r="AW31" s="2" t="s">
        <v>53</v>
      </c>
      <c r="AX31" s="2" t="s">
        <v>53</v>
      </c>
      <c r="AY31" s="2" t="s">
        <v>53</v>
      </c>
      <c r="AZ31" s="2" t="s">
        <v>53</v>
      </c>
    </row>
    <row r="32" spans="1:52" ht="30" customHeight="1">
      <c r="A32" s="24"/>
      <c r="B32" s="24"/>
      <c r="C32" s="24"/>
      <c r="D32" s="24"/>
      <c r="E32" s="26"/>
      <c r="F32" s="29"/>
      <c r="G32" s="26"/>
      <c r="H32" s="29"/>
      <c r="I32" s="26"/>
      <c r="J32" s="29"/>
      <c r="K32" s="26"/>
      <c r="L32" s="29"/>
      <c r="M32" s="24"/>
    </row>
    <row r="33" spans="1:52" ht="30" customHeight="1">
      <c r="A33" s="20" t="s">
        <v>671</v>
      </c>
      <c r="B33" s="21"/>
      <c r="C33" s="21"/>
      <c r="D33" s="21"/>
      <c r="E33" s="25"/>
      <c r="F33" s="28"/>
      <c r="G33" s="25"/>
      <c r="H33" s="28"/>
      <c r="I33" s="25"/>
      <c r="J33" s="28"/>
      <c r="K33" s="25"/>
      <c r="L33" s="28"/>
      <c r="M33" s="22"/>
      <c r="N33" s="1" t="s">
        <v>672</v>
      </c>
    </row>
    <row r="34" spans="1:52" ht="30" customHeight="1">
      <c r="A34" s="23" t="s">
        <v>673</v>
      </c>
      <c r="B34" s="23" t="s">
        <v>674</v>
      </c>
      <c r="C34" s="23" t="s">
        <v>74</v>
      </c>
      <c r="D34" s="24">
        <v>0.26400000000000001</v>
      </c>
      <c r="E34" s="26">
        <f>단가대비표!O9</f>
        <v>0</v>
      </c>
      <c r="F34" s="29">
        <f>TRUNC(E34*D34,1)</f>
        <v>0</v>
      </c>
      <c r="G34" s="26">
        <f>단가대비표!P9</f>
        <v>0</v>
      </c>
      <c r="H34" s="29">
        <f>TRUNC(G34*D34,1)</f>
        <v>0</v>
      </c>
      <c r="I34" s="26">
        <f>단가대비표!V9</f>
        <v>275000</v>
      </c>
      <c r="J34" s="29">
        <f>TRUNC(I34*D34,1)</f>
        <v>72600</v>
      </c>
      <c r="K34" s="26">
        <f t="shared" ref="K34:L37" si="4">TRUNC(E34+G34+I34,1)</f>
        <v>275000</v>
      </c>
      <c r="L34" s="29">
        <f t="shared" si="4"/>
        <v>72600</v>
      </c>
      <c r="M34" s="23" t="s">
        <v>677</v>
      </c>
      <c r="N34" s="2" t="s">
        <v>672</v>
      </c>
      <c r="O34" s="2" t="s">
        <v>678</v>
      </c>
      <c r="P34" s="2" t="s">
        <v>66</v>
      </c>
      <c r="Q34" s="2" t="s">
        <v>66</v>
      </c>
      <c r="R34" s="2" t="s">
        <v>65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2" t="s">
        <v>53</v>
      </c>
      <c r="AW34" s="2" t="s">
        <v>679</v>
      </c>
      <c r="AX34" s="2" t="s">
        <v>53</v>
      </c>
      <c r="AY34" s="2" t="s">
        <v>53</v>
      </c>
      <c r="AZ34" s="2" t="s">
        <v>53</v>
      </c>
    </row>
    <row r="35" spans="1:52" ht="30" customHeight="1">
      <c r="A35" s="23" t="s">
        <v>610</v>
      </c>
      <c r="B35" s="23" t="s">
        <v>611</v>
      </c>
      <c r="C35" s="23" t="s">
        <v>612</v>
      </c>
      <c r="D35" s="24">
        <v>17.3</v>
      </c>
      <c r="E35" s="26">
        <f>단가대비표!O19</f>
        <v>1590</v>
      </c>
      <c r="F35" s="29">
        <f>TRUNC(E35*D35,1)</f>
        <v>27507</v>
      </c>
      <c r="G35" s="26">
        <f>단가대비표!P19</f>
        <v>0</v>
      </c>
      <c r="H35" s="29">
        <f>TRUNC(G35*D35,1)</f>
        <v>0</v>
      </c>
      <c r="I35" s="26">
        <f>단가대비표!V19</f>
        <v>0</v>
      </c>
      <c r="J35" s="29">
        <f>TRUNC(I35*D35,1)</f>
        <v>0</v>
      </c>
      <c r="K35" s="26">
        <f t="shared" si="4"/>
        <v>1590</v>
      </c>
      <c r="L35" s="29">
        <f t="shared" si="4"/>
        <v>27507</v>
      </c>
      <c r="M35" s="23" t="s">
        <v>613</v>
      </c>
      <c r="N35" s="2" t="s">
        <v>672</v>
      </c>
      <c r="O35" s="2" t="s">
        <v>614</v>
      </c>
      <c r="P35" s="2" t="s">
        <v>66</v>
      </c>
      <c r="Q35" s="2" t="s">
        <v>66</v>
      </c>
      <c r="R35" s="2" t="s">
        <v>65</v>
      </c>
      <c r="S35" s="3"/>
      <c r="T35" s="3"/>
      <c r="U35" s="3"/>
      <c r="V35" s="3">
        <v>1</v>
      </c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2" t="s">
        <v>53</v>
      </c>
      <c r="AW35" s="2" t="s">
        <v>680</v>
      </c>
      <c r="AX35" s="2" t="s">
        <v>53</v>
      </c>
      <c r="AY35" s="2" t="s">
        <v>53</v>
      </c>
      <c r="AZ35" s="2" t="s">
        <v>53</v>
      </c>
    </row>
    <row r="36" spans="1:52" ht="30" customHeight="1">
      <c r="A36" s="23" t="s">
        <v>616</v>
      </c>
      <c r="B36" s="23" t="s">
        <v>681</v>
      </c>
      <c r="C36" s="23" t="s">
        <v>618</v>
      </c>
      <c r="D36" s="24">
        <v>1</v>
      </c>
      <c r="E36" s="26">
        <f>TRUNC(SUMIF(V34:V37, RIGHTB(O36, 1), F34:F37)*U36, 2)</f>
        <v>9627.4500000000007</v>
      </c>
      <c r="F36" s="29">
        <f>TRUNC(E36*D36,1)</f>
        <v>9627.4</v>
      </c>
      <c r="G36" s="26">
        <v>0</v>
      </c>
      <c r="H36" s="29">
        <f>TRUNC(G36*D36,1)</f>
        <v>0</v>
      </c>
      <c r="I36" s="26">
        <v>0</v>
      </c>
      <c r="J36" s="29">
        <f>TRUNC(I36*D36,1)</f>
        <v>0</v>
      </c>
      <c r="K36" s="26">
        <f t="shared" si="4"/>
        <v>9627.4</v>
      </c>
      <c r="L36" s="29">
        <f t="shared" si="4"/>
        <v>9627.4</v>
      </c>
      <c r="M36" s="23" t="s">
        <v>53</v>
      </c>
      <c r="N36" s="2" t="s">
        <v>672</v>
      </c>
      <c r="O36" s="2" t="s">
        <v>619</v>
      </c>
      <c r="P36" s="2" t="s">
        <v>66</v>
      </c>
      <c r="Q36" s="2" t="s">
        <v>66</v>
      </c>
      <c r="R36" s="2" t="s">
        <v>66</v>
      </c>
      <c r="S36" s="3">
        <v>0</v>
      </c>
      <c r="T36" s="3">
        <v>0</v>
      </c>
      <c r="U36" s="3">
        <v>0.35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2" t="s">
        <v>53</v>
      </c>
      <c r="AW36" s="2" t="s">
        <v>682</v>
      </c>
      <c r="AX36" s="2" t="s">
        <v>53</v>
      </c>
      <c r="AY36" s="2" t="s">
        <v>53</v>
      </c>
      <c r="AZ36" s="2" t="s">
        <v>53</v>
      </c>
    </row>
    <row r="37" spans="1:52" ht="30" customHeight="1">
      <c r="A37" s="23" t="s">
        <v>621</v>
      </c>
      <c r="B37" s="23" t="s">
        <v>622</v>
      </c>
      <c r="C37" s="23" t="s">
        <v>574</v>
      </c>
      <c r="D37" s="24">
        <v>1</v>
      </c>
      <c r="E37" s="26">
        <f>TRUNC(단가대비표!O145*1/8*16/12*25/20, 1)</f>
        <v>0</v>
      </c>
      <c r="F37" s="29">
        <f>TRUNC(E37*D37,1)</f>
        <v>0</v>
      </c>
      <c r="G37" s="26">
        <f>TRUNC(단가대비표!P145*1/8*16/12*25/20, 1)</f>
        <v>59025.599999999999</v>
      </c>
      <c r="H37" s="29">
        <f>TRUNC(G37*D37,1)</f>
        <v>59025.599999999999</v>
      </c>
      <c r="I37" s="26">
        <f>TRUNC(단가대비표!V145*1/8*16/12*25/20, 1)</f>
        <v>0</v>
      </c>
      <c r="J37" s="29">
        <f>TRUNC(I37*D37,1)</f>
        <v>0</v>
      </c>
      <c r="K37" s="26">
        <f t="shared" si="4"/>
        <v>59025.599999999999</v>
      </c>
      <c r="L37" s="29">
        <f t="shared" si="4"/>
        <v>59025.599999999999</v>
      </c>
      <c r="M37" s="23" t="s">
        <v>623</v>
      </c>
      <c r="N37" s="2" t="s">
        <v>672</v>
      </c>
      <c r="O37" s="2" t="s">
        <v>624</v>
      </c>
      <c r="P37" s="2" t="s">
        <v>66</v>
      </c>
      <c r="Q37" s="2" t="s">
        <v>66</v>
      </c>
      <c r="R37" s="2" t="s">
        <v>65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2" t="s">
        <v>53</v>
      </c>
      <c r="AW37" s="2" t="s">
        <v>683</v>
      </c>
      <c r="AX37" s="2" t="s">
        <v>65</v>
      </c>
      <c r="AY37" s="2" t="s">
        <v>53</v>
      </c>
      <c r="AZ37" s="2" t="s">
        <v>53</v>
      </c>
    </row>
    <row r="38" spans="1:52" ht="30" customHeight="1">
      <c r="A38" s="23" t="s">
        <v>626</v>
      </c>
      <c r="B38" s="23" t="s">
        <v>53</v>
      </c>
      <c r="C38" s="23" t="s">
        <v>53</v>
      </c>
      <c r="D38" s="24"/>
      <c r="E38" s="26"/>
      <c r="F38" s="29">
        <f>TRUNC(SUMIF(N34:N37, N33, F34:F37),0)</f>
        <v>37134</v>
      </c>
      <c r="G38" s="26"/>
      <c r="H38" s="29">
        <f>TRUNC(SUMIF(N34:N37, N33, H34:H37),0)</f>
        <v>59025</v>
      </c>
      <c r="I38" s="26"/>
      <c r="J38" s="29">
        <f>TRUNC(SUMIF(N34:N37, N33, J34:J37),0)</f>
        <v>72600</v>
      </c>
      <c r="K38" s="26"/>
      <c r="L38" s="29">
        <f>F38+H38+J38</f>
        <v>168759</v>
      </c>
      <c r="M38" s="23" t="s">
        <v>53</v>
      </c>
      <c r="N38" s="2" t="s">
        <v>69</v>
      </c>
      <c r="O38" s="2" t="s">
        <v>69</v>
      </c>
      <c r="P38" s="2" t="s">
        <v>53</v>
      </c>
      <c r="Q38" s="2" t="s">
        <v>53</v>
      </c>
      <c r="R38" s="2" t="s">
        <v>53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2" t="s">
        <v>53</v>
      </c>
      <c r="AW38" s="2" t="s">
        <v>53</v>
      </c>
      <c r="AX38" s="2" t="s">
        <v>53</v>
      </c>
      <c r="AY38" s="2" t="s">
        <v>53</v>
      </c>
      <c r="AZ38" s="2" t="s">
        <v>53</v>
      </c>
    </row>
    <row r="39" spans="1:52" ht="30" customHeight="1">
      <c r="A39" s="24"/>
      <c r="B39" s="24"/>
      <c r="C39" s="24"/>
      <c r="D39" s="24"/>
      <c r="E39" s="26"/>
      <c r="F39" s="29"/>
      <c r="G39" s="26"/>
      <c r="H39" s="29"/>
      <c r="I39" s="26"/>
      <c r="J39" s="29"/>
      <c r="K39" s="26"/>
      <c r="L39" s="29"/>
      <c r="M39" s="24"/>
    </row>
    <row r="40" spans="1:52" ht="30" customHeight="1">
      <c r="A40" s="20" t="s">
        <v>684</v>
      </c>
      <c r="B40" s="21"/>
      <c r="C40" s="21"/>
      <c r="D40" s="21"/>
      <c r="E40" s="25"/>
      <c r="F40" s="28"/>
      <c r="G40" s="25"/>
      <c r="H40" s="28"/>
      <c r="I40" s="25"/>
      <c r="J40" s="28"/>
      <c r="K40" s="25"/>
      <c r="L40" s="28"/>
      <c r="M40" s="22"/>
      <c r="N40" s="1" t="s">
        <v>685</v>
      </c>
    </row>
    <row r="41" spans="1:52" ht="30" customHeight="1">
      <c r="A41" s="23" t="s">
        <v>686</v>
      </c>
      <c r="B41" s="23" t="s">
        <v>687</v>
      </c>
      <c r="C41" s="23" t="s">
        <v>74</v>
      </c>
      <c r="D41" s="24">
        <v>0.25</v>
      </c>
      <c r="E41" s="26">
        <f>단가대비표!O10</f>
        <v>0</v>
      </c>
      <c r="F41" s="29">
        <f>TRUNC(E41*D41,1)</f>
        <v>0</v>
      </c>
      <c r="G41" s="26">
        <f>단가대비표!P10</f>
        <v>0</v>
      </c>
      <c r="H41" s="29">
        <f>TRUNC(G41*D41,1)</f>
        <v>0</v>
      </c>
      <c r="I41" s="26">
        <f>단가대비표!V10</f>
        <v>1375</v>
      </c>
      <c r="J41" s="29">
        <f>TRUNC(I41*D41,1)</f>
        <v>343.7</v>
      </c>
      <c r="K41" s="26">
        <f>TRUNC(E41+G41+I41,1)</f>
        <v>1375</v>
      </c>
      <c r="L41" s="29">
        <f>TRUNC(F41+H41+J41,1)</f>
        <v>343.7</v>
      </c>
      <c r="M41" s="23" t="s">
        <v>690</v>
      </c>
      <c r="N41" s="2" t="s">
        <v>685</v>
      </c>
      <c r="O41" s="2" t="s">
        <v>691</v>
      </c>
      <c r="P41" s="2" t="s">
        <v>66</v>
      </c>
      <c r="Q41" s="2" t="s">
        <v>66</v>
      </c>
      <c r="R41" s="2" t="s">
        <v>65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2" t="s">
        <v>53</v>
      </c>
      <c r="AW41" s="2" t="s">
        <v>692</v>
      </c>
      <c r="AX41" s="2" t="s">
        <v>53</v>
      </c>
      <c r="AY41" s="2" t="s">
        <v>53</v>
      </c>
      <c r="AZ41" s="2" t="s">
        <v>53</v>
      </c>
    </row>
    <row r="42" spans="1:52" ht="30" customHeight="1">
      <c r="A42" s="23" t="s">
        <v>626</v>
      </c>
      <c r="B42" s="23" t="s">
        <v>53</v>
      </c>
      <c r="C42" s="23" t="s">
        <v>53</v>
      </c>
      <c r="D42" s="24"/>
      <c r="E42" s="26"/>
      <c r="F42" s="29">
        <f>TRUNC(SUMIF(N41:N41, N40, F41:F41),0)</f>
        <v>0</v>
      </c>
      <c r="G42" s="26"/>
      <c r="H42" s="29">
        <f>TRUNC(SUMIF(N41:N41, N40, H41:H41),0)</f>
        <v>0</v>
      </c>
      <c r="I42" s="26"/>
      <c r="J42" s="29">
        <f>TRUNC(SUMIF(N41:N41, N40, J41:J41),0)</f>
        <v>343</v>
      </c>
      <c r="K42" s="26"/>
      <c r="L42" s="29">
        <f>F42+H42+J42</f>
        <v>343</v>
      </c>
      <c r="M42" s="23" t="s">
        <v>53</v>
      </c>
      <c r="N42" s="2" t="s">
        <v>69</v>
      </c>
      <c r="O42" s="2" t="s">
        <v>69</v>
      </c>
      <c r="P42" s="2" t="s">
        <v>53</v>
      </c>
      <c r="Q42" s="2" t="s">
        <v>53</v>
      </c>
      <c r="R42" s="2" t="s">
        <v>53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2" t="s">
        <v>53</v>
      </c>
      <c r="AW42" s="2" t="s">
        <v>53</v>
      </c>
      <c r="AX42" s="2" t="s">
        <v>53</v>
      </c>
      <c r="AY42" s="2" t="s">
        <v>53</v>
      </c>
      <c r="AZ42" s="2" t="s">
        <v>53</v>
      </c>
    </row>
    <row r="43" spans="1:52" ht="30" customHeight="1">
      <c r="A43" s="24"/>
      <c r="B43" s="24"/>
      <c r="C43" s="24"/>
      <c r="D43" s="24"/>
      <c r="E43" s="26"/>
      <c r="F43" s="29"/>
      <c r="G43" s="26"/>
      <c r="H43" s="29"/>
      <c r="I43" s="26"/>
      <c r="J43" s="29"/>
      <c r="K43" s="26"/>
      <c r="L43" s="29"/>
      <c r="M43" s="24"/>
    </row>
    <row r="44" spans="1:52" ht="30" customHeight="1">
      <c r="A44" s="20" t="s">
        <v>693</v>
      </c>
      <c r="B44" s="21"/>
      <c r="C44" s="21"/>
      <c r="D44" s="21"/>
      <c r="E44" s="25"/>
      <c r="F44" s="28"/>
      <c r="G44" s="25"/>
      <c r="H44" s="28"/>
      <c r="I44" s="25"/>
      <c r="J44" s="28"/>
      <c r="K44" s="25"/>
      <c r="L44" s="28"/>
      <c r="M44" s="22"/>
      <c r="N44" s="1" t="s">
        <v>694</v>
      </c>
    </row>
    <row r="45" spans="1:52" ht="30" customHeight="1">
      <c r="A45" s="23" t="s">
        <v>695</v>
      </c>
      <c r="B45" s="23" t="s">
        <v>696</v>
      </c>
      <c r="C45" s="23" t="s">
        <v>74</v>
      </c>
      <c r="D45" s="24">
        <v>0.30259999999999998</v>
      </c>
      <c r="E45" s="26">
        <f>단가대비표!O11</f>
        <v>0</v>
      </c>
      <c r="F45" s="29">
        <f>TRUNC(E45*D45,1)</f>
        <v>0</v>
      </c>
      <c r="G45" s="26">
        <f>단가대비표!P11</f>
        <v>0</v>
      </c>
      <c r="H45" s="29">
        <f>TRUNC(G45*D45,1)</f>
        <v>0</v>
      </c>
      <c r="I45" s="26">
        <f>단가대비표!V11</f>
        <v>28434</v>
      </c>
      <c r="J45" s="29">
        <f>TRUNC(I45*D45,1)</f>
        <v>8604.1</v>
      </c>
      <c r="K45" s="26">
        <f>TRUNC(E45+G45+I45,1)</f>
        <v>28434</v>
      </c>
      <c r="L45" s="29">
        <f>TRUNC(F45+H45+J45,1)</f>
        <v>8604.1</v>
      </c>
      <c r="M45" s="23" t="s">
        <v>699</v>
      </c>
      <c r="N45" s="2" t="s">
        <v>694</v>
      </c>
      <c r="O45" s="2" t="s">
        <v>700</v>
      </c>
      <c r="P45" s="2" t="s">
        <v>66</v>
      </c>
      <c r="Q45" s="2" t="s">
        <v>66</v>
      </c>
      <c r="R45" s="2" t="s">
        <v>65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2" t="s">
        <v>53</v>
      </c>
      <c r="AW45" s="2" t="s">
        <v>701</v>
      </c>
      <c r="AX45" s="2" t="s">
        <v>53</v>
      </c>
      <c r="AY45" s="2" t="s">
        <v>53</v>
      </c>
      <c r="AZ45" s="2" t="s">
        <v>53</v>
      </c>
    </row>
    <row r="46" spans="1:52" ht="30" customHeight="1">
      <c r="A46" s="23" t="s">
        <v>626</v>
      </c>
      <c r="B46" s="23" t="s">
        <v>53</v>
      </c>
      <c r="C46" s="23" t="s">
        <v>53</v>
      </c>
      <c r="D46" s="24"/>
      <c r="E46" s="26"/>
      <c r="F46" s="29">
        <f>TRUNC(SUMIF(N45:N45, N44, F45:F45),0)</f>
        <v>0</v>
      </c>
      <c r="G46" s="26"/>
      <c r="H46" s="29">
        <f>TRUNC(SUMIF(N45:N45, N44, H45:H45),0)</f>
        <v>0</v>
      </c>
      <c r="I46" s="26"/>
      <c r="J46" s="29">
        <f>TRUNC(SUMIF(N45:N45, N44, J45:J45),0)</f>
        <v>8604</v>
      </c>
      <c r="K46" s="26"/>
      <c r="L46" s="29">
        <f>F46+H46+J46</f>
        <v>8604</v>
      </c>
      <c r="M46" s="23" t="s">
        <v>53</v>
      </c>
      <c r="N46" s="2" t="s">
        <v>69</v>
      </c>
      <c r="O46" s="2" t="s">
        <v>69</v>
      </c>
      <c r="P46" s="2" t="s">
        <v>53</v>
      </c>
      <c r="Q46" s="2" t="s">
        <v>53</v>
      </c>
      <c r="R46" s="2" t="s">
        <v>53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2" t="s">
        <v>53</v>
      </c>
      <c r="AW46" s="2" t="s">
        <v>53</v>
      </c>
      <c r="AX46" s="2" t="s">
        <v>53</v>
      </c>
      <c r="AY46" s="2" t="s">
        <v>53</v>
      </c>
      <c r="AZ46" s="2" t="s">
        <v>53</v>
      </c>
    </row>
    <row r="47" spans="1:52" ht="30" customHeight="1">
      <c r="A47" s="24"/>
      <c r="B47" s="24"/>
      <c r="C47" s="24"/>
      <c r="D47" s="24"/>
      <c r="E47" s="26"/>
      <c r="F47" s="29"/>
      <c r="G47" s="26"/>
      <c r="H47" s="29"/>
      <c r="I47" s="26"/>
      <c r="J47" s="29"/>
      <c r="K47" s="26"/>
      <c r="L47" s="29"/>
      <c r="M47" s="24"/>
    </row>
    <row r="48" spans="1:52" ht="30" customHeight="1">
      <c r="A48" s="20" t="s">
        <v>702</v>
      </c>
      <c r="B48" s="21"/>
      <c r="C48" s="21"/>
      <c r="D48" s="21"/>
      <c r="E48" s="25"/>
      <c r="F48" s="28"/>
      <c r="G48" s="25"/>
      <c r="H48" s="28"/>
      <c r="I48" s="25"/>
      <c r="J48" s="28"/>
      <c r="K48" s="25"/>
      <c r="L48" s="28"/>
      <c r="M48" s="22"/>
      <c r="N48" s="1" t="s">
        <v>571</v>
      </c>
    </row>
    <row r="49" spans="1:52" ht="30" customHeight="1">
      <c r="A49" s="23" t="s">
        <v>703</v>
      </c>
      <c r="B49" s="23" t="s">
        <v>704</v>
      </c>
      <c r="C49" s="23" t="s">
        <v>481</v>
      </c>
      <c r="D49" s="24">
        <v>0.68</v>
      </c>
      <c r="E49" s="26">
        <f>단가대비표!O72</f>
        <v>16000</v>
      </c>
      <c r="F49" s="29">
        <f>TRUNC(E49*D49,1)</f>
        <v>10880</v>
      </c>
      <c r="G49" s="26">
        <f>단가대비표!P72</f>
        <v>0</v>
      </c>
      <c r="H49" s="29">
        <f>TRUNC(G49*D49,1)</f>
        <v>0</v>
      </c>
      <c r="I49" s="26">
        <f>단가대비표!V72</f>
        <v>0</v>
      </c>
      <c r="J49" s="29">
        <f>TRUNC(I49*D49,1)</f>
        <v>0</v>
      </c>
      <c r="K49" s="26">
        <f t="shared" ref="K49:L52" si="5">TRUNC(E49+G49+I49,1)</f>
        <v>16000</v>
      </c>
      <c r="L49" s="29">
        <f t="shared" si="5"/>
        <v>10880</v>
      </c>
      <c r="M49" s="23" t="s">
        <v>705</v>
      </c>
      <c r="N49" s="2" t="s">
        <v>53</v>
      </c>
      <c r="O49" s="2" t="s">
        <v>706</v>
      </c>
      <c r="P49" s="2" t="s">
        <v>66</v>
      </c>
      <c r="Q49" s="2" t="s">
        <v>66</v>
      </c>
      <c r="R49" s="2" t="s">
        <v>65</v>
      </c>
      <c r="S49" s="3"/>
      <c r="T49" s="3"/>
      <c r="U49" s="3"/>
      <c r="V49" s="3">
        <v>1</v>
      </c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2" t="s">
        <v>53</v>
      </c>
      <c r="AW49" s="2" t="s">
        <v>707</v>
      </c>
      <c r="AX49" s="2" t="s">
        <v>53</v>
      </c>
      <c r="AY49" s="2" t="s">
        <v>708</v>
      </c>
      <c r="AZ49" s="2" t="s">
        <v>53</v>
      </c>
    </row>
    <row r="50" spans="1:52" ht="30" customHeight="1">
      <c r="A50" s="23" t="s">
        <v>709</v>
      </c>
      <c r="B50" s="23" t="s">
        <v>710</v>
      </c>
      <c r="C50" s="23" t="s">
        <v>99</v>
      </c>
      <c r="D50" s="24">
        <v>2.1</v>
      </c>
      <c r="E50" s="26">
        <f>단가대비표!O61</f>
        <v>3929</v>
      </c>
      <c r="F50" s="29">
        <f>TRUNC(E50*D50,1)</f>
        <v>8250.9</v>
      </c>
      <c r="G50" s="26">
        <f>단가대비표!P61</f>
        <v>0</v>
      </c>
      <c r="H50" s="29">
        <f>TRUNC(G50*D50,1)</f>
        <v>0</v>
      </c>
      <c r="I50" s="26">
        <f>단가대비표!V61</f>
        <v>0</v>
      </c>
      <c r="J50" s="29">
        <f>TRUNC(I50*D50,1)</f>
        <v>0</v>
      </c>
      <c r="K50" s="26">
        <f t="shared" si="5"/>
        <v>3929</v>
      </c>
      <c r="L50" s="29">
        <f t="shared" si="5"/>
        <v>8250.9</v>
      </c>
      <c r="M50" s="23" t="s">
        <v>705</v>
      </c>
      <c r="N50" s="2" t="s">
        <v>53</v>
      </c>
      <c r="O50" s="2" t="s">
        <v>711</v>
      </c>
      <c r="P50" s="2" t="s">
        <v>66</v>
      </c>
      <c r="Q50" s="2" t="s">
        <v>66</v>
      </c>
      <c r="R50" s="2" t="s">
        <v>65</v>
      </c>
      <c r="S50" s="3"/>
      <c r="T50" s="3"/>
      <c r="U50" s="3"/>
      <c r="V50" s="3">
        <v>1</v>
      </c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2" t="s">
        <v>53</v>
      </c>
      <c r="AW50" s="2" t="s">
        <v>712</v>
      </c>
      <c r="AX50" s="2" t="s">
        <v>53</v>
      </c>
      <c r="AY50" s="2" t="s">
        <v>708</v>
      </c>
      <c r="AZ50" s="2" t="s">
        <v>53</v>
      </c>
    </row>
    <row r="51" spans="1:52" ht="30" customHeight="1">
      <c r="A51" s="23" t="s">
        <v>713</v>
      </c>
      <c r="B51" s="23" t="s">
        <v>714</v>
      </c>
      <c r="C51" s="23" t="s">
        <v>618</v>
      </c>
      <c r="D51" s="24">
        <v>1</v>
      </c>
      <c r="E51" s="26">
        <v>0</v>
      </c>
      <c r="F51" s="29">
        <f>TRUNC(E51*D51,1)</f>
        <v>0</v>
      </c>
      <c r="G51" s="26">
        <v>0</v>
      </c>
      <c r="H51" s="29">
        <f>TRUNC(G51*D51,1)</f>
        <v>0</v>
      </c>
      <c r="I51" s="26">
        <f>TRUNC(SUMIF(V49:V52, RIGHTB(O51, 1), L49:L52)*U51, 2)</f>
        <v>19130.900000000001</v>
      </c>
      <c r="J51" s="29">
        <f>TRUNC(I51*D51,1)</f>
        <v>19130.900000000001</v>
      </c>
      <c r="K51" s="26">
        <f t="shared" si="5"/>
        <v>19130.900000000001</v>
      </c>
      <c r="L51" s="29">
        <f t="shared" si="5"/>
        <v>19130.900000000001</v>
      </c>
      <c r="M51" s="23" t="s">
        <v>53</v>
      </c>
      <c r="N51" s="2" t="s">
        <v>571</v>
      </c>
      <c r="O51" s="2" t="s">
        <v>619</v>
      </c>
      <c r="P51" s="2" t="s">
        <v>66</v>
      </c>
      <c r="Q51" s="2" t="s">
        <v>66</v>
      </c>
      <c r="R51" s="2" t="s">
        <v>66</v>
      </c>
      <c r="S51" s="3">
        <v>3</v>
      </c>
      <c r="T51" s="3">
        <v>2</v>
      </c>
      <c r="U51" s="3">
        <v>1</v>
      </c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2" t="s">
        <v>53</v>
      </c>
      <c r="AW51" s="2" t="s">
        <v>715</v>
      </c>
      <c r="AX51" s="2" t="s">
        <v>53</v>
      </c>
      <c r="AY51" s="2" t="s">
        <v>53</v>
      </c>
      <c r="AZ51" s="2" t="s">
        <v>53</v>
      </c>
    </row>
    <row r="52" spans="1:52" ht="30" customHeight="1">
      <c r="A52" s="23" t="s">
        <v>716</v>
      </c>
      <c r="B52" s="23" t="s">
        <v>53</v>
      </c>
      <c r="C52" s="23" t="s">
        <v>481</v>
      </c>
      <c r="D52" s="24">
        <v>0.66700000000000004</v>
      </c>
      <c r="E52" s="26">
        <f>일위대가목록!E23</f>
        <v>0</v>
      </c>
      <c r="F52" s="29">
        <f>TRUNC(E52*D52,1)</f>
        <v>0</v>
      </c>
      <c r="G52" s="26">
        <f>일위대가목록!F23</f>
        <v>4574</v>
      </c>
      <c r="H52" s="29">
        <f>TRUNC(G52*D52,1)</f>
        <v>3050.8</v>
      </c>
      <c r="I52" s="26">
        <f>일위대가목록!G23</f>
        <v>0</v>
      </c>
      <c r="J52" s="29">
        <f>TRUNC(I52*D52,1)</f>
        <v>0</v>
      </c>
      <c r="K52" s="26">
        <f t="shared" si="5"/>
        <v>4574</v>
      </c>
      <c r="L52" s="29">
        <f t="shared" si="5"/>
        <v>3050.8</v>
      </c>
      <c r="M52" s="23" t="s">
        <v>717</v>
      </c>
      <c r="N52" s="2" t="s">
        <v>571</v>
      </c>
      <c r="O52" s="2" t="s">
        <v>718</v>
      </c>
      <c r="P52" s="2" t="s">
        <v>65</v>
      </c>
      <c r="Q52" s="2" t="s">
        <v>66</v>
      </c>
      <c r="R52" s="2" t="s">
        <v>66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2" t="s">
        <v>53</v>
      </c>
      <c r="AW52" s="2" t="s">
        <v>719</v>
      </c>
      <c r="AX52" s="2" t="s">
        <v>53</v>
      </c>
      <c r="AY52" s="2" t="s">
        <v>53</v>
      </c>
      <c r="AZ52" s="2" t="s">
        <v>53</v>
      </c>
    </row>
    <row r="53" spans="1:52" ht="30" customHeight="1">
      <c r="A53" s="23" t="s">
        <v>626</v>
      </c>
      <c r="B53" s="23" t="s">
        <v>53</v>
      </c>
      <c r="C53" s="23" t="s">
        <v>53</v>
      </c>
      <c r="D53" s="24"/>
      <c r="E53" s="26"/>
      <c r="F53" s="29">
        <f>TRUNC(SUMIF(N49:N52, N48, F49:F52),0)</f>
        <v>0</v>
      </c>
      <c r="G53" s="26"/>
      <c r="H53" s="29">
        <f>TRUNC(SUMIF(N49:N52, N48, H49:H52),0)</f>
        <v>3050</v>
      </c>
      <c r="I53" s="26"/>
      <c r="J53" s="29">
        <f>TRUNC(SUMIF(N49:N52, N48, J49:J52),0)</f>
        <v>19130</v>
      </c>
      <c r="K53" s="26"/>
      <c r="L53" s="29">
        <f>F53+H53+J53</f>
        <v>22180</v>
      </c>
      <c r="M53" s="23" t="s">
        <v>53</v>
      </c>
      <c r="N53" s="2" t="s">
        <v>69</v>
      </c>
      <c r="O53" s="2" t="s">
        <v>69</v>
      </c>
      <c r="P53" s="2" t="s">
        <v>53</v>
      </c>
      <c r="Q53" s="2" t="s">
        <v>53</v>
      </c>
      <c r="R53" s="2" t="s">
        <v>53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2" t="s">
        <v>53</v>
      </c>
      <c r="AW53" s="2" t="s">
        <v>53</v>
      </c>
      <c r="AX53" s="2" t="s">
        <v>53</v>
      </c>
      <c r="AY53" s="2" t="s">
        <v>53</v>
      </c>
      <c r="AZ53" s="2" t="s">
        <v>53</v>
      </c>
    </row>
    <row r="54" spans="1:52" ht="30" customHeight="1">
      <c r="A54" s="24"/>
      <c r="B54" s="24"/>
      <c r="C54" s="24"/>
      <c r="D54" s="24"/>
      <c r="E54" s="26"/>
      <c r="F54" s="29"/>
      <c r="G54" s="26"/>
      <c r="H54" s="29"/>
      <c r="I54" s="26"/>
      <c r="J54" s="29"/>
      <c r="K54" s="26"/>
      <c r="L54" s="29"/>
      <c r="M54" s="24"/>
    </row>
    <row r="55" spans="1:52" ht="30" customHeight="1">
      <c r="A55" s="20" t="s">
        <v>720</v>
      </c>
      <c r="B55" s="21"/>
      <c r="C55" s="21"/>
      <c r="D55" s="21"/>
      <c r="E55" s="25"/>
      <c r="F55" s="28"/>
      <c r="G55" s="25"/>
      <c r="H55" s="28"/>
      <c r="I55" s="25"/>
      <c r="J55" s="28"/>
      <c r="K55" s="25"/>
      <c r="L55" s="28"/>
      <c r="M55" s="22"/>
      <c r="N55" s="1" t="s">
        <v>721</v>
      </c>
    </row>
    <row r="56" spans="1:52" ht="30" customHeight="1">
      <c r="A56" s="23" t="s">
        <v>727</v>
      </c>
      <c r="B56" s="23" t="s">
        <v>622</v>
      </c>
      <c r="C56" s="23" t="s">
        <v>574</v>
      </c>
      <c r="D56" s="24">
        <v>0.2</v>
      </c>
      <c r="E56" s="26">
        <f>단가대비표!O126</f>
        <v>0</v>
      </c>
      <c r="F56" s="29">
        <f>TRUNC(E56*D56,1)</f>
        <v>0</v>
      </c>
      <c r="G56" s="26">
        <f>단가대비표!P126</f>
        <v>228717</v>
      </c>
      <c r="H56" s="29">
        <f>TRUNC(G56*D56,1)</f>
        <v>45743.4</v>
      </c>
      <c r="I56" s="26">
        <f>단가대비표!V126</f>
        <v>0</v>
      </c>
      <c r="J56" s="29">
        <f>TRUNC(I56*D56,1)</f>
        <v>0</v>
      </c>
      <c r="K56" s="26">
        <f t="shared" ref="K56:L58" si="6">TRUNC(E56+G56+I56,1)</f>
        <v>228717</v>
      </c>
      <c r="L56" s="29">
        <f t="shared" si="6"/>
        <v>45743.4</v>
      </c>
      <c r="M56" s="23" t="s">
        <v>728</v>
      </c>
      <c r="N56" s="2" t="s">
        <v>721</v>
      </c>
      <c r="O56" s="2" t="s">
        <v>729</v>
      </c>
      <c r="P56" s="2" t="s">
        <v>66</v>
      </c>
      <c r="Q56" s="2" t="s">
        <v>66</v>
      </c>
      <c r="R56" s="2" t="s">
        <v>65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2" t="s">
        <v>53</v>
      </c>
      <c r="AW56" s="2" t="s">
        <v>730</v>
      </c>
      <c r="AX56" s="2" t="s">
        <v>53</v>
      </c>
      <c r="AY56" s="2" t="s">
        <v>53</v>
      </c>
      <c r="AZ56" s="2" t="s">
        <v>53</v>
      </c>
    </row>
    <row r="57" spans="1:52" ht="30" customHeight="1">
      <c r="A57" s="23" t="s">
        <v>731</v>
      </c>
      <c r="B57" s="23" t="s">
        <v>622</v>
      </c>
      <c r="C57" s="23" t="s">
        <v>574</v>
      </c>
      <c r="D57" s="24">
        <v>0.52</v>
      </c>
      <c r="E57" s="26">
        <f>단가대비표!O125</f>
        <v>0</v>
      </c>
      <c r="F57" s="29">
        <f>TRUNC(E57*D57,1)</f>
        <v>0</v>
      </c>
      <c r="G57" s="26">
        <f>단가대비표!P125</f>
        <v>172698</v>
      </c>
      <c r="H57" s="29">
        <f>TRUNC(G57*D57,1)</f>
        <v>89802.9</v>
      </c>
      <c r="I57" s="26">
        <f>단가대비표!V125</f>
        <v>0</v>
      </c>
      <c r="J57" s="29">
        <f>TRUNC(I57*D57,1)</f>
        <v>0</v>
      </c>
      <c r="K57" s="26">
        <f t="shared" si="6"/>
        <v>172698</v>
      </c>
      <c r="L57" s="29">
        <f t="shared" si="6"/>
        <v>89802.9</v>
      </c>
      <c r="M57" s="23" t="s">
        <v>732</v>
      </c>
      <c r="N57" s="2" t="s">
        <v>721</v>
      </c>
      <c r="O57" s="2" t="s">
        <v>733</v>
      </c>
      <c r="P57" s="2" t="s">
        <v>66</v>
      </c>
      <c r="Q57" s="2" t="s">
        <v>66</v>
      </c>
      <c r="R57" s="2" t="s">
        <v>65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2" t="s">
        <v>53</v>
      </c>
      <c r="AW57" s="2" t="s">
        <v>734</v>
      </c>
      <c r="AX57" s="2" t="s">
        <v>53</v>
      </c>
      <c r="AY57" s="2" t="s">
        <v>53</v>
      </c>
      <c r="AZ57" s="2" t="s">
        <v>53</v>
      </c>
    </row>
    <row r="58" spans="1:52" ht="30" customHeight="1">
      <c r="A58" s="23" t="s">
        <v>649</v>
      </c>
      <c r="B58" s="23" t="s">
        <v>650</v>
      </c>
      <c r="C58" s="23" t="s">
        <v>604</v>
      </c>
      <c r="D58" s="24">
        <v>1.22</v>
      </c>
      <c r="E58" s="26">
        <f>일위대가목록!E6</f>
        <v>8398</v>
      </c>
      <c r="F58" s="29">
        <f>TRUNC(E58*D58,1)</f>
        <v>10245.5</v>
      </c>
      <c r="G58" s="26">
        <f>일위대가목록!F6</f>
        <v>59025</v>
      </c>
      <c r="H58" s="29">
        <f>TRUNC(G58*D58,1)</f>
        <v>72010.5</v>
      </c>
      <c r="I58" s="26">
        <f>일위대가목록!G6</f>
        <v>31344</v>
      </c>
      <c r="J58" s="29">
        <f>TRUNC(I58*D58,1)</f>
        <v>38239.599999999999</v>
      </c>
      <c r="K58" s="26">
        <f t="shared" si="6"/>
        <v>98767</v>
      </c>
      <c r="L58" s="29">
        <f t="shared" si="6"/>
        <v>120495.6</v>
      </c>
      <c r="M58" s="23" t="s">
        <v>651</v>
      </c>
      <c r="N58" s="2" t="s">
        <v>721</v>
      </c>
      <c r="O58" s="2" t="s">
        <v>648</v>
      </c>
      <c r="P58" s="2" t="s">
        <v>65</v>
      </c>
      <c r="Q58" s="2" t="s">
        <v>66</v>
      </c>
      <c r="R58" s="2" t="s">
        <v>66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2" t="s">
        <v>53</v>
      </c>
      <c r="AW58" s="2" t="s">
        <v>735</v>
      </c>
      <c r="AX58" s="2" t="s">
        <v>53</v>
      </c>
      <c r="AY58" s="2" t="s">
        <v>53</v>
      </c>
      <c r="AZ58" s="2" t="s">
        <v>53</v>
      </c>
    </row>
    <row r="59" spans="1:52" ht="30" customHeight="1">
      <c r="A59" s="23" t="s">
        <v>626</v>
      </c>
      <c r="B59" s="23" t="s">
        <v>53</v>
      </c>
      <c r="C59" s="23" t="s">
        <v>53</v>
      </c>
      <c r="D59" s="24"/>
      <c r="E59" s="26"/>
      <c r="F59" s="29">
        <f>TRUNC(SUMIF(N56:N58, N55, F56:F58),0)</f>
        <v>10245</v>
      </c>
      <c r="G59" s="26"/>
      <c r="H59" s="29">
        <f>TRUNC(SUMIF(N56:N58, N55, H56:H58),0)</f>
        <v>207556</v>
      </c>
      <c r="I59" s="26"/>
      <c r="J59" s="29">
        <f>TRUNC(SUMIF(N56:N58, N55, J56:J58),0)</f>
        <v>38239</v>
      </c>
      <c r="K59" s="26"/>
      <c r="L59" s="29">
        <f>F59+H59+J59</f>
        <v>256040</v>
      </c>
      <c r="M59" s="23" t="s">
        <v>53</v>
      </c>
      <c r="N59" s="2" t="s">
        <v>69</v>
      </c>
      <c r="O59" s="2" t="s">
        <v>69</v>
      </c>
      <c r="P59" s="2" t="s">
        <v>53</v>
      </c>
      <c r="Q59" s="2" t="s">
        <v>53</v>
      </c>
      <c r="R59" s="2" t="s">
        <v>53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2" t="s">
        <v>53</v>
      </c>
      <c r="AW59" s="2" t="s">
        <v>53</v>
      </c>
      <c r="AX59" s="2" t="s">
        <v>53</v>
      </c>
      <c r="AY59" s="2" t="s">
        <v>53</v>
      </c>
      <c r="AZ59" s="2" t="s">
        <v>53</v>
      </c>
    </row>
    <row r="60" spans="1:52" ht="30" customHeight="1">
      <c r="A60" s="24"/>
      <c r="B60" s="24"/>
      <c r="C60" s="24"/>
      <c r="D60" s="24"/>
      <c r="E60" s="26"/>
      <c r="F60" s="29"/>
      <c r="G60" s="26"/>
      <c r="H60" s="29"/>
      <c r="I60" s="26"/>
      <c r="J60" s="29"/>
      <c r="K60" s="26"/>
      <c r="L60" s="29"/>
      <c r="M60" s="24"/>
    </row>
    <row r="61" spans="1:52" ht="30" customHeight="1">
      <c r="A61" s="20" t="s">
        <v>736</v>
      </c>
      <c r="B61" s="21"/>
      <c r="C61" s="21"/>
      <c r="D61" s="21"/>
      <c r="E61" s="25"/>
      <c r="F61" s="28"/>
      <c r="G61" s="25"/>
      <c r="H61" s="28"/>
      <c r="I61" s="25"/>
      <c r="J61" s="28"/>
      <c r="K61" s="25"/>
      <c r="L61" s="28"/>
      <c r="M61" s="22"/>
      <c r="N61" s="1" t="s">
        <v>508</v>
      </c>
    </row>
    <row r="62" spans="1:52" ht="30" customHeight="1">
      <c r="A62" s="23" t="s">
        <v>737</v>
      </c>
      <c r="B62" s="23" t="s">
        <v>738</v>
      </c>
      <c r="C62" s="23" t="s">
        <v>739</v>
      </c>
      <c r="D62" s="24">
        <v>0.3</v>
      </c>
      <c r="E62" s="26">
        <f>단가대비표!O112</f>
        <v>113809</v>
      </c>
      <c r="F62" s="29">
        <f>TRUNC(E62*D62,1)</f>
        <v>34142.699999999997</v>
      </c>
      <c r="G62" s="26">
        <f>단가대비표!P112</f>
        <v>52646</v>
      </c>
      <c r="H62" s="29">
        <f>TRUNC(G62*D62,1)</f>
        <v>15793.8</v>
      </c>
      <c r="I62" s="26">
        <f>단가대비표!V112</f>
        <v>0</v>
      </c>
      <c r="J62" s="29">
        <f>TRUNC(I62*D62,1)</f>
        <v>0</v>
      </c>
      <c r="K62" s="26">
        <f>TRUNC(E62+G62+I62,1)</f>
        <v>166455</v>
      </c>
      <c r="L62" s="29">
        <f>TRUNC(F62+H62+J62,1)</f>
        <v>49936.5</v>
      </c>
      <c r="M62" s="23" t="s">
        <v>740</v>
      </c>
      <c r="N62" s="2" t="s">
        <v>508</v>
      </c>
      <c r="O62" s="2" t="s">
        <v>741</v>
      </c>
      <c r="P62" s="2" t="s">
        <v>66</v>
      </c>
      <c r="Q62" s="2" t="s">
        <v>66</v>
      </c>
      <c r="R62" s="2" t="s">
        <v>65</v>
      </c>
      <c r="S62" s="3"/>
      <c r="T62" s="3"/>
      <c r="U62" s="3"/>
      <c r="V62" s="3">
        <v>1</v>
      </c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2" t="s">
        <v>53</v>
      </c>
      <c r="AW62" s="2" t="s">
        <v>742</v>
      </c>
      <c r="AX62" s="2" t="s">
        <v>53</v>
      </c>
      <c r="AY62" s="2" t="s">
        <v>53</v>
      </c>
      <c r="AZ62" s="2" t="s">
        <v>53</v>
      </c>
    </row>
    <row r="63" spans="1:52" ht="30" customHeight="1">
      <c r="A63" s="23" t="s">
        <v>743</v>
      </c>
      <c r="B63" s="23" t="s">
        <v>744</v>
      </c>
      <c r="C63" s="23" t="s">
        <v>618</v>
      </c>
      <c r="D63" s="24">
        <v>1</v>
      </c>
      <c r="E63" s="26">
        <v>-34142.699999999997</v>
      </c>
      <c r="F63" s="29">
        <f>TRUNC(E63*D63,1)</f>
        <v>-34142.699999999997</v>
      </c>
      <c r="G63" s="26">
        <v>0</v>
      </c>
      <c r="H63" s="29">
        <f>TRUNC(G63*D63,1)</f>
        <v>0</v>
      </c>
      <c r="I63" s="26">
        <v>0</v>
      </c>
      <c r="J63" s="29">
        <f>TRUNC(I63*D63,1)</f>
        <v>0</v>
      </c>
      <c r="K63" s="26">
        <f>TRUNC(E63+G63+I63,1)</f>
        <v>-34142.699999999997</v>
      </c>
      <c r="L63" s="29">
        <f>TRUNC(F63+H63+J63,1)</f>
        <v>-34142.699999999997</v>
      </c>
      <c r="M63" s="23" t="s">
        <v>53</v>
      </c>
      <c r="N63" s="2" t="s">
        <v>508</v>
      </c>
      <c r="O63" s="2" t="s">
        <v>619</v>
      </c>
      <c r="P63" s="2" t="s">
        <v>66</v>
      </c>
      <c r="Q63" s="2" t="s">
        <v>66</v>
      </c>
      <c r="R63" s="2" t="s">
        <v>66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2" t="s">
        <v>53</v>
      </c>
      <c r="AW63" s="2" t="s">
        <v>745</v>
      </c>
      <c r="AX63" s="2" t="s">
        <v>53</v>
      </c>
      <c r="AY63" s="2" t="s">
        <v>53</v>
      </c>
      <c r="AZ63" s="2" t="s">
        <v>53</v>
      </c>
    </row>
    <row r="64" spans="1:52" ht="30" customHeight="1">
      <c r="A64" s="23" t="s">
        <v>626</v>
      </c>
      <c r="B64" s="23" t="s">
        <v>53</v>
      </c>
      <c r="C64" s="23" t="s">
        <v>53</v>
      </c>
      <c r="D64" s="24"/>
      <c r="E64" s="26"/>
      <c r="F64" s="29">
        <f>TRUNC(SUMIF(N62:N63, N61, F62:F63),0)</f>
        <v>0</v>
      </c>
      <c r="G64" s="26"/>
      <c r="H64" s="29">
        <f>TRUNC(SUMIF(N62:N63, N61, H62:H63),0)</f>
        <v>15793</v>
      </c>
      <c r="I64" s="26"/>
      <c r="J64" s="29">
        <f>TRUNC(SUMIF(N62:N63, N61, J62:J63),0)</f>
        <v>0</v>
      </c>
      <c r="K64" s="26"/>
      <c r="L64" s="29">
        <f>F64+H64+J64</f>
        <v>15793</v>
      </c>
      <c r="M64" s="23" t="s">
        <v>53</v>
      </c>
      <c r="N64" s="2" t="s">
        <v>69</v>
      </c>
      <c r="O64" s="2" t="s">
        <v>69</v>
      </c>
      <c r="P64" s="2" t="s">
        <v>53</v>
      </c>
      <c r="Q64" s="2" t="s">
        <v>53</v>
      </c>
      <c r="R64" s="2" t="s">
        <v>53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2" t="s">
        <v>53</v>
      </c>
      <c r="AW64" s="2" t="s">
        <v>53</v>
      </c>
      <c r="AX64" s="2" t="s">
        <v>53</v>
      </c>
      <c r="AY64" s="2" t="s">
        <v>53</v>
      </c>
      <c r="AZ64" s="2" t="s">
        <v>53</v>
      </c>
    </row>
    <row r="65" spans="1:52" ht="30" customHeight="1">
      <c r="A65" s="24"/>
      <c r="B65" s="24"/>
      <c r="C65" s="24"/>
      <c r="D65" s="24"/>
      <c r="E65" s="26"/>
      <c r="F65" s="29"/>
      <c r="G65" s="26"/>
      <c r="H65" s="29"/>
      <c r="I65" s="26"/>
      <c r="J65" s="29"/>
      <c r="K65" s="26"/>
      <c r="L65" s="29"/>
      <c r="M65" s="24"/>
    </row>
    <row r="66" spans="1:52" ht="30" customHeight="1">
      <c r="A66" s="20" t="s">
        <v>746</v>
      </c>
      <c r="B66" s="21"/>
      <c r="C66" s="21"/>
      <c r="D66" s="21"/>
      <c r="E66" s="25"/>
      <c r="F66" s="28"/>
      <c r="G66" s="25"/>
      <c r="H66" s="28"/>
      <c r="I66" s="25"/>
      <c r="J66" s="28"/>
      <c r="K66" s="25"/>
      <c r="L66" s="28"/>
      <c r="M66" s="22"/>
      <c r="N66" s="1" t="s">
        <v>747</v>
      </c>
    </row>
    <row r="67" spans="1:52" ht="30" customHeight="1">
      <c r="A67" s="23" t="s">
        <v>751</v>
      </c>
      <c r="B67" s="23" t="s">
        <v>749</v>
      </c>
      <c r="C67" s="23" t="s">
        <v>93</v>
      </c>
      <c r="D67" s="24">
        <v>5.7680000000000003E-4</v>
      </c>
      <c r="E67" s="26">
        <f>단가대비표!O21</f>
        <v>945000</v>
      </c>
      <c r="F67" s="29">
        <f>TRUNC(E67*D67,1)</f>
        <v>545</v>
      </c>
      <c r="G67" s="26">
        <f>단가대비표!P21</f>
        <v>0</v>
      </c>
      <c r="H67" s="29">
        <f>TRUNC(G67*D67,1)</f>
        <v>0</v>
      </c>
      <c r="I67" s="26">
        <f>단가대비표!V21</f>
        <v>0</v>
      </c>
      <c r="J67" s="29">
        <f>TRUNC(I67*D67,1)</f>
        <v>0</v>
      </c>
      <c r="K67" s="26">
        <f>TRUNC(E67+G67+I67,1)</f>
        <v>945000</v>
      </c>
      <c r="L67" s="29">
        <f>TRUNC(F67+H67+J67,1)</f>
        <v>545</v>
      </c>
      <c r="M67" s="23" t="s">
        <v>752</v>
      </c>
      <c r="N67" s="2" t="s">
        <v>747</v>
      </c>
      <c r="O67" s="2" t="s">
        <v>753</v>
      </c>
      <c r="P67" s="2" t="s">
        <v>66</v>
      </c>
      <c r="Q67" s="2" t="s">
        <v>66</v>
      </c>
      <c r="R67" s="2" t="s">
        <v>65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2" t="s">
        <v>53</v>
      </c>
      <c r="AW67" s="2" t="s">
        <v>754</v>
      </c>
      <c r="AX67" s="2" t="s">
        <v>53</v>
      </c>
      <c r="AY67" s="2" t="s">
        <v>53</v>
      </c>
      <c r="AZ67" s="2" t="s">
        <v>53</v>
      </c>
    </row>
    <row r="68" spans="1:52" ht="30" customHeight="1">
      <c r="A68" s="23" t="s">
        <v>748</v>
      </c>
      <c r="B68" s="23" t="s">
        <v>755</v>
      </c>
      <c r="C68" s="23" t="s">
        <v>93</v>
      </c>
      <c r="D68" s="24">
        <v>5.5999999999999995E-4</v>
      </c>
      <c r="E68" s="26">
        <f>일위대가목록!E36</f>
        <v>10101</v>
      </c>
      <c r="F68" s="29">
        <f>TRUNC(E68*D68,1)</f>
        <v>5.6</v>
      </c>
      <c r="G68" s="26">
        <f>일위대가목록!F36</f>
        <v>793389</v>
      </c>
      <c r="H68" s="29">
        <f>TRUNC(G68*D68,1)</f>
        <v>444.2</v>
      </c>
      <c r="I68" s="26">
        <f>일위대가목록!G36</f>
        <v>31140</v>
      </c>
      <c r="J68" s="29">
        <f>TRUNC(I68*D68,1)</f>
        <v>17.399999999999999</v>
      </c>
      <c r="K68" s="26">
        <f>TRUNC(E68+G68+I68,1)</f>
        <v>834630</v>
      </c>
      <c r="L68" s="29">
        <f>TRUNC(F68+H68+J68,1)</f>
        <v>467.2</v>
      </c>
      <c r="M68" s="23" t="s">
        <v>756</v>
      </c>
      <c r="N68" s="2" t="s">
        <v>747</v>
      </c>
      <c r="O68" s="2" t="s">
        <v>757</v>
      </c>
      <c r="P68" s="2" t="s">
        <v>65</v>
      </c>
      <c r="Q68" s="2" t="s">
        <v>66</v>
      </c>
      <c r="R68" s="2" t="s">
        <v>66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2" t="s">
        <v>53</v>
      </c>
      <c r="AW68" s="2" t="s">
        <v>758</v>
      </c>
      <c r="AX68" s="2" t="s">
        <v>53</v>
      </c>
      <c r="AY68" s="2" t="s">
        <v>53</v>
      </c>
      <c r="AZ68" s="2" t="s">
        <v>53</v>
      </c>
    </row>
    <row r="69" spans="1:52" ht="30" customHeight="1">
      <c r="A69" s="23" t="s">
        <v>626</v>
      </c>
      <c r="B69" s="23" t="s">
        <v>53</v>
      </c>
      <c r="C69" s="23" t="s">
        <v>53</v>
      </c>
      <c r="D69" s="24"/>
      <c r="E69" s="26"/>
      <c r="F69" s="29">
        <f>TRUNC(SUMIF(N67:N68, N66, F67:F68),0)</f>
        <v>550</v>
      </c>
      <c r="G69" s="26"/>
      <c r="H69" s="29">
        <f>TRUNC(SUMIF(N67:N68, N66, H67:H68),0)</f>
        <v>444</v>
      </c>
      <c r="I69" s="26"/>
      <c r="J69" s="29">
        <f>TRUNC(SUMIF(N67:N68, N66, J67:J68),0)</f>
        <v>17</v>
      </c>
      <c r="K69" s="26"/>
      <c r="L69" s="29">
        <f>F69+H69+J69</f>
        <v>1011</v>
      </c>
      <c r="M69" s="23" t="s">
        <v>53</v>
      </c>
      <c r="N69" s="2" t="s">
        <v>69</v>
      </c>
      <c r="O69" s="2" t="s">
        <v>69</v>
      </c>
      <c r="P69" s="2" t="s">
        <v>53</v>
      </c>
      <c r="Q69" s="2" t="s">
        <v>53</v>
      </c>
      <c r="R69" s="2" t="s">
        <v>53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2" t="s">
        <v>53</v>
      </c>
      <c r="AW69" s="2" t="s">
        <v>53</v>
      </c>
      <c r="AX69" s="2" t="s">
        <v>53</v>
      </c>
      <c r="AY69" s="2" t="s">
        <v>53</v>
      </c>
      <c r="AZ69" s="2" t="s">
        <v>53</v>
      </c>
    </row>
    <row r="70" spans="1:52" ht="30" customHeight="1">
      <c r="A70" s="24"/>
      <c r="B70" s="24"/>
      <c r="C70" s="24"/>
      <c r="D70" s="24"/>
      <c r="E70" s="26"/>
      <c r="F70" s="29"/>
      <c r="G70" s="26"/>
      <c r="H70" s="29"/>
      <c r="I70" s="26"/>
      <c r="J70" s="29"/>
      <c r="K70" s="26"/>
      <c r="L70" s="29"/>
      <c r="M70" s="24"/>
    </row>
    <row r="71" spans="1:52" ht="30" customHeight="1">
      <c r="A71" s="20" t="s">
        <v>759</v>
      </c>
      <c r="B71" s="21"/>
      <c r="C71" s="21"/>
      <c r="D71" s="21"/>
      <c r="E71" s="25"/>
      <c r="F71" s="28"/>
      <c r="G71" s="25"/>
      <c r="H71" s="28"/>
      <c r="I71" s="25"/>
      <c r="J71" s="28"/>
      <c r="K71" s="25"/>
      <c r="L71" s="28"/>
      <c r="M71" s="22"/>
      <c r="N71" s="1" t="s">
        <v>760</v>
      </c>
    </row>
    <row r="72" spans="1:52" ht="30" customHeight="1">
      <c r="A72" s="23" t="s">
        <v>764</v>
      </c>
      <c r="B72" s="23" t="s">
        <v>762</v>
      </c>
      <c r="C72" s="23" t="s">
        <v>121</v>
      </c>
      <c r="D72" s="24">
        <v>1.3470599999999999</v>
      </c>
      <c r="E72" s="26">
        <f>단가대비표!O25</f>
        <v>1662</v>
      </c>
      <c r="F72" s="29">
        <f>TRUNC(E72*D72,1)</f>
        <v>2238.8000000000002</v>
      </c>
      <c r="G72" s="26">
        <f>단가대비표!P25</f>
        <v>0</v>
      </c>
      <c r="H72" s="29">
        <f>TRUNC(G72*D72,1)</f>
        <v>0</v>
      </c>
      <c r="I72" s="26">
        <f>단가대비표!V25</f>
        <v>0</v>
      </c>
      <c r="J72" s="29">
        <f>TRUNC(I72*D72,1)</f>
        <v>0</v>
      </c>
      <c r="K72" s="26">
        <f t="shared" ref="K72:L74" si="7">TRUNC(E72+G72+I72,1)</f>
        <v>1662</v>
      </c>
      <c r="L72" s="29">
        <f t="shared" si="7"/>
        <v>2238.8000000000002</v>
      </c>
      <c r="M72" s="23" t="s">
        <v>765</v>
      </c>
      <c r="N72" s="2" t="s">
        <v>760</v>
      </c>
      <c r="O72" s="2" t="s">
        <v>766</v>
      </c>
      <c r="P72" s="2" t="s">
        <v>66</v>
      </c>
      <c r="Q72" s="2" t="s">
        <v>66</v>
      </c>
      <c r="R72" s="2" t="s">
        <v>65</v>
      </c>
      <c r="S72" s="3"/>
      <c r="T72" s="3"/>
      <c r="U72" s="3"/>
      <c r="V72" s="3">
        <v>1</v>
      </c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2" t="s">
        <v>53</v>
      </c>
      <c r="AW72" s="2" t="s">
        <v>767</v>
      </c>
      <c r="AX72" s="2" t="s">
        <v>53</v>
      </c>
      <c r="AY72" s="2" t="s">
        <v>53</v>
      </c>
      <c r="AZ72" s="2" t="s">
        <v>53</v>
      </c>
    </row>
    <row r="73" spans="1:52" ht="30" customHeight="1">
      <c r="A73" s="23" t="s">
        <v>768</v>
      </c>
      <c r="B73" s="23" t="s">
        <v>769</v>
      </c>
      <c r="C73" s="23" t="s">
        <v>121</v>
      </c>
      <c r="D73" s="24">
        <v>1.2245999999999999</v>
      </c>
      <c r="E73" s="26">
        <f>일위대가목록!E70</f>
        <v>37</v>
      </c>
      <c r="F73" s="29">
        <f>TRUNC(E73*D73,1)</f>
        <v>45.3</v>
      </c>
      <c r="G73" s="26">
        <f>일위대가목록!F70</f>
        <v>1260</v>
      </c>
      <c r="H73" s="29">
        <f>TRUNC(G73*D73,1)</f>
        <v>1542.9</v>
      </c>
      <c r="I73" s="26">
        <f>일위대가목록!G70</f>
        <v>63</v>
      </c>
      <c r="J73" s="29">
        <f>TRUNC(I73*D73,1)</f>
        <v>77.099999999999994</v>
      </c>
      <c r="K73" s="26">
        <f t="shared" si="7"/>
        <v>1360</v>
      </c>
      <c r="L73" s="29">
        <f t="shared" si="7"/>
        <v>1665.3</v>
      </c>
      <c r="M73" s="23" t="s">
        <v>770</v>
      </c>
      <c r="N73" s="2" t="s">
        <v>760</v>
      </c>
      <c r="O73" s="2" t="s">
        <v>771</v>
      </c>
      <c r="P73" s="2" t="s">
        <v>65</v>
      </c>
      <c r="Q73" s="2" t="s">
        <v>66</v>
      </c>
      <c r="R73" s="2" t="s">
        <v>66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2" t="s">
        <v>53</v>
      </c>
      <c r="AW73" s="2" t="s">
        <v>772</v>
      </c>
      <c r="AX73" s="2" t="s">
        <v>53</v>
      </c>
      <c r="AY73" s="2" t="s">
        <v>53</v>
      </c>
      <c r="AZ73" s="2" t="s">
        <v>53</v>
      </c>
    </row>
    <row r="74" spans="1:52" ht="30" customHeight="1">
      <c r="A74" s="23" t="s">
        <v>616</v>
      </c>
      <c r="B74" s="23" t="s">
        <v>773</v>
      </c>
      <c r="C74" s="23" t="s">
        <v>618</v>
      </c>
      <c r="D74" s="24">
        <v>1</v>
      </c>
      <c r="E74" s="26">
        <f>TRUNC(SUMIF(V72:V74, RIGHTB(O74, 1), F72:F74)*U74, 2)</f>
        <v>67.16</v>
      </c>
      <c r="F74" s="29">
        <f>TRUNC(E74*D74,1)</f>
        <v>67.099999999999994</v>
      </c>
      <c r="G74" s="26">
        <v>0</v>
      </c>
      <c r="H74" s="29">
        <f>TRUNC(G74*D74,1)</f>
        <v>0</v>
      </c>
      <c r="I74" s="26">
        <v>0</v>
      </c>
      <c r="J74" s="29">
        <f>TRUNC(I74*D74,1)</f>
        <v>0</v>
      </c>
      <c r="K74" s="26">
        <f t="shared" si="7"/>
        <v>67.099999999999994</v>
      </c>
      <c r="L74" s="29">
        <f t="shared" si="7"/>
        <v>67.099999999999994</v>
      </c>
      <c r="M74" s="23" t="s">
        <v>53</v>
      </c>
      <c r="N74" s="2" t="s">
        <v>760</v>
      </c>
      <c r="O74" s="2" t="s">
        <v>619</v>
      </c>
      <c r="P74" s="2" t="s">
        <v>66</v>
      </c>
      <c r="Q74" s="2" t="s">
        <v>66</v>
      </c>
      <c r="R74" s="2" t="s">
        <v>66</v>
      </c>
      <c r="S74" s="3">
        <v>0</v>
      </c>
      <c r="T74" s="3">
        <v>0</v>
      </c>
      <c r="U74" s="3">
        <v>0.03</v>
      </c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2" t="s">
        <v>53</v>
      </c>
      <c r="AW74" s="2" t="s">
        <v>774</v>
      </c>
      <c r="AX74" s="2" t="s">
        <v>53</v>
      </c>
      <c r="AY74" s="2" t="s">
        <v>53</v>
      </c>
      <c r="AZ74" s="2" t="s">
        <v>53</v>
      </c>
    </row>
    <row r="75" spans="1:52" ht="30" customHeight="1">
      <c r="A75" s="23" t="s">
        <v>626</v>
      </c>
      <c r="B75" s="23" t="s">
        <v>53</v>
      </c>
      <c r="C75" s="23" t="s">
        <v>53</v>
      </c>
      <c r="D75" s="24"/>
      <c r="E75" s="26"/>
      <c r="F75" s="29">
        <f>TRUNC(SUMIF(N72:N74, N71, F72:F74),0)</f>
        <v>2351</v>
      </c>
      <c r="G75" s="26"/>
      <c r="H75" s="29">
        <f>TRUNC(SUMIF(N72:N74, N71, H72:H74),0)</f>
        <v>1542</v>
      </c>
      <c r="I75" s="26"/>
      <c r="J75" s="29">
        <f>TRUNC(SUMIF(N72:N74, N71, J72:J74),0)</f>
        <v>77</v>
      </c>
      <c r="K75" s="26"/>
      <c r="L75" s="29">
        <f>F75+H75+J75</f>
        <v>3970</v>
      </c>
      <c r="M75" s="23" t="s">
        <v>53</v>
      </c>
      <c r="N75" s="2" t="s">
        <v>69</v>
      </c>
      <c r="O75" s="2" t="s">
        <v>69</v>
      </c>
      <c r="P75" s="2" t="s">
        <v>53</v>
      </c>
      <c r="Q75" s="2" t="s">
        <v>53</v>
      </c>
      <c r="R75" s="2" t="s">
        <v>53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2" t="s">
        <v>53</v>
      </c>
      <c r="AW75" s="2" t="s">
        <v>53</v>
      </c>
      <c r="AX75" s="2" t="s">
        <v>53</v>
      </c>
      <c r="AY75" s="2" t="s">
        <v>53</v>
      </c>
      <c r="AZ75" s="2" t="s">
        <v>53</v>
      </c>
    </row>
    <row r="76" spans="1:52" ht="30" customHeight="1">
      <c r="A76" s="24"/>
      <c r="B76" s="24"/>
      <c r="C76" s="24"/>
      <c r="D76" s="24"/>
      <c r="E76" s="26"/>
      <c r="F76" s="29"/>
      <c r="G76" s="26"/>
      <c r="H76" s="29"/>
      <c r="I76" s="26"/>
      <c r="J76" s="29"/>
      <c r="K76" s="26"/>
      <c r="L76" s="29"/>
      <c r="M76" s="24"/>
    </row>
    <row r="77" spans="1:52" ht="30" customHeight="1">
      <c r="A77" s="20" t="s">
        <v>775</v>
      </c>
      <c r="B77" s="21"/>
      <c r="C77" s="21"/>
      <c r="D77" s="21"/>
      <c r="E77" s="25"/>
      <c r="F77" s="28"/>
      <c r="G77" s="25"/>
      <c r="H77" s="28"/>
      <c r="I77" s="25"/>
      <c r="J77" s="28"/>
      <c r="K77" s="25"/>
      <c r="L77" s="28"/>
      <c r="M77" s="22"/>
      <c r="N77" s="1" t="s">
        <v>235</v>
      </c>
    </row>
    <row r="78" spans="1:52" ht="30" customHeight="1">
      <c r="A78" s="23" t="s">
        <v>777</v>
      </c>
      <c r="B78" s="23" t="s">
        <v>778</v>
      </c>
      <c r="C78" s="23" t="s">
        <v>306</v>
      </c>
      <c r="D78" s="24">
        <v>1.05</v>
      </c>
      <c r="E78" s="26">
        <f>단가대비표!O105</f>
        <v>50000</v>
      </c>
      <c r="F78" s="29">
        <f>TRUNC(E78*D78,1)</f>
        <v>52500</v>
      </c>
      <c r="G78" s="26">
        <f>단가대비표!P105</f>
        <v>0</v>
      </c>
      <c r="H78" s="29">
        <f>TRUNC(G78*D78,1)</f>
        <v>0</v>
      </c>
      <c r="I78" s="26">
        <f>단가대비표!V105</f>
        <v>0</v>
      </c>
      <c r="J78" s="29">
        <f>TRUNC(I78*D78,1)</f>
        <v>0</v>
      </c>
      <c r="K78" s="26">
        <f>TRUNC(E78+G78+I78,1)</f>
        <v>50000</v>
      </c>
      <c r="L78" s="29">
        <f>TRUNC(F78+H78+J78,1)</f>
        <v>52500</v>
      </c>
      <c r="M78" s="23" t="s">
        <v>779</v>
      </c>
      <c r="N78" s="2" t="s">
        <v>235</v>
      </c>
      <c r="O78" s="2" t="s">
        <v>780</v>
      </c>
      <c r="P78" s="2" t="s">
        <v>66</v>
      </c>
      <c r="Q78" s="2" t="s">
        <v>66</v>
      </c>
      <c r="R78" s="2" t="s">
        <v>65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2" t="s">
        <v>53</v>
      </c>
      <c r="AW78" s="2" t="s">
        <v>781</v>
      </c>
      <c r="AX78" s="2" t="s">
        <v>53</v>
      </c>
      <c r="AY78" s="2" t="s">
        <v>53</v>
      </c>
      <c r="AZ78" s="2" t="s">
        <v>53</v>
      </c>
    </row>
    <row r="79" spans="1:52" ht="30" customHeight="1">
      <c r="A79" s="23" t="s">
        <v>782</v>
      </c>
      <c r="B79" s="23" t="s">
        <v>783</v>
      </c>
      <c r="C79" s="23" t="s">
        <v>84</v>
      </c>
      <c r="D79" s="24">
        <v>1</v>
      </c>
      <c r="E79" s="26">
        <f>단가대비표!O115</f>
        <v>73</v>
      </c>
      <c r="F79" s="29">
        <f>TRUNC(E79*D79,1)</f>
        <v>73</v>
      </c>
      <c r="G79" s="26">
        <f>단가대비표!P115</f>
        <v>7371</v>
      </c>
      <c r="H79" s="29">
        <f>TRUNC(G79*D79,1)</f>
        <v>7371</v>
      </c>
      <c r="I79" s="26">
        <f>단가대비표!V115</f>
        <v>0</v>
      </c>
      <c r="J79" s="29">
        <f>TRUNC(I79*D79,1)</f>
        <v>0</v>
      </c>
      <c r="K79" s="26">
        <f>TRUNC(E79+G79+I79,1)</f>
        <v>7444</v>
      </c>
      <c r="L79" s="29">
        <f>TRUNC(F79+H79+J79,1)</f>
        <v>7444</v>
      </c>
      <c r="M79" s="23" t="s">
        <v>784</v>
      </c>
      <c r="N79" s="2" t="s">
        <v>235</v>
      </c>
      <c r="O79" s="2" t="s">
        <v>785</v>
      </c>
      <c r="P79" s="2" t="s">
        <v>66</v>
      </c>
      <c r="Q79" s="2" t="s">
        <v>66</v>
      </c>
      <c r="R79" s="2" t="s">
        <v>65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2" t="s">
        <v>53</v>
      </c>
      <c r="AW79" s="2" t="s">
        <v>786</v>
      </c>
      <c r="AX79" s="2" t="s">
        <v>53</v>
      </c>
      <c r="AY79" s="2" t="s">
        <v>53</v>
      </c>
      <c r="AZ79" s="2" t="s">
        <v>53</v>
      </c>
    </row>
    <row r="80" spans="1:52" ht="30" customHeight="1">
      <c r="A80" s="23" t="s">
        <v>626</v>
      </c>
      <c r="B80" s="23" t="s">
        <v>53</v>
      </c>
      <c r="C80" s="23" t="s">
        <v>53</v>
      </c>
      <c r="D80" s="24"/>
      <c r="E80" s="26"/>
      <c r="F80" s="29">
        <f>TRUNC(SUMIF(N78:N79, N77, F78:F79),0)</f>
        <v>52573</v>
      </c>
      <c r="G80" s="26"/>
      <c r="H80" s="29">
        <f>TRUNC(SUMIF(N78:N79, N77, H78:H79),0)</f>
        <v>7371</v>
      </c>
      <c r="I80" s="26"/>
      <c r="J80" s="29">
        <f>TRUNC(SUMIF(N78:N79, N77, J78:J79),0)</f>
        <v>0</v>
      </c>
      <c r="K80" s="26"/>
      <c r="L80" s="29">
        <f>F80+H80+J80</f>
        <v>59944</v>
      </c>
      <c r="M80" s="23" t="s">
        <v>53</v>
      </c>
      <c r="N80" s="2" t="s">
        <v>69</v>
      </c>
      <c r="O80" s="2" t="s">
        <v>69</v>
      </c>
      <c r="P80" s="2" t="s">
        <v>53</v>
      </c>
      <c r="Q80" s="2" t="s">
        <v>53</v>
      </c>
      <c r="R80" s="2" t="s">
        <v>53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2" t="s">
        <v>53</v>
      </c>
      <c r="AW80" s="2" t="s">
        <v>53</v>
      </c>
      <c r="AX80" s="2" t="s">
        <v>53</v>
      </c>
      <c r="AY80" s="2" t="s">
        <v>53</v>
      </c>
      <c r="AZ80" s="2" t="s">
        <v>53</v>
      </c>
    </row>
    <row r="81" spans="1:52" ht="30" customHeight="1">
      <c r="A81" s="24"/>
      <c r="B81" s="24"/>
      <c r="C81" s="24"/>
      <c r="D81" s="24"/>
      <c r="E81" s="26"/>
      <c r="F81" s="29"/>
      <c r="G81" s="26"/>
      <c r="H81" s="29"/>
      <c r="I81" s="26"/>
      <c r="J81" s="29"/>
      <c r="K81" s="26"/>
      <c r="L81" s="29"/>
      <c r="M81" s="24"/>
    </row>
    <row r="82" spans="1:52" ht="30" customHeight="1">
      <c r="A82" s="20" t="s">
        <v>787</v>
      </c>
      <c r="B82" s="21"/>
      <c r="C82" s="21"/>
      <c r="D82" s="21"/>
      <c r="E82" s="25"/>
      <c r="F82" s="28"/>
      <c r="G82" s="25"/>
      <c r="H82" s="28"/>
      <c r="I82" s="25"/>
      <c r="J82" s="28"/>
      <c r="K82" s="25"/>
      <c r="L82" s="28"/>
      <c r="M82" s="22"/>
      <c r="N82" s="1" t="s">
        <v>788</v>
      </c>
    </row>
    <row r="83" spans="1:52" ht="30" customHeight="1">
      <c r="A83" s="23" t="s">
        <v>793</v>
      </c>
      <c r="B83" s="23" t="s">
        <v>794</v>
      </c>
      <c r="C83" s="23" t="s">
        <v>795</v>
      </c>
      <c r="D83" s="24">
        <v>11.4</v>
      </c>
      <c r="E83" s="26">
        <f>단가대비표!O96</f>
        <v>110</v>
      </c>
      <c r="F83" s="29">
        <f>TRUNC(E83*D83,1)</f>
        <v>1254</v>
      </c>
      <c r="G83" s="26">
        <f>단가대비표!P96</f>
        <v>0</v>
      </c>
      <c r="H83" s="29">
        <f>TRUNC(G83*D83,1)</f>
        <v>0</v>
      </c>
      <c r="I83" s="26">
        <f>단가대비표!V96</f>
        <v>0</v>
      </c>
      <c r="J83" s="29">
        <f>TRUNC(I83*D83,1)</f>
        <v>0</v>
      </c>
      <c r="K83" s="26">
        <f t="shared" ref="K83:L86" si="8">TRUNC(E83+G83+I83,1)</f>
        <v>110</v>
      </c>
      <c r="L83" s="29">
        <f t="shared" si="8"/>
        <v>1254</v>
      </c>
      <c r="M83" s="23" t="s">
        <v>796</v>
      </c>
      <c r="N83" s="2" t="s">
        <v>788</v>
      </c>
      <c r="O83" s="2" t="s">
        <v>797</v>
      </c>
      <c r="P83" s="2" t="s">
        <v>66</v>
      </c>
      <c r="Q83" s="2" t="s">
        <v>66</v>
      </c>
      <c r="R83" s="2" t="s">
        <v>65</v>
      </c>
      <c r="S83" s="3"/>
      <c r="T83" s="3"/>
      <c r="U83" s="3"/>
      <c r="V83" s="3">
        <v>1</v>
      </c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2" t="s">
        <v>53</v>
      </c>
      <c r="AW83" s="2" t="s">
        <v>798</v>
      </c>
      <c r="AX83" s="2" t="s">
        <v>53</v>
      </c>
      <c r="AY83" s="2" t="s">
        <v>53</v>
      </c>
      <c r="AZ83" s="2" t="s">
        <v>53</v>
      </c>
    </row>
    <row r="84" spans="1:52" ht="30" customHeight="1">
      <c r="A84" s="23" t="s">
        <v>727</v>
      </c>
      <c r="B84" s="23" t="s">
        <v>622</v>
      </c>
      <c r="C84" s="23" t="s">
        <v>574</v>
      </c>
      <c r="D84" s="24">
        <v>5.62E-2</v>
      </c>
      <c r="E84" s="26">
        <f>단가대비표!O126</f>
        <v>0</v>
      </c>
      <c r="F84" s="29">
        <f>TRUNC(E84*D84,1)</f>
        <v>0</v>
      </c>
      <c r="G84" s="26">
        <f>단가대비표!P126</f>
        <v>228717</v>
      </c>
      <c r="H84" s="29">
        <f>TRUNC(G84*D84,1)</f>
        <v>12853.8</v>
      </c>
      <c r="I84" s="26">
        <f>단가대비표!V126</f>
        <v>0</v>
      </c>
      <c r="J84" s="29">
        <f>TRUNC(I84*D84,1)</f>
        <v>0</v>
      </c>
      <c r="K84" s="26">
        <f t="shared" si="8"/>
        <v>228717</v>
      </c>
      <c r="L84" s="29">
        <f t="shared" si="8"/>
        <v>12853.8</v>
      </c>
      <c r="M84" s="23" t="s">
        <v>728</v>
      </c>
      <c r="N84" s="2" t="s">
        <v>788</v>
      </c>
      <c r="O84" s="2" t="s">
        <v>729</v>
      </c>
      <c r="P84" s="2" t="s">
        <v>66</v>
      </c>
      <c r="Q84" s="2" t="s">
        <v>66</v>
      </c>
      <c r="R84" s="2" t="s">
        <v>65</v>
      </c>
      <c r="S84" s="3"/>
      <c r="T84" s="3"/>
      <c r="U84" s="3"/>
      <c r="V84" s="3">
        <v>1</v>
      </c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2" t="s">
        <v>53</v>
      </c>
      <c r="AW84" s="2" t="s">
        <v>799</v>
      </c>
      <c r="AX84" s="2" t="s">
        <v>53</v>
      </c>
      <c r="AY84" s="2" t="s">
        <v>53</v>
      </c>
      <c r="AZ84" s="2" t="s">
        <v>53</v>
      </c>
    </row>
    <row r="85" spans="1:52" ht="30" customHeight="1">
      <c r="A85" s="23" t="s">
        <v>731</v>
      </c>
      <c r="B85" s="23" t="s">
        <v>622</v>
      </c>
      <c r="C85" s="23" t="s">
        <v>574</v>
      </c>
      <c r="D85" s="24">
        <v>1.8700000000000001E-2</v>
      </c>
      <c r="E85" s="26">
        <f>단가대비표!O125</f>
        <v>0</v>
      </c>
      <c r="F85" s="29">
        <f>TRUNC(E85*D85,1)</f>
        <v>0</v>
      </c>
      <c r="G85" s="26">
        <f>단가대비표!P125</f>
        <v>172698</v>
      </c>
      <c r="H85" s="29">
        <f>TRUNC(G85*D85,1)</f>
        <v>3229.4</v>
      </c>
      <c r="I85" s="26">
        <f>단가대비표!V125</f>
        <v>0</v>
      </c>
      <c r="J85" s="29">
        <f>TRUNC(I85*D85,1)</f>
        <v>0</v>
      </c>
      <c r="K85" s="26">
        <f t="shared" si="8"/>
        <v>172698</v>
      </c>
      <c r="L85" s="29">
        <f t="shared" si="8"/>
        <v>3229.4</v>
      </c>
      <c r="M85" s="23" t="s">
        <v>732</v>
      </c>
      <c r="N85" s="2" t="s">
        <v>788</v>
      </c>
      <c r="O85" s="2" t="s">
        <v>733</v>
      </c>
      <c r="P85" s="2" t="s">
        <v>66</v>
      </c>
      <c r="Q85" s="2" t="s">
        <v>66</v>
      </c>
      <c r="R85" s="2" t="s">
        <v>65</v>
      </c>
      <c r="S85" s="3"/>
      <c r="T85" s="3"/>
      <c r="U85" s="3"/>
      <c r="V85" s="3">
        <v>1</v>
      </c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2" t="s">
        <v>53</v>
      </c>
      <c r="AW85" s="2" t="s">
        <v>800</v>
      </c>
      <c r="AX85" s="2" t="s">
        <v>53</v>
      </c>
      <c r="AY85" s="2" t="s">
        <v>53</v>
      </c>
      <c r="AZ85" s="2" t="s">
        <v>53</v>
      </c>
    </row>
    <row r="86" spans="1:52" ht="30" customHeight="1">
      <c r="A86" s="23" t="s">
        <v>801</v>
      </c>
      <c r="B86" s="23" t="s">
        <v>802</v>
      </c>
      <c r="C86" s="23" t="s">
        <v>618</v>
      </c>
      <c r="D86" s="24">
        <v>1</v>
      </c>
      <c r="E86" s="26">
        <v>0</v>
      </c>
      <c r="F86" s="29">
        <f>TRUNC(E86*D86,1)</f>
        <v>0</v>
      </c>
      <c r="G86" s="26">
        <v>0</v>
      </c>
      <c r="H86" s="29">
        <f>TRUNC(G86*D86,1)</f>
        <v>0</v>
      </c>
      <c r="I86" s="26">
        <f>TRUNC(SUMIF(V83:V86, RIGHTB(O86, 1), H83:H86)*U86, 2)</f>
        <v>482.49</v>
      </c>
      <c r="J86" s="29">
        <f>TRUNC(I86*D86,1)</f>
        <v>482.4</v>
      </c>
      <c r="K86" s="26">
        <f t="shared" si="8"/>
        <v>482.4</v>
      </c>
      <c r="L86" s="29">
        <f t="shared" si="8"/>
        <v>482.4</v>
      </c>
      <c r="M86" s="23" t="s">
        <v>53</v>
      </c>
      <c r="N86" s="2" t="s">
        <v>788</v>
      </c>
      <c r="O86" s="2" t="s">
        <v>619</v>
      </c>
      <c r="P86" s="2" t="s">
        <v>66</v>
      </c>
      <c r="Q86" s="2" t="s">
        <v>66</v>
      </c>
      <c r="R86" s="2" t="s">
        <v>66</v>
      </c>
      <c r="S86" s="3">
        <v>1</v>
      </c>
      <c r="T86" s="3">
        <v>2</v>
      </c>
      <c r="U86" s="3">
        <v>0.03</v>
      </c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2" t="s">
        <v>53</v>
      </c>
      <c r="AW86" s="2" t="s">
        <v>803</v>
      </c>
      <c r="AX86" s="2" t="s">
        <v>53</v>
      </c>
      <c r="AY86" s="2" t="s">
        <v>53</v>
      </c>
      <c r="AZ86" s="2" t="s">
        <v>53</v>
      </c>
    </row>
    <row r="87" spans="1:52" ht="30" customHeight="1">
      <c r="A87" s="23" t="s">
        <v>626</v>
      </c>
      <c r="B87" s="23" t="s">
        <v>53</v>
      </c>
      <c r="C87" s="23" t="s">
        <v>53</v>
      </c>
      <c r="D87" s="24"/>
      <c r="E87" s="26"/>
      <c r="F87" s="29">
        <f>TRUNC(SUMIF(N83:N86, N82, F83:F86),0)</f>
        <v>1254</v>
      </c>
      <c r="G87" s="26"/>
      <c r="H87" s="29">
        <f>TRUNC(SUMIF(N83:N86, N82, H83:H86),0)</f>
        <v>16083</v>
      </c>
      <c r="I87" s="26"/>
      <c r="J87" s="29">
        <f>TRUNC(SUMIF(N83:N86, N82, J83:J86),0)</f>
        <v>482</v>
      </c>
      <c r="K87" s="26"/>
      <c r="L87" s="29">
        <f>F87+H87+J87</f>
        <v>17819</v>
      </c>
      <c r="M87" s="23" t="s">
        <v>53</v>
      </c>
      <c r="N87" s="2" t="s">
        <v>69</v>
      </c>
      <c r="O87" s="2" t="s">
        <v>69</v>
      </c>
      <c r="P87" s="2" t="s">
        <v>53</v>
      </c>
      <c r="Q87" s="2" t="s">
        <v>53</v>
      </c>
      <c r="R87" s="2" t="s">
        <v>53</v>
      </c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2" t="s">
        <v>53</v>
      </c>
      <c r="AW87" s="2" t="s">
        <v>53</v>
      </c>
      <c r="AX87" s="2" t="s">
        <v>53</v>
      </c>
      <c r="AY87" s="2" t="s">
        <v>53</v>
      </c>
      <c r="AZ87" s="2" t="s">
        <v>53</v>
      </c>
    </row>
    <row r="88" spans="1:52" ht="30" customHeight="1">
      <c r="A88" s="24"/>
      <c r="B88" s="24"/>
      <c r="C88" s="24"/>
      <c r="D88" s="24"/>
      <c r="E88" s="26"/>
      <c r="F88" s="29"/>
      <c r="G88" s="26"/>
      <c r="H88" s="29"/>
      <c r="I88" s="26"/>
      <c r="J88" s="29"/>
      <c r="K88" s="26"/>
      <c r="L88" s="29"/>
      <c r="M88" s="24"/>
    </row>
    <row r="89" spans="1:52" ht="30" customHeight="1">
      <c r="A89" s="20" t="s">
        <v>804</v>
      </c>
      <c r="B89" s="21"/>
      <c r="C89" s="21"/>
      <c r="D89" s="21"/>
      <c r="E89" s="25"/>
      <c r="F89" s="28"/>
      <c r="G89" s="25"/>
      <c r="H89" s="28"/>
      <c r="I89" s="25"/>
      <c r="J89" s="28"/>
      <c r="K89" s="25"/>
      <c r="L89" s="28"/>
      <c r="M89" s="22"/>
      <c r="N89" s="1" t="s">
        <v>212</v>
      </c>
    </row>
    <row r="90" spans="1:52" ht="30" customHeight="1">
      <c r="A90" s="23" t="s">
        <v>806</v>
      </c>
      <c r="B90" s="23" t="s">
        <v>807</v>
      </c>
      <c r="C90" s="23" t="s">
        <v>319</v>
      </c>
      <c r="D90" s="24">
        <v>0.43032786890000002</v>
      </c>
      <c r="E90" s="26">
        <f>단가대비표!O104</f>
        <v>4830</v>
      </c>
      <c r="F90" s="29">
        <f>TRUNC(E90*D90,1)</f>
        <v>2078.4</v>
      </c>
      <c r="G90" s="26">
        <f>단가대비표!P104</f>
        <v>0</v>
      </c>
      <c r="H90" s="29">
        <f>TRUNC(G90*D90,1)</f>
        <v>0</v>
      </c>
      <c r="I90" s="26">
        <f>단가대비표!V104</f>
        <v>0</v>
      </c>
      <c r="J90" s="29">
        <f>TRUNC(I90*D90,1)</f>
        <v>0</v>
      </c>
      <c r="K90" s="26">
        <f t="shared" ref="K90:L92" si="9">TRUNC(E90+G90+I90,1)</f>
        <v>4830</v>
      </c>
      <c r="L90" s="29">
        <f t="shared" si="9"/>
        <v>2078.4</v>
      </c>
      <c r="M90" s="23" t="s">
        <v>808</v>
      </c>
      <c r="N90" s="2" t="s">
        <v>212</v>
      </c>
      <c r="O90" s="2" t="s">
        <v>809</v>
      </c>
      <c r="P90" s="2" t="s">
        <v>66</v>
      </c>
      <c r="Q90" s="2" t="s">
        <v>66</v>
      </c>
      <c r="R90" s="2" t="s">
        <v>65</v>
      </c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2" t="s">
        <v>53</v>
      </c>
      <c r="AW90" s="2" t="s">
        <v>810</v>
      </c>
      <c r="AX90" s="2" t="s">
        <v>53</v>
      </c>
      <c r="AY90" s="2" t="s">
        <v>53</v>
      </c>
      <c r="AZ90" s="2" t="s">
        <v>53</v>
      </c>
    </row>
    <row r="91" spans="1:52" ht="30" customHeight="1">
      <c r="A91" s="23" t="s">
        <v>811</v>
      </c>
      <c r="B91" s="23" t="s">
        <v>812</v>
      </c>
      <c r="C91" s="23" t="s">
        <v>121</v>
      </c>
      <c r="D91" s="24">
        <v>2.9000000000000001E-2</v>
      </c>
      <c r="E91" s="26">
        <f>단가대비표!O82</f>
        <v>11000</v>
      </c>
      <c r="F91" s="29">
        <f>TRUNC(E91*D91,1)</f>
        <v>319</v>
      </c>
      <c r="G91" s="26">
        <f>단가대비표!P82</f>
        <v>0</v>
      </c>
      <c r="H91" s="29">
        <f>TRUNC(G91*D91,1)</f>
        <v>0</v>
      </c>
      <c r="I91" s="26">
        <f>단가대비표!V82</f>
        <v>0</v>
      </c>
      <c r="J91" s="29">
        <f>TRUNC(I91*D91,1)</f>
        <v>0</v>
      </c>
      <c r="K91" s="26">
        <f t="shared" si="9"/>
        <v>11000</v>
      </c>
      <c r="L91" s="29">
        <f t="shared" si="9"/>
        <v>319</v>
      </c>
      <c r="M91" s="23" t="s">
        <v>813</v>
      </c>
      <c r="N91" s="2" t="s">
        <v>212</v>
      </c>
      <c r="O91" s="2" t="s">
        <v>814</v>
      </c>
      <c r="P91" s="2" t="s">
        <v>66</v>
      </c>
      <c r="Q91" s="2" t="s">
        <v>66</v>
      </c>
      <c r="R91" s="2" t="s">
        <v>65</v>
      </c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2" t="s">
        <v>53</v>
      </c>
      <c r="AW91" s="2" t="s">
        <v>815</v>
      </c>
      <c r="AX91" s="2" t="s">
        <v>53</v>
      </c>
      <c r="AY91" s="2" t="s">
        <v>53</v>
      </c>
      <c r="AZ91" s="2" t="s">
        <v>53</v>
      </c>
    </row>
    <row r="92" spans="1:52" ht="30" customHeight="1">
      <c r="A92" s="23" t="s">
        <v>816</v>
      </c>
      <c r="B92" s="23" t="s">
        <v>817</v>
      </c>
      <c r="C92" s="23" t="s">
        <v>99</v>
      </c>
      <c r="D92" s="24">
        <v>1</v>
      </c>
      <c r="E92" s="26">
        <f>일위대가목록!E102</f>
        <v>0</v>
      </c>
      <c r="F92" s="29">
        <f>TRUNC(E92*D92,1)</f>
        <v>0</v>
      </c>
      <c r="G92" s="26">
        <f>일위대가목록!F102</f>
        <v>4186</v>
      </c>
      <c r="H92" s="29">
        <f>TRUNC(G92*D92,1)</f>
        <v>4186</v>
      </c>
      <c r="I92" s="26">
        <f>일위대가목록!G102</f>
        <v>83</v>
      </c>
      <c r="J92" s="29">
        <f>TRUNC(I92*D92,1)</f>
        <v>83</v>
      </c>
      <c r="K92" s="26">
        <f t="shared" si="9"/>
        <v>4269</v>
      </c>
      <c r="L92" s="29">
        <f t="shared" si="9"/>
        <v>4269</v>
      </c>
      <c r="M92" s="23" t="s">
        <v>818</v>
      </c>
      <c r="N92" s="2" t="s">
        <v>212</v>
      </c>
      <c r="O92" s="2" t="s">
        <v>819</v>
      </c>
      <c r="P92" s="2" t="s">
        <v>65</v>
      </c>
      <c r="Q92" s="2" t="s">
        <v>66</v>
      </c>
      <c r="R92" s="2" t="s">
        <v>66</v>
      </c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2" t="s">
        <v>53</v>
      </c>
      <c r="AW92" s="2" t="s">
        <v>820</v>
      </c>
      <c r="AX92" s="2" t="s">
        <v>53</v>
      </c>
      <c r="AY92" s="2" t="s">
        <v>53</v>
      </c>
      <c r="AZ92" s="2" t="s">
        <v>53</v>
      </c>
    </row>
    <row r="93" spans="1:52" ht="30" customHeight="1">
      <c r="A93" s="23" t="s">
        <v>626</v>
      </c>
      <c r="B93" s="23" t="s">
        <v>53</v>
      </c>
      <c r="C93" s="23" t="s">
        <v>53</v>
      </c>
      <c r="D93" s="24"/>
      <c r="E93" s="26"/>
      <c r="F93" s="29">
        <f>TRUNC(SUMIF(N90:N92, N89, F90:F92),0)</f>
        <v>2397</v>
      </c>
      <c r="G93" s="26"/>
      <c r="H93" s="29">
        <f>TRUNC(SUMIF(N90:N92, N89, H90:H92),0)</f>
        <v>4186</v>
      </c>
      <c r="I93" s="26"/>
      <c r="J93" s="29">
        <f>TRUNC(SUMIF(N90:N92, N89, J90:J92),0)</f>
        <v>83</v>
      </c>
      <c r="K93" s="26"/>
      <c r="L93" s="29">
        <f>F93+H93+J93</f>
        <v>6666</v>
      </c>
      <c r="M93" s="23" t="s">
        <v>53</v>
      </c>
      <c r="N93" s="2" t="s">
        <v>69</v>
      </c>
      <c r="O93" s="2" t="s">
        <v>69</v>
      </c>
      <c r="P93" s="2" t="s">
        <v>53</v>
      </c>
      <c r="Q93" s="2" t="s">
        <v>53</v>
      </c>
      <c r="R93" s="2" t="s">
        <v>53</v>
      </c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2" t="s">
        <v>53</v>
      </c>
      <c r="AW93" s="2" t="s">
        <v>53</v>
      </c>
      <c r="AX93" s="2" t="s">
        <v>53</v>
      </c>
      <c r="AY93" s="2" t="s">
        <v>53</v>
      </c>
      <c r="AZ93" s="2" t="s">
        <v>53</v>
      </c>
    </row>
    <row r="94" spans="1:52" ht="30" customHeight="1">
      <c r="A94" s="24"/>
      <c r="B94" s="24"/>
      <c r="C94" s="24"/>
      <c r="D94" s="24"/>
      <c r="E94" s="26"/>
      <c r="F94" s="29"/>
      <c r="G94" s="26"/>
      <c r="H94" s="29"/>
      <c r="I94" s="26"/>
      <c r="J94" s="29"/>
      <c r="K94" s="26"/>
      <c r="L94" s="29"/>
      <c r="M94" s="24"/>
    </row>
    <row r="95" spans="1:52" ht="30" customHeight="1">
      <c r="A95" s="20" t="s">
        <v>821</v>
      </c>
      <c r="B95" s="21"/>
      <c r="C95" s="21"/>
      <c r="D95" s="21"/>
      <c r="E95" s="25"/>
      <c r="F95" s="28"/>
      <c r="G95" s="25"/>
      <c r="H95" s="28"/>
      <c r="I95" s="25"/>
      <c r="J95" s="28"/>
      <c r="K95" s="25"/>
      <c r="L95" s="28"/>
      <c r="M95" s="22"/>
      <c r="N95" s="1" t="s">
        <v>522</v>
      </c>
    </row>
    <row r="96" spans="1:52" ht="30" customHeight="1">
      <c r="A96" s="23" t="s">
        <v>823</v>
      </c>
      <c r="B96" s="23" t="s">
        <v>622</v>
      </c>
      <c r="C96" s="23" t="s">
        <v>574</v>
      </c>
      <c r="D96" s="24">
        <v>6.8000000000000005E-2</v>
      </c>
      <c r="E96" s="26">
        <f>단가대비표!O132</f>
        <v>0</v>
      </c>
      <c r="F96" s="29">
        <f>TRUNC(E96*D96,1)</f>
        <v>0</v>
      </c>
      <c r="G96" s="26">
        <f>단가대비표!P132</f>
        <v>286330</v>
      </c>
      <c r="H96" s="29">
        <f>TRUNC(G96*D96,1)</f>
        <v>19470.400000000001</v>
      </c>
      <c r="I96" s="26">
        <f>단가대비표!V132</f>
        <v>0</v>
      </c>
      <c r="J96" s="29">
        <f>TRUNC(I96*D96,1)</f>
        <v>0</v>
      </c>
      <c r="K96" s="26">
        <f t="shared" ref="K96:L98" si="10">TRUNC(E96+G96+I96,1)</f>
        <v>286330</v>
      </c>
      <c r="L96" s="29">
        <f t="shared" si="10"/>
        <v>19470.400000000001</v>
      </c>
      <c r="M96" s="23" t="s">
        <v>824</v>
      </c>
      <c r="N96" s="2" t="s">
        <v>522</v>
      </c>
      <c r="O96" s="2" t="s">
        <v>825</v>
      </c>
      <c r="P96" s="2" t="s">
        <v>66</v>
      </c>
      <c r="Q96" s="2" t="s">
        <v>66</v>
      </c>
      <c r="R96" s="2" t="s">
        <v>65</v>
      </c>
      <c r="S96" s="3"/>
      <c r="T96" s="3"/>
      <c r="U96" s="3"/>
      <c r="V96" s="3">
        <v>1</v>
      </c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2" t="s">
        <v>53</v>
      </c>
      <c r="AW96" s="2" t="s">
        <v>826</v>
      </c>
      <c r="AX96" s="2" t="s">
        <v>53</v>
      </c>
      <c r="AY96" s="2" t="s">
        <v>53</v>
      </c>
      <c r="AZ96" s="2" t="s">
        <v>53</v>
      </c>
    </row>
    <row r="97" spans="1:52" ht="30" customHeight="1">
      <c r="A97" s="23" t="s">
        <v>731</v>
      </c>
      <c r="B97" s="23" t="s">
        <v>622</v>
      </c>
      <c r="C97" s="23" t="s">
        <v>574</v>
      </c>
      <c r="D97" s="24">
        <v>0.108</v>
      </c>
      <c r="E97" s="26">
        <f>단가대비표!O125</f>
        <v>0</v>
      </c>
      <c r="F97" s="29">
        <f>TRUNC(E97*D97,1)</f>
        <v>0</v>
      </c>
      <c r="G97" s="26">
        <f>단가대비표!P125</f>
        <v>172698</v>
      </c>
      <c r="H97" s="29">
        <f>TRUNC(G97*D97,1)</f>
        <v>18651.3</v>
      </c>
      <c r="I97" s="26">
        <f>단가대비표!V125</f>
        <v>0</v>
      </c>
      <c r="J97" s="29">
        <f>TRUNC(I97*D97,1)</f>
        <v>0</v>
      </c>
      <c r="K97" s="26">
        <f t="shared" si="10"/>
        <v>172698</v>
      </c>
      <c r="L97" s="29">
        <f t="shared" si="10"/>
        <v>18651.3</v>
      </c>
      <c r="M97" s="23" t="s">
        <v>732</v>
      </c>
      <c r="N97" s="2" t="s">
        <v>522</v>
      </c>
      <c r="O97" s="2" t="s">
        <v>733</v>
      </c>
      <c r="P97" s="2" t="s">
        <v>66</v>
      </c>
      <c r="Q97" s="2" t="s">
        <v>66</v>
      </c>
      <c r="R97" s="2" t="s">
        <v>65</v>
      </c>
      <c r="S97" s="3"/>
      <c r="T97" s="3"/>
      <c r="U97" s="3"/>
      <c r="V97" s="3">
        <v>1</v>
      </c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2" t="s">
        <v>53</v>
      </c>
      <c r="AW97" s="2" t="s">
        <v>827</v>
      </c>
      <c r="AX97" s="2" t="s">
        <v>53</v>
      </c>
      <c r="AY97" s="2" t="s">
        <v>53</v>
      </c>
      <c r="AZ97" s="2" t="s">
        <v>53</v>
      </c>
    </row>
    <row r="98" spans="1:52" ht="30" customHeight="1">
      <c r="A98" s="23" t="s">
        <v>616</v>
      </c>
      <c r="B98" s="23" t="s">
        <v>828</v>
      </c>
      <c r="C98" s="23" t="s">
        <v>618</v>
      </c>
      <c r="D98" s="24">
        <v>1</v>
      </c>
      <c r="E98" s="26">
        <f>TRUNC(SUMIF(V96:V98, RIGHTB(O98, 1), H96:H98)*U98, 2)</f>
        <v>1906.08</v>
      </c>
      <c r="F98" s="29">
        <f>TRUNC(E98*D98,1)</f>
        <v>1906</v>
      </c>
      <c r="G98" s="26">
        <v>0</v>
      </c>
      <c r="H98" s="29">
        <f>TRUNC(G98*D98,1)</f>
        <v>0</v>
      </c>
      <c r="I98" s="26">
        <v>0</v>
      </c>
      <c r="J98" s="29">
        <f>TRUNC(I98*D98,1)</f>
        <v>0</v>
      </c>
      <c r="K98" s="26">
        <f t="shared" si="10"/>
        <v>1906</v>
      </c>
      <c r="L98" s="29">
        <f t="shared" si="10"/>
        <v>1906</v>
      </c>
      <c r="M98" s="23" t="s">
        <v>53</v>
      </c>
      <c r="N98" s="2" t="s">
        <v>522</v>
      </c>
      <c r="O98" s="2" t="s">
        <v>619</v>
      </c>
      <c r="P98" s="2" t="s">
        <v>66</v>
      </c>
      <c r="Q98" s="2" t="s">
        <v>66</v>
      </c>
      <c r="R98" s="2" t="s">
        <v>66</v>
      </c>
      <c r="S98" s="3">
        <v>1</v>
      </c>
      <c r="T98" s="3">
        <v>0</v>
      </c>
      <c r="U98" s="3">
        <v>0.05</v>
      </c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2" t="s">
        <v>53</v>
      </c>
      <c r="AW98" s="2" t="s">
        <v>829</v>
      </c>
      <c r="AX98" s="2" t="s">
        <v>53</v>
      </c>
      <c r="AY98" s="2" t="s">
        <v>53</v>
      </c>
      <c r="AZ98" s="2" t="s">
        <v>53</v>
      </c>
    </row>
    <row r="99" spans="1:52" ht="30" customHeight="1">
      <c r="A99" s="23" t="s">
        <v>626</v>
      </c>
      <c r="B99" s="23" t="s">
        <v>53</v>
      </c>
      <c r="C99" s="23" t="s">
        <v>53</v>
      </c>
      <c r="D99" s="24"/>
      <c r="E99" s="26"/>
      <c r="F99" s="29">
        <f>TRUNC(SUMIF(N96:N98, N95, F96:F98),0)</f>
        <v>1906</v>
      </c>
      <c r="G99" s="26"/>
      <c r="H99" s="29">
        <f>TRUNC(SUMIF(N96:N98, N95, H96:H98),0)</f>
        <v>38121</v>
      </c>
      <c r="I99" s="26"/>
      <c r="J99" s="29">
        <f>TRUNC(SUMIF(N96:N98, N95, J96:J98),0)</f>
        <v>0</v>
      </c>
      <c r="K99" s="26"/>
      <c r="L99" s="29">
        <f>F99+H99+J99</f>
        <v>40027</v>
      </c>
      <c r="M99" s="23" t="s">
        <v>53</v>
      </c>
      <c r="N99" s="2" t="s">
        <v>69</v>
      </c>
      <c r="O99" s="2" t="s">
        <v>69</v>
      </c>
      <c r="P99" s="2" t="s">
        <v>53</v>
      </c>
      <c r="Q99" s="2" t="s">
        <v>53</v>
      </c>
      <c r="R99" s="2" t="s">
        <v>53</v>
      </c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2" t="s">
        <v>53</v>
      </c>
      <c r="AW99" s="2" t="s">
        <v>53</v>
      </c>
      <c r="AX99" s="2" t="s">
        <v>53</v>
      </c>
      <c r="AY99" s="2" t="s">
        <v>53</v>
      </c>
      <c r="AZ99" s="2" t="s">
        <v>53</v>
      </c>
    </row>
    <row r="100" spans="1:52" ht="30" customHeight="1">
      <c r="A100" s="24"/>
      <c r="B100" s="24"/>
      <c r="C100" s="24"/>
      <c r="D100" s="24"/>
      <c r="E100" s="26"/>
      <c r="F100" s="29"/>
      <c r="G100" s="26"/>
      <c r="H100" s="29"/>
      <c r="I100" s="26"/>
      <c r="J100" s="29"/>
      <c r="K100" s="26"/>
      <c r="L100" s="29"/>
      <c r="M100" s="24"/>
    </row>
    <row r="101" spans="1:52" ht="30" customHeight="1">
      <c r="A101" s="20" t="s">
        <v>830</v>
      </c>
      <c r="B101" s="21"/>
      <c r="C101" s="21"/>
      <c r="D101" s="21"/>
      <c r="E101" s="25"/>
      <c r="F101" s="28"/>
      <c r="G101" s="25"/>
      <c r="H101" s="28"/>
      <c r="I101" s="25"/>
      <c r="J101" s="28"/>
      <c r="K101" s="25"/>
      <c r="L101" s="28"/>
      <c r="M101" s="22"/>
      <c r="N101" s="1" t="s">
        <v>518</v>
      </c>
    </row>
    <row r="102" spans="1:52" ht="30" customHeight="1">
      <c r="A102" s="23" t="s">
        <v>831</v>
      </c>
      <c r="B102" s="23" t="s">
        <v>622</v>
      </c>
      <c r="C102" s="23" t="s">
        <v>574</v>
      </c>
      <c r="D102" s="24">
        <v>4.2000000000000003E-2</v>
      </c>
      <c r="E102" s="26">
        <f>단가대비표!O136</f>
        <v>0</v>
      </c>
      <c r="F102" s="29">
        <f>TRUNC(E102*D102,1)</f>
        <v>0</v>
      </c>
      <c r="G102" s="26">
        <f>단가대비표!P136</f>
        <v>282990</v>
      </c>
      <c r="H102" s="29">
        <f>TRUNC(G102*D102,1)</f>
        <v>11885.5</v>
      </c>
      <c r="I102" s="26">
        <f>단가대비표!V136</f>
        <v>0</v>
      </c>
      <c r="J102" s="29">
        <f>TRUNC(I102*D102,1)</f>
        <v>0</v>
      </c>
      <c r="K102" s="26">
        <f t="shared" ref="K102:L104" si="11">TRUNC(E102+G102+I102,1)</f>
        <v>282990</v>
      </c>
      <c r="L102" s="29">
        <f t="shared" si="11"/>
        <v>11885.5</v>
      </c>
      <c r="M102" s="23" t="s">
        <v>832</v>
      </c>
      <c r="N102" s="2" t="s">
        <v>518</v>
      </c>
      <c r="O102" s="2" t="s">
        <v>833</v>
      </c>
      <c r="P102" s="2" t="s">
        <v>66</v>
      </c>
      <c r="Q102" s="2" t="s">
        <v>66</v>
      </c>
      <c r="R102" s="2" t="s">
        <v>65</v>
      </c>
      <c r="S102" s="3"/>
      <c r="T102" s="3"/>
      <c r="U102" s="3"/>
      <c r="V102" s="3">
        <v>1</v>
      </c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2" t="s">
        <v>53</v>
      </c>
      <c r="AW102" s="2" t="s">
        <v>834</v>
      </c>
      <c r="AX102" s="2" t="s">
        <v>53</v>
      </c>
      <c r="AY102" s="2" t="s">
        <v>53</v>
      </c>
      <c r="AZ102" s="2" t="s">
        <v>53</v>
      </c>
    </row>
    <row r="103" spans="1:52" ht="30" customHeight="1">
      <c r="A103" s="23" t="s">
        <v>731</v>
      </c>
      <c r="B103" s="23" t="s">
        <v>622</v>
      </c>
      <c r="C103" s="23" t="s">
        <v>574</v>
      </c>
      <c r="D103" s="24">
        <v>4.2000000000000003E-2</v>
      </c>
      <c r="E103" s="26">
        <f>단가대비표!O125</f>
        <v>0</v>
      </c>
      <c r="F103" s="29">
        <f>TRUNC(E103*D103,1)</f>
        <v>0</v>
      </c>
      <c r="G103" s="26">
        <f>단가대비표!P125</f>
        <v>172698</v>
      </c>
      <c r="H103" s="29">
        <f>TRUNC(G103*D103,1)</f>
        <v>7253.3</v>
      </c>
      <c r="I103" s="26">
        <f>단가대비표!V125</f>
        <v>0</v>
      </c>
      <c r="J103" s="29">
        <f>TRUNC(I103*D103,1)</f>
        <v>0</v>
      </c>
      <c r="K103" s="26">
        <f t="shared" si="11"/>
        <v>172698</v>
      </c>
      <c r="L103" s="29">
        <f t="shared" si="11"/>
        <v>7253.3</v>
      </c>
      <c r="M103" s="23" t="s">
        <v>732</v>
      </c>
      <c r="N103" s="2" t="s">
        <v>518</v>
      </c>
      <c r="O103" s="2" t="s">
        <v>733</v>
      </c>
      <c r="P103" s="2" t="s">
        <v>66</v>
      </c>
      <c r="Q103" s="2" t="s">
        <v>66</v>
      </c>
      <c r="R103" s="2" t="s">
        <v>65</v>
      </c>
      <c r="S103" s="3"/>
      <c r="T103" s="3"/>
      <c r="U103" s="3"/>
      <c r="V103" s="3">
        <v>1</v>
      </c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2" t="s">
        <v>53</v>
      </c>
      <c r="AW103" s="2" t="s">
        <v>835</v>
      </c>
      <c r="AX103" s="2" t="s">
        <v>53</v>
      </c>
      <c r="AY103" s="2" t="s">
        <v>53</v>
      </c>
      <c r="AZ103" s="2" t="s">
        <v>53</v>
      </c>
    </row>
    <row r="104" spans="1:52" ht="30" customHeight="1">
      <c r="A104" s="23" t="s">
        <v>616</v>
      </c>
      <c r="B104" s="23" t="s">
        <v>828</v>
      </c>
      <c r="C104" s="23" t="s">
        <v>618</v>
      </c>
      <c r="D104" s="24">
        <v>1</v>
      </c>
      <c r="E104" s="26">
        <f>TRUNC(SUMIF(V102:V104, RIGHTB(O104, 1), H102:H104)*U104, 2)</f>
        <v>956.94</v>
      </c>
      <c r="F104" s="29">
        <f>TRUNC(E104*D104,1)</f>
        <v>956.9</v>
      </c>
      <c r="G104" s="26">
        <v>0</v>
      </c>
      <c r="H104" s="29">
        <f>TRUNC(G104*D104,1)</f>
        <v>0</v>
      </c>
      <c r="I104" s="26">
        <v>0</v>
      </c>
      <c r="J104" s="29">
        <f>TRUNC(I104*D104,1)</f>
        <v>0</v>
      </c>
      <c r="K104" s="26">
        <f t="shared" si="11"/>
        <v>956.9</v>
      </c>
      <c r="L104" s="29">
        <f t="shared" si="11"/>
        <v>956.9</v>
      </c>
      <c r="M104" s="23" t="s">
        <v>53</v>
      </c>
      <c r="N104" s="2" t="s">
        <v>518</v>
      </c>
      <c r="O104" s="2" t="s">
        <v>619</v>
      </c>
      <c r="P104" s="2" t="s">
        <v>66</v>
      </c>
      <c r="Q104" s="2" t="s">
        <v>66</v>
      </c>
      <c r="R104" s="2" t="s">
        <v>66</v>
      </c>
      <c r="S104" s="3">
        <v>1</v>
      </c>
      <c r="T104" s="3">
        <v>0</v>
      </c>
      <c r="U104" s="3">
        <v>0.05</v>
      </c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2" t="s">
        <v>53</v>
      </c>
      <c r="AW104" s="2" t="s">
        <v>836</v>
      </c>
      <c r="AX104" s="2" t="s">
        <v>53</v>
      </c>
      <c r="AY104" s="2" t="s">
        <v>53</v>
      </c>
      <c r="AZ104" s="2" t="s">
        <v>53</v>
      </c>
    </row>
    <row r="105" spans="1:52" ht="30" customHeight="1">
      <c r="A105" s="23" t="s">
        <v>626</v>
      </c>
      <c r="B105" s="23" t="s">
        <v>53</v>
      </c>
      <c r="C105" s="23" t="s">
        <v>53</v>
      </c>
      <c r="D105" s="24"/>
      <c r="E105" s="26"/>
      <c r="F105" s="29">
        <f>TRUNC(SUMIF(N102:N104, N101, F102:F104),0)</f>
        <v>956</v>
      </c>
      <c r="G105" s="26"/>
      <c r="H105" s="29">
        <f>TRUNC(SUMIF(N102:N104, N101, H102:H104),0)</f>
        <v>19138</v>
      </c>
      <c r="I105" s="26"/>
      <c r="J105" s="29">
        <f>TRUNC(SUMIF(N102:N104, N101, J102:J104),0)</f>
        <v>0</v>
      </c>
      <c r="K105" s="26"/>
      <c r="L105" s="29">
        <f>F105+H105+J105</f>
        <v>20094</v>
      </c>
      <c r="M105" s="23" t="s">
        <v>53</v>
      </c>
      <c r="N105" s="2" t="s">
        <v>69</v>
      </c>
      <c r="O105" s="2" t="s">
        <v>69</v>
      </c>
      <c r="P105" s="2" t="s">
        <v>53</v>
      </c>
      <c r="Q105" s="2" t="s">
        <v>53</v>
      </c>
      <c r="R105" s="2" t="s">
        <v>53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2" t="s">
        <v>53</v>
      </c>
      <c r="AW105" s="2" t="s">
        <v>53</v>
      </c>
      <c r="AX105" s="2" t="s">
        <v>53</v>
      </c>
      <c r="AY105" s="2" t="s">
        <v>53</v>
      </c>
      <c r="AZ105" s="2" t="s">
        <v>53</v>
      </c>
    </row>
    <row r="106" spans="1:52" ht="30" customHeight="1">
      <c r="A106" s="24"/>
      <c r="B106" s="24"/>
      <c r="C106" s="24"/>
      <c r="D106" s="24"/>
      <c r="E106" s="26"/>
      <c r="F106" s="29"/>
      <c r="G106" s="26"/>
      <c r="H106" s="29"/>
      <c r="I106" s="26"/>
      <c r="J106" s="29"/>
      <c r="K106" s="26"/>
      <c r="L106" s="29"/>
      <c r="M106" s="24"/>
    </row>
    <row r="107" spans="1:52" ht="30" customHeight="1">
      <c r="A107" s="20" t="s">
        <v>837</v>
      </c>
      <c r="B107" s="21"/>
      <c r="C107" s="21"/>
      <c r="D107" s="21"/>
      <c r="E107" s="25"/>
      <c r="F107" s="28"/>
      <c r="G107" s="25"/>
      <c r="H107" s="28"/>
      <c r="I107" s="25"/>
      <c r="J107" s="28"/>
      <c r="K107" s="25"/>
      <c r="L107" s="28"/>
      <c r="M107" s="22"/>
      <c r="N107" s="1" t="s">
        <v>838</v>
      </c>
    </row>
    <row r="108" spans="1:52" ht="30" customHeight="1">
      <c r="A108" s="23" t="s">
        <v>841</v>
      </c>
      <c r="B108" s="23" t="s">
        <v>842</v>
      </c>
      <c r="C108" s="23" t="s">
        <v>99</v>
      </c>
      <c r="D108" s="24">
        <v>2.33</v>
      </c>
      <c r="E108" s="26">
        <f>단가대비표!O100</f>
        <v>4500</v>
      </c>
      <c r="F108" s="29">
        <f t="shared" ref="F108:F113" si="12">TRUNC(E108*D108,1)</f>
        <v>10485</v>
      </c>
      <c r="G108" s="26">
        <f>단가대비표!P100</f>
        <v>0</v>
      </c>
      <c r="H108" s="29">
        <f t="shared" ref="H108:H113" si="13">TRUNC(G108*D108,1)</f>
        <v>0</v>
      </c>
      <c r="I108" s="26">
        <f>단가대비표!V100</f>
        <v>0</v>
      </c>
      <c r="J108" s="29">
        <f t="shared" ref="J108:J113" si="14">TRUNC(I108*D108,1)</f>
        <v>0</v>
      </c>
      <c r="K108" s="26">
        <f t="shared" ref="K108:L113" si="15">TRUNC(E108+G108+I108,1)</f>
        <v>4500</v>
      </c>
      <c r="L108" s="29">
        <f t="shared" si="15"/>
        <v>10485</v>
      </c>
      <c r="M108" s="23" t="s">
        <v>843</v>
      </c>
      <c r="N108" s="2" t="s">
        <v>838</v>
      </c>
      <c r="O108" s="2" t="s">
        <v>844</v>
      </c>
      <c r="P108" s="2" t="s">
        <v>66</v>
      </c>
      <c r="Q108" s="2" t="s">
        <v>66</v>
      </c>
      <c r="R108" s="2" t="s">
        <v>65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2" t="s">
        <v>53</v>
      </c>
      <c r="AW108" s="2" t="s">
        <v>845</v>
      </c>
      <c r="AX108" s="2" t="s">
        <v>53</v>
      </c>
      <c r="AY108" s="2" t="s">
        <v>53</v>
      </c>
      <c r="AZ108" s="2" t="s">
        <v>53</v>
      </c>
    </row>
    <row r="109" spans="1:52" ht="30" customHeight="1">
      <c r="A109" s="23" t="s">
        <v>846</v>
      </c>
      <c r="B109" s="23" t="s">
        <v>847</v>
      </c>
      <c r="C109" s="23" t="s">
        <v>99</v>
      </c>
      <c r="D109" s="24">
        <v>0.68</v>
      </c>
      <c r="E109" s="26">
        <f>단가대비표!O101</f>
        <v>3930</v>
      </c>
      <c r="F109" s="29">
        <f t="shared" si="12"/>
        <v>2672.4</v>
      </c>
      <c r="G109" s="26">
        <f>단가대비표!P101</f>
        <v>0</v>
      </c>
      <c r="H109" s="29">
        <f t="shared" si="13"/>
        <v>0</v>
      </c>
      <c r="I109" s="26">
        <f>단가대비표!V101</f>
        <v>0</v>
      </c>
      <c r="J109" s="29">
        <f t="shared" si="14"/>
        <v>0</v>
      </c>
      <c r="K109" s="26">
        <f t="shared" si="15"/>
        <v>3930</v>
      </c>
      <c r="L109" s="29">
        <f t="shared" si="15"/>
        <v>2672.4</v>
      </c>
      <c r="M109" s="23" t="s">
        <v>848</v>
      </c>
      <c r="N109" s="2" t="s">
        <v>838</v>
      </c>
      <c r="O109" s="2" t="s">
        <v>849</v>
      </c>
      <c r="P109" s="2" t="s">
        <v>66</v>
      </c>
      <c r="Q109" s="2" t="s">
        <v>66</v>
      </c>
      <c r="R109" s="2" t="s">
        <v>65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2" t="s">
        <v>53</v>
      </c>
      <c r="AW109" s="2" t="s">
        <v>850</v>
      </c>
      <c r="AX109" s="2" t="s">
        <v>53</v>
      </c>
      <c r="AY109" s="2" t="s">
        <v>53</v>
      </c>
      <c r="AZ109" s="2" t="s">
        <v>53</v>
      </c>
    </row>
    <row r="110" spans="1:52" ht="30" customHeight="1">
      <c r="A110" s="23" t="s">
        <v>851</v>
      </c>
      <c r="B110" s="23" t="s">
        <v>852</v>
      </c>
      <c r="C110" s="23" t="s">
        <v>481</v>
      </c>
      <c r="D110" s="24">
        <v>24</v>
      </c>
      <c r="E110" s="26">
        <f>단가대비표!O78</f>
        <v>36</v>
      </c>
      <c r="F110" s="29">
        <f t="shared" si="12"/>
        <v>864</v>
      </c>
      <c r="G110" s="26">
        <f>단가대비표!P78</f>
        <v>0</v>
      </c>
      <c r="H110" s="29">
        <f t="shared" si="13"/>
        <v>0</v>
      </c>
      <c r="I110" s="26">
        <f>단가대비표!V78</f>
        <v>0</v>
      </c>
      <c r="J110" s="29">
        <f t="shared" si="14"/>
        <v>0</v>
      </c>
      <c r="K110" s="26">
        <f t="shared" si="15"/>
        <v>36</v>
      </c>
      <c r="L110" s="29">
        <f t="shared" si="15"/>
        <v>864</v>
      </c>
      <c r="M110" s="23" t="s">
        <v>853</v>
      </c>
      <c r="N110" s="2" t="s">
        <v>838</v>
      </c>
      <c r="O110" s="2" t="s">
        <v>854</v>
      </c>
      <c r="P110" s="2" t="s">
        <v>66</v>
      </c>
      <c r="Q110" s="2" t="s">
        <v>66</v>
      </c>
      <c r="R110" s="2" t="s">
        <v>65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2" t="s">
        <v>53</v>
      </c>
      <c r="AW110" s="2" t="s">
        <v>855</v>
      </c>
      <c r="AX110" s="2" t="s">
        <v>53</v>
      </c>
      <c r="AY110" s="2" t="s">
        <v>53</v>
      </c>
      <c r="AZ110" s="2" t="s">
        <v>53</v>
      </c>
    </row>
    <row r="111" spans="1:52" ht="30" customHeight="1">
      <c r="A111" s="23" t="s">
        <v>856</v>
      </c>
      <c r="B111" s="23" t="s">
        <v>857</v>
      </c>
      <c r="C111" s="23" t="s">
        <v>481</v>
      </c>
      <c r="D111" s="24">
        <v>8</v>
      </c>
      <c r="E111" s="26">
        <f>단가대비표!O76</f>
        <v>814</v>
      </c>
      <c r="F111" s="29">
        <f t="shared" si="12"/>
        <v>6512</v>
      </c>
      <c r="G111" s="26">
        <f>단가대비표!P76</f>
        <v>0</v>
      </c>
      <c r="H111" s="29">
        <f t="shared" si="13"/>
        <v>0</v>
      </c>
      <c r="I111" s="26">
        <f>단가대비표!V76</f>
        <v>0</v>
      </c>
      <c r="J111" s="29">
        <f t="shared" si="14"/>
        <v>0</v>
      </c>
      <c r="K111" s="26">
        <f t="shared" si="15"/>
        <v>814</v>
      </c>
      <c r="L111" s="29">
        <f t="shared" si="15"/>
        <v>6512</v>
      </c>
      <c r="M111" s="23" t="s">
        <v>858</v>
      </c>
      <c r="N111" s="2" t="s">
        <v>838</v>
      </c>
      <c r="O111" s="2" t="s">
        <v>859</v>
      </c>
      <c r="P111" s="2" t="s">
        <v>66</v>
      </c>
      <c r="Q111" s="2" t="s">
        <v>66</v>
      </c>
      <c r="R111" s="2" t="s">
        <v>65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2" t="s">
        <v>53</v>
      </c>
      <c r="AW111" s="2" t="s">
        <v>860</v>
      </c>
      <c r="AX111" s="2" t="s">
        <v>53</v>
      </c>
      <c r="AY111" s="2" t="s">
        <v>53</v>
      </c>
      <c r="AZ111" s="2" t="s">
        <v>53</v>
      </c>
    </row>
    <row r="112" spans="1:52" ht="30" customHeight="1">
      <c r="A112" s="23" t="s">
        <v>861</v>
      </c>
      <c r="B112" s="23" t="s">
        <v>862</v>
      </c>
      <c r="C112" s="23" t="s">
        <v>481</v>
      </c>
      <c r="D112" s="24">
        <v>8</v>
      </c>
      <c r="E112" s="26">
        <f>단가대비표!O97</f>
        <v>21</v>
      </c>
      <c r="F112" s="29">
        <f t="shared" si="12"/>
        <v>168</v>
      </c>
      <c r="G112" s="26">
        <f>단가대비표!P97</f>
        <v>0</v>
      </c>
      <c r="H112" s="29">
        <f t="shared" si="13"/>
        <v>0</v>
      </c>
      <c r="I112" s="26">
        <f>단가대비표!V97</f>
        <v>0</v>
      </c>
      <c r="J112" s="29">
        <f t="shared" si="14"/>
        <v>0</v>
      </c>
      <c r="K112" s="26">
        <f t="shared" si="15"/>
        <v>21</v>
      </c>
      <c r="L112" s="29">
        <f t="shared" si="15"/>
        <v>168</v>
      </c>
      <c r="M112" s="23" t="s">
        <v>863</v>
      </c>
      <c r="N112" s="2" t="s">
        <v>838</v>
      </c>
      <c r="O112" s="2" t="s">
        <v>864</v>
      </c>
      <c r="P112" s="2" t="s">
        <v>66</v>
      </c>
      <c r="Q112" s="2" t="s">
        <v>66</v>
      </c>
      <c r="R112" s="2" t="s">
        <v>65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2" t="s">
        <v>53</v>
      </c>
      <c r="AW112" s="2" t="s">
        <v>865</v>
      </c>
      <c r="AX112" s="2" t="s">
        <v>53</v>
      </c>
      <c r="AY112" s="2" t="s">
        <v>53</v>
      </c>
      <c r="AZ112" s="2" t="s">
        <v>53</v>
      </c>
    </row>
    <row r="113" spans="1:52" ht="30" customHeight="1">
      <c r="A113" s="23" t="s">
        <v>856</v>
      </c>
      <c r="B113" s="23" t="s">
        <v>866</v>
      </c>
      <c r="C113" s="23" t="s">
        <v>481</v>
      </c>
      <c r="D113" s="24">
        <v>0.16</v>
      </c>
      <c r="E113" s="26">
        <f>단가대비표!O77</f>
        <v>910</v>
      </c>
      <c r="F113" s="29">
        <f t="shared" si="12"/>
        <v>145.6</v>
      </c>
      <c r="G113" s="26">
        <f>단가대비표!P77</f>
        <v>0</v>
      </c>
      <c r="H113" s="29">
        <f t="shared" si="13"/>
        <v>0</v>
      </c>
      <c r="I113" s="26">
        <f>단가대비표!V77</f>
        <v>0</v>
      </c>
      <c r="J113" s="29">
        <f t="shared" si="14"/>
        <v>0</v>
      </c>
      <c r="K113" s="26">
        <f t="shared" si="15"/>
        <v>910</v>
      </c>
      <c r="L113" s="29">
        <f t="shared" si="15"/>
        <v>145.6</v>
      </c>
      <c r="M113" s="23" t="s">
        <v>867</v>
      </c>
      <c r="N113" s="2" t="s">
        <v>838</v>
      </c>
      <c r="O113" s="2" t="s">
        <v>868</v>
      </c>
      <c r="P113" s="2" t="s">
        <v>66</v>
      </c>
      <c r="Q113" s="2" t="s">
        <v>66</v>
      </c>
      <c r="R113" s="2" t="s">
        <v>65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2" t="s">
        <v>53</v>
      </c>
      <c r="AW113" s="2" t="s">
        <v>869</v>
      </c>
      <c r="AX113" s="2" t="s">
        <v>53</v>
      </c>
      <c r="AY113" s="2" t="s">
        <v>53</v>
      </c>
      <c r="AZ113" s="2" t="s">
        <v>53</v>
      </c>
    </row>
    <row r="114" spans="1:52" ht="30" customHeight="1">
      <c r="A114" s="23" t="s">
        <v>626</v>
      </c>
      <c r="B114" s="23" t="s">
        <v>53</v>
      </c>
      <c r="C114" s="23" t="s">
        <v>53</v>
      </c>
      <c r="D114" s="24"/>
      <c r="E114" s="26"/>
      <c r="F114" s="29">
        <f>TRUNC(SUMIF(N108:N113, N107, F108:F113),0)</f>
        <v>20847</v>
      </c>
      <c r="G114" s="26"/>
      <c r="H114" s="29">
        <f>TRUNC(SUMIF(N108:N113, N107, H108:H113),0)</f>
        <v>0</v>
      </c>
      <c r="I114" s="26"/>
      <c r="J114" s="29">
        <f>TRUNC(SUMIF(N108:N113, N107, J108:J113),0)</f>
        <v>0</v>
      </c>
      <c r="K114" s="26"/>
      <c r="L114" s="29">
        <f>F114+H114+J114</f>
        <v>20847</v>
      </c>
      <c r="M114" s="23" t="s">
        <v>53</v>
      </c>
      <c r="N114" s="2" t="s">
        <v>69</v>
      </c>
      <c r="O114" s="2" t="s">
        <v>69</v>
      </c>
      <c r="P114" s="2" t="s">
        <v>53</v>
      </c>
      <c r="Q114" s="2" t="s">
        <v>53</v>
      </c>
      <c r="R114" s="2" t="s">
        <v>53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2" t="s">
        <v>53</v>
      </c>
      <c r="AW114" s="2" t="s">
        <v>53</v>
      </c>
      <c r="AX114" s="2" t="s">
        <v>53</v>
      </c>
      <c r="AY114" s="2" t="s">
        <v>53</v>
      </c>
      <c r="AZ114" s="2" t="s">
        <v>53</v>
      </c>
    </row>
    <row r="115" spans="1:52" ht="30" customHeight="1">
      <c r="A115" s="24"/>
      <c r="B115" s="24"/>
      <c r="C115" s="24"/>
      <c r="D115" s="24"/>
      <c r="E115" s="26"/>
      <c r="F115" s="29"/>
      <c r="G115" s="26"/>
      <c r="H115" s="29"/>
      <c r="I115" s="26"/>
      <c r="J115" s="29"/>
      <c r="K115" s="26"/>
      <c r="L115" s="29"/>
      <c r="M115" s="24"/>
    </row>
    <row r="116" spans="1:52" ht="30" customHeight="1">
      <c r="A116" s="20" t="s">
        <v>870</v>
      </c>
      <c r="B116" s="21"/>
      <c r="C116" s="21"/>
      <c r="D116" s="21"/>
      <c r="E116" s="25"/>
      <c r="F116" s="28"/>
      <c r="G116" s="25"/>
      <c r="H116" s="28"/>
      <c r="I116" s="25"/>
      <c r="J116" s="28"/>
      <c r="K116" s="25"/>
      <c r="L116" s="28"/>
      <c r="M116" s="22"/>
      <c r="N116" s="1" t="s">
        <v>191</v>
      </c>
    </row>
    <row r="117" spans="1:52" ht="30" customHeight="1">
      <c r="A117" s="23" t="s">
        <v>871</v>
      </c>
      <c r="B117" s="23" t="s">
        <v>872</v>
      </c>
      <c r="C117" s="23" t="s">
        <v>84</v>
      </c>
      <c r="D117" s="24">
        <v>1.03</v>
      </c>
      <c r="E117" s="26">
        <f>단가대비표!O40</f>
        <v>36000</v>
      </c>
      <c r="F117" s="29">
        <f>TRUNC(E117*D117,1)</f>
        <v>37080</v>
      </c>
      <c r="G117" s="26">
        <f>단가대비표!P40</f>
        <v>0</v>
      </c>
      <c r="H117" s="29">
        <f>TRUNC(G117*D117,1)</f>
        <v>0</v>
      </c>
      <c r="I117" s="26">
        <f>단가대비표!V40</f>
        <v>0</v>
      </c>
      <c r="J117" s="29">
        <f>TRUNC(I117*D117,1)</f>
        <v>0</v>
      </c>
      <c r="K117" s="26">
        <f t="shared" ref="K117:L121" si="16">TRUNC(E117+G117+I117,1)</f>
        <v>36000</v>
      </c>
      <c r="L117" s="29">
        <f t="shared" si="16"/>
        <v>37080</v>
      </c>
      <c r="M117" s="23" t="s">
        <v>873</v>
      </c>
      <c r="N117" s="2" t="s">
        <v>191</v>
      </c>
      <c r="O117" s="2" t="s">
        <v>874</v>
      </c>
      <c r="P117" s="2" t="s">
        <v>66</v>
      </c>
      <c r="Q117" s="2" t="s">
        <v>66</v>
      </c>
      <c r="R117" s="2" t="s">
        <v>65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2" t="s">
        <v>53</v>
      </c>
      <c r="AW117" s="2" t="s">
        <v>875</v>
      </c>
      <c r="AX117" s="2" t="s">
        <v>53</v>
      </c>
      <c r="AY117" s="2" t="s">
        <v>53</v>
      </c>
      <c r="AZ117" s="2" t="s">
        <v>53</v>
      </c>
    </row>
    <row r="118" spans="1:52" ht="30" customHeight="1">
      <c r="A118" s="23" t="s">
        <v>876</v>
      </c>
      <c r="B118" s="23" t="s">
        <v>877</v>
      </c>
      <c r="C118" s="23" t="s">
        <v>121</v>
      </c>
      <c r="D118" s="24">
        <v>1.71</v>
      </c>
      <c r="E118" s="26">
        <f>단가대비표!O84</f>
        <v>2005</v>
      </c>
      <c r="F118" s="29">
        <f>TRUNC(E118*D118,1)</f>
        <v>3428.5</v>
      </c>
      <c r="G118" s="26">
        <f>단가대비표!P84</f>
        <v>0</v>
      </c>
      <c r="H118" s="29">
        <f>TRUNC(G118*D118,1)</f>
        <v>0</v>
      </c>
      <c r="I118" s="26">
        <f>단가대비표!V84</f>
        <v>0</v>
      </c>
      <c r="J118" s="29">
        <f>TRUNC(I118*D118,1)</f>
        <v>0</v>
      </c>
      <c r="K118" s="26">
        <f t="shared" si="16"/>
        <v>2005</v>
      </c>
      <c r="L118" s="29">
        <f t="shared" si="16"/>
        <v>3428.5</v>
      </c>
      <c r="M118" s="23" t="s">
        <v>878</v>
      </c>
      <c r="N118" s="2" t="s">
        <v>191</v>
      </c>
      <c r="O118" s="2" t="s">
        <v>879</v>
      </c>
      <c r="P118" s="2" t="s">
        <v>66</v>
      </c>
      <c r="Q118" s="2" t="s">
        <v>66</v>
      </c>
      <c r="R118" s="2" t="s">
        <v>65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2" t="s">
        <v>53</v>
      </c>
      <c r="AW118" s="2" t="s">
        <v>880</v>
      </c>
      <c r="AX118" s="2" t="s">
        <v>53</v>
      </c>
      <c r="AY118" s="2" t="s">
        <v>53</v>
      </c>
      <c r="AZ118" s="2" t="s">
        <v>53</v>
      </c>
    </row>
    <row r="119" spans="1:52" ht="30" customHeight="1">
      <c r="A119" s="23" t="s">
        <v>881</v>
      </c>
      <c r="B119" s="23" t="s">
        <v>882</v>
      </c>
      <c r="C119" s="23" t="s">
        <v>121</v>
      </c>
      <c r="D119" s="24">
        <v>1.48</v>
      </c>
      <c r="E119" s="26">
        <f>단가대비표!O30</f>
        <v>375</v>
      </c>
      <c r="F119" s="29">
        <f>TRUNC(E119*D119,1)</f>
        <v>555</v>
      </c>
      <c r="G119" s="26">
        <f>단가대비표!P30</f>
        <v>0</v>
      </c>
      <c r="H119" s="29">
        <f>TRUNC(G119*D119,1)</f>
        <v>0</v>
      </c>
      <c r="I119" s="26">
        <f>단가대비표!V30</f>
        <v>0</v>
      </c>
      <c r="J119" s="29">
        <f>TRUNC(I119*D119,1)</f>
        <v>0</v>
      </c>
      <c r="K119" s="26">
        <f t="shared" si="16"/>
        <v>375</v>
      </c>
      <c r="L119" s="29">
        <f t="shared" si="16"/>
        <v>555</v>
      </c>
      <c r="M119" s="23" t="s">
        <v>883</v>
      </c>
      <c r="N119" s="2" t="s">
        <v>191</v>
      </c>
      <c r="O119" s="2" t="s">
        <v>884</v>
      </c>
      <c r="P119" s="2" t="s">
        <v>66</v>
      </c>
      <c r="Q119" s="2" t="s">
        <v>66</v>
      </c>
      <c r="R119" s="2" t="s">
        <v>65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2" t="s">
        <v>53</v>
      </c>
      <c r="AW119" s="2" t="s">
        <v>885</v>
      </c>
      <c r="AX119" s="2" t="s">
        <v>53</v>
      </c>
      <c r="AY119" s="2" t="s">
        <v>53</v>
      </c>
      <c r="AZ119" s="2" t="s">
        <v>53</v>
      </c>
    </row>
    <row r="120" spans="1:52" ht="30" customHeight="1">
      <c r="A120" s="23" t="s">
        <v>886</v>
      </c>
      <c r="B120" s="23" t="s">
        <v>887</v>
      </c>
      <c r="C120" s="23" t="s">
        <v>84</v>
      </c>
      <c r="D120" s="24">
        <v>1</v>
      </c>
      <c r="E120" s="26">
        <f>일위대가목록!E79</f>
        <v>0</v>
      </c>
      <c r="F120" s="29">
        <f>TRUNC(E120*D120,1)</f>
        <v>0</v>
      </c>
      <c r="G120" s="26">
        <f>일위대가목록!F79</f>
        <v>36255</v>
      </c>
      <c r="H120" s="29">
        <f>TRUNC(G120*D120,1)</f>
        <v>36255</v>
      </c>
      <c r="I120" s="26">
        <f>일위대가목록!G79</f>
        <v>1087</v>
      </c>
      <c r="J120" s="29">
        <f>TRUNC(I120*D120,1)</f>
        <v>1087</v>
      </c>
      <c r="K120" s="26">
        <f t="shared" si="16"/>
        <v>37342</v>
      </c>
      <c r="L120" s="29">
        <f t="shared" si="16"/>
        <v>37342</v>
      </c>
      <c r="M120" s="23" t="s">
        <v>888</v>
      </c>
      <c r="N120" s="2" t="s">
        <v>191</v>
      </c>
      <c r="O120" s="2" t="s">
        <v>889</v>
      </c>
      <c r="P120" s="2" t="s">
        <v>65</v>
      </c>
      <c r="Q120" s="2" t="s">
        <v>66</v>
      </c>
      <c r="R120" s="2" t="s">
        <v>66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2" t="s">
        <v>53</v>
      </c>
      <c r="AW120" s="2" t="s">
        <v>890</v>
      </c>
      <c r="AX120" s="2" t="s">
        <v>53</v>
      </c>
      <c r="AY120" s="2" t="s">
        <v>53</v>
      </c>
      <c r="AZ120" s="2" t="s">
        <v>53</v>
      </c>
    </row>
    <row r="121" spans="1:52" ht="30" customHeight="1">
      <c r="A121" s="23" t="s">
        <v>891</v>
      </c>
      <c r="B121" s="23" t="s">
        <v>892</v>
      </c>
      <c r="C121" s="23" t="s">
        <v>84</v>
      </c>
      <c r="D121" s="24">
        <v>1</v>
      </c>
      <c r="E121" s="26">
        <f>일위대가목록!E80</f>
        <v>0</v>
      </c>
      <c r="F121" s="29">
        <f>TRUNC(E121*D121,1)</f>
        <v>0</v>
      </c>
      <c r="G121" s="26">
        <f>일위대가목록!F80</f>
        <v>4247</v>
      </c>
      <c r="H121" s="29">
        <f>TRUNC(G121*D121,1)</f>
        <v>4247</v>
      </c>
      <c r="I121" s="26">
        <f>일위대가목록!G80</f>
        <v>0</v>
      </c>
      <c r="J121" s="29">
        <f>TRUNC(I121*D121,1)</f>
        <v>0</v>
      </c>
      <c r="K121" s="26">
        <f t="shared" si="16"/>
        <v>4247</v>
      </c>
      <c r="L121" s="29">
        <f t="shared" si="16"/>
        <v>4247</v>
      </c>
      <c r="M121" s="23" t="s">
        <v>893</v>
      </c>
      <c r="N121" s="2" t="s">
        <v>191</v>
      </c>
      <c r="O121" s="2" t="s">
        <v>894</v>
      </c>
      <c r="P121" s="2" t="s">
        <v>65</v>
      </c>
      <c r="Q121" s="2" t="s">
        <v>66</v>
      </c>
      <c r="R121" s="2" t="s">
        <v>66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2" t="s">
        <v>53</v>
      </c>
      <c r="AW121" s="2" t="s">
        <v>895</v>
      </c>
      <c r="AX121" s="2" t="s">
        <v>53</v>
      </c>
      <c r="AY121" s="2" t="s">
        <v>53</v>
      </c>
      <c r="AZ121" s="2" t="s">
        <v>53</v>
      </c>
    </row>
    <row r="122" spans="1:52" ht="30" customHeight="1">
      <c r="A122" s="23" t="s">
        <v>626</v>
      </c>
      <c r="B122" s="23" t="s">
        <v>53</v>
      </c>
      <c r="C122" s="23" t="s">
        <v>53</v>
      </c>
      <c r="D122" s="24"/>
      <c r="E122" s="26"/>
      <c r="F122" s="29">
        <f>TRUNC(SUMIF(N117:N121, N116, F117:F121),0)</f>
        <v>41063</v>
      </c>
      <c r="G122" s="26"/>
      <c r="H122" s="29">
        <f>TRUNC(SUMIF(N117:N121, N116, H117:H121),0)</f>
        <v>40502</v>
      </c>
      <c r="I122" s="26"/>
      <c r="J122" s="29">
        <f>TRUNC(SUMIF(N117:N121, N116, J117:J121),0)</f>
        <v>1087</v>
      </c>
      <c r="K122" s="26"/>
      <c r="L122" s="29">
        <f>F122+H122+J122</f>
        <v>82652</v>
      </c>
      <c r="M122" s="23" t="s">
        <v>53</v>
      </c>
      <c r="N122" s="2" t="s">
        <v>69</v>
      </c>
      <c r="O122" s="2" t="s">
        <v>69</v>
      </c>
      <c r="P122" s="2" t="s">
        <v>53</v>
      </c>
      <c r="Q122" s="2" t="s">
        <v>53</v>
      </c>
      <c r="R122" s="2" t="s">
        <v>53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2" t="s">
        <v>53</v>
      </c>
      <c r="AW122" s="2" t="s">
        <v>53</v>
      </c>
      <c r="AX122" s="2" t="s">
        <v>53</v>
      </c>
      <c r="AY122" s="2" t="s">
        <v>53</v>
      </c>
      <c r="AZ122" s="2" t="s">
        <v>53</v>
      </c>
    </row>
    <row r="123" spans="1:52" ht="30" customHeight="1">
      <c r="A123" s="24"/>
      <c r="B123" s="24"/>
      <c r="C123" s="24"/>
      <c r="D123" s="24"/>
      <c r="E123" s="26"/>
      <c r="F123" s="29"/>
      <c r="G123" s="26"/>
      <c r="H123" s="29"/>
      <c r="I123" s="26"/>
      <c r="J123" s="29"/>
      <c r="K123" s="26"/>
      <c r="L123" s="29"/>
      <c r="M123" s="24"/>
    </row>
    <row r="124" spans="1:52" ht="30" customHeight="1">
      <c r="A124" s="20" t="s">
        <v>896</v>
      </c>
      <c r="B124" s="21"/>
      <c r="C124" s="21"/>
      <c r="D124" s="21"/>
      <c r="E124" s="25"/>
      <c r="F124" s="28"/>
      <c r="G124" s="25"/>
      <c r="H124" s="28"/>
      <c r="I124" s="25"/>
      <c r="J124" s="28"/>
      <c r="K124" s="25"/>
      <c r="L124" s="28"/>
      <c r="M124" s="22"/>
      <c r="N124" s="1" t="s">
        <v>718</v>
      </c>
    </row>
    <row r="125" spans="1:52" ht="30" customHeight="1">
      <c r="A125" s="23" t="s">
        <v>727</v>
      </c>
      <c r="B125" s="23" t="s">
        <v>622</v>
      </c>
      <c r="C125" s="23" t="s">
        <v>574</v>
      </c>
      <c r="D125" s="24">
        <v>0.02</v>
      </c>
      <c r="E125" s="26">
        <f>단가대비표!O126</f>
        <v>0</v>
      </c>
      <c r="F125" s="29">
        <f>TRUNC(E125*D125,1)</f>
        <v>0</v>
      </c>
      <c r="G125" s="26">
        <f>단가대비표!P126</f>
        <v>228717</v>
      </c>
      <c r="H125" s="29">
        <f>TRUNC(G125*D125,1)</f>
        <v>4574.3</v>
      </c>
      <c r="I125" s="26">
        <f>단가대비표!V126</f>
        <v>0</v>
      </c>
      <c r="J125" s="29">
        <f>TRUNC(I125*D125,1)</f>
        <v>0</v>
      </c>
      <c r="K125" s="26">
        <f>TRUNC(E125+G125+I125,1)</f>
        <v>228717</v>
      </c>
      <c r="L125" s="29">
        <f>TRUNC(F125+H125+J125,1)</f>
        <v>4574.3</v>
      </c>
      <c r="M125" s="23" t="s">
        <v>728</v>
      </c>
      <c r="N125" s="2" t="s">
        <v>718</v>
      </c>
      <c r="O125" s="2" t="s">
        <v>729</v>
      </c>
      <c r="P125" s="2" t="s">
        <v>66</v>
      </c>
      <c r="Q125" s="2" t="s">
        <v>66</v>
      </c>
      <c r="R125" s="2" t="s">
        <v>65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2" t="s">
        <v>53</v>
      </c>
      <c r="AW125" s="2" t="s">
        <v>898</v>
      </c>
      <c r="AX125" s="2" t="s">
        <v>53</v>
      </c>
      <c r="AY125" s="2" t="s">
        <v>53</v>
      </c>
      <c r="AZ125" s="2" t="s">
        <v>53</v>
      </c>
    </row>
    <row r="126" spans="1:52" ht="30" customHeight="1">
      <c r="A126" s="23" t="s">
        <v>626</v>
      </c>
      <c r="B126" s="23" t="s">
        <v>53</v>
      </c>
      <c r="C126" s="23" t="s">
        <v>53</v>
      </c>
      <c r="D126" s="24"/>
      <c r="E126" s="26"/>
      <c r="F126" s="29">
        <f>TRUNC(SUMIF(N125:N125, N124, F125:F125),0)</f>
        <v>0</v>
      </c>
      <c r="G126" s="26"/>
      <c r="H126" s="29">
        <f>TRUNC(SUMIF(N125:N125, N124, H125:H125),0)</f>
        <v>4574</v>
      </c>
      <c r="I126" s="26"/>
      <c r="J126" s="29">
        <f>TRUNC(SUMIF(N125:N125, N124, J125:J125),0)</f>
        <v>0</v>
      </c>
      <c r="K126" s="26"/>
      <c r="L126" s="29">
        <f>F126+H126+J126</f>
        <v>4574</v>
      </c>
      <c r="M126" s="23" t="s">
        <v>53</v>
      </c>
      <c r="N126" s="2" t="s">
        <v>69</v>
      </c>
      <c r="O126" s="2" t="s">
        <v>69</v>
      </c>
      <c r="P126" s="2" t="s">
        <v>53</v>
      </c>
      <c r="Q126" s="2" t="s">
        <v>53</v>
      </c>
      <c r="R126" s="2" t="s">
        <v>53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2" t="s">
        <v>53</v>
      </c>
      <c r="AW126" s="2" t="s">
        <v>53</v>
      </c>
      <c r="AX126" s="2" t="s">
        <v>53</v>
      </c>
      <c r="AY126" s="2" t="s">
        <v>53</v>
      </c>
      <c r="AZ126" s="2" t="s">
        <v>53</v>
      </c>
    </row>
    <row r="127" spans="1:52" ht="30" customHeight="1">
      <c r="A127" s="24"/>
      <c r="B127" s="24"/>
      <c r="C127" s="24"/>
      <c r="D127" s="24"/>
      <c r="E127" s="26"/>
      <c r="F127" s="29"/>
      <c r="G127" s="26"/>
      <c r="H127" s="29"/>
      <c r="I127" s="26"/>
      <c r="J127" s="29"/>
      <c r="K127" s="26"/>
      <c r="L127" s="29"/>
      <c r="M127" s="24"/>
    </row>
    <row r="128" spans="1:52" ht="30" customHeight="1">
      <c r="A128" s="20" t="s">
        <v>899</v>
      </c>
      <c r="B128" s="21"/>
      <c r="C128" s="21"/>
      <c r="D128" s="21"/>
      <c r="E128" s="25"/>
      <c r="F128" s="28"/>
      <c r="G128" s="25"/>
      <c r="H128" s="28"/>
      <c r="I128" s="25"/>
      <c r="J128" s="28"/>
      <c r="K128" s="25"/>
      <c r="L128" s="28"/>
      <c r="M128" s="22"/>
      <c r="N128" s="1" t="s">
        <v>900</v>
      </c>
    </row>
    <row r="129" spans="1:52" ht="30" customHeight="1">
      <c r="A129" s="23" t="s">
        <v>904</v>
      </c>
      <c r="B129" s="23" t="s">
        <v>622</v>
      </c>
      <c r="C129" s="23" t="s">
        <v>574</v>
      </c>
      <c r="D129" s="24">
        <v>0.25</v>
      </c>
      <c r="E129" s="26">
        <f>단가대비표!O127</f>
        <v>0</v>
      </c>
      <c r="F129" s="29">
        <f>TRUNC(E129*D129,1)</f>
        <v>0</v>
      </c>
      <c r="G129" s="26">
        <f>단가대비표!P127</f>
        <v>284440</v>
      </c>
      <c r="H129" s="29">
        <f>TRUNC(G129*D129,1)</f>
        <v>71110</v>
      </c>
      <c r="I129" s="26">
        <f>단가대비표!V127</f>
        <v>0</v>
      </c>
      <c r="J129" s="29">
        <f>TRUNC(I129*D129,1)</f>
        <v>0</v>
      </c>
      <c r="K129" s="26">
        <f>TRUNC(E129+G129+I129,1)</f>
        <v>284440</v>
      </c>
      <c r="L129" s="29">
        <f>TRUNC(F129+H129+J129,1)</f>
        <v>71110</v>
      </c>
      <c r="M129" s="23" t="s">
        <v>905</v>
      </c>
      <c r="N129" s="2" t="s">
        <v>900</v>
      </c>
      <c r="O129" s="2" t="s">
        <v>906</v>
      </c>
      <c r="P129" s="2" t="s">
        <v>66</v>
      </c>
      <c r="Q129" s="2" t="s">
        <v>66</v>
      </c>
      <c r="R129" s="2" t="s">
        <v>65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2" t="s">
        <v>53</v>
      </c>
      <c r="AW129" s="2" t="s">
        <v>907</v>
      </c>
      <c r="AX129" s="2" t="s">
        <v>53</v>
      </c>
      <c r="AY129" s="2" t="s">
        <v>53</v>
      </c>
      <c r="AZ129" s="2" t="s">
        <v>53</v>
      </c>
    </row>
    <row r="130" spans="1:52" ht="30" customHeight="1">
      <c r="A130" s="23" t="s">
        <v>731</v>
      </c>
      <c r="B130" s="23" t="s">
        <v>622</v>
      </c>
      <c r="C130" s="23" t="s">
        <v>574</v>
      </c>
      <c r="D130" s="24">
        <v>0.14000000000000001</v>
      </c>
      <c r="E130" s="26">
        <f>단가대비표!O125</f>
        <v>0</v>
      </c>
      <c r="F130" s="29">
        <f>TRUNC(E130*D130,1)</f>
        <v>0</v>
      </c>
      <c r="G130" s="26">
        <f>단가대비표!P125</f>
        <v>172698</v>
      </c>
      <c r="H130" s="29">
        <f>TRUNC(G130*D130,1)</f>
        <v>24177.7</v>
      </c>
      <c r="I130" s="26">
        <f>단가대비표!V125</f>
        <v>0</v>
      </c>
      <c r="J130" s="29">
        <f>TRUNC(I130*D130,1)</f>
        <v>0</v>
      </c>
      <c r="K130" s="26">
        <f>TRUNC(E130+G130+I130,1)</f>
        <v>172698</v>
      </c>
      <c r="L130" s="29">
        <f>TRUNC(F130+H130+J130,1)</f>
        <v>24177.7</v>
      </c>
      <c r="M130" s="23" t="s">
        <v>732</v>
      </c>
      <c r="N130" s="2" t="s">
        <v>900</v>
      </c>
      <c r="O130" s="2" t="s">
        <v>733</v>
      </c>
      <c r="P130" s="2" t="s">
        <v>66</v>
      </c>
      <c r="Q130" s="2" t="s">
        <v>66</v>
      </c>
      <c r="R130" s="2" t="s">
        <v>65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2" t="s">
        <v>53</v>
      </c>
      <c r="AW130" s="2" t="s">
        <v>908</v>
      </c>
      <c r="AX130" s="2" t="s">
        <v>53</v>
      </c>
      <c r="AY130" s="2" t="s">
        <v>53</v>
      </c>
      <c r="AZ130" s="2" t="s">
        <v>53</v>
      </c>
    </row>
    <row r="131" spans="1:52" ht="30" customHeight="1">
      <c r="A131" s="23" t="s">
        <v>626</v>
      </c>
      <c r="B131" s="23" t="s">
        <v>53</v>
      </c>
      <c r="C131" s="23" t="s">
        <v>53</v>
      </c>
      <c r="D131" s="24"/>
      <c r="E131" s="26"/>
      <c r="F131" s="29">
        <f>TRUNC(SUMIF(N129:N130, N128, F129:F130),0)</f>
        <v>0</v>
      </c>
      <c r="G131" s="26"/>
      <c r="H131" s="29">
        <f>TRUNC(SUMIF(N129:N130, N128, H129:H130),0)</f>
        <v>95287</v>
      </c>
      <c r="I131" s="26"/>
      <c r="J131" s="29">
        <f>TRUNC(SUMIF(N129:N130, N128, J129:J130),0)</f>
        <v>0</v>
      </c>
      <c r="K131" s="26"/>
      <c r="L131" s="29">
        <f>F131+H131+J131</f>
        <v>95287</v>
      </c>
      <c r="M131" s="23" t="s">
        <v>53</v>
      </c>
      <c r="N131" s="2" t="s">
        <v>69</v>
      </c>
      <c r="O131" s="2" t="s">
        <v>69</v>
      </c>
      <c r="P131" s="2" t="s">
        <v>53</v>
      </c>
      <c r="Q131" s="2" t="s">
        <v>53</v>
      </c>
      <c r="R131" s="2" t="s">
        <v>53</v>
      </c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2" t="s">
        <v>53</v>
      </c>
      <c r="AW131" s="2" t="s">
        <v>53</v>
      </c>
      <c r="AX131" s="2" t="s">
        <v>53</v>
      </c>
      <c r="AY131" s="2" t="s">
        <v>53</v>
      </c>
      <c r="AZ131" s="2" t="s">
        <v>53</v>
      </c>
    </row>
    <row r="132" spans="1:52" ht="30" customHeight="1">
      <c r="A132" s="24"/>
      <c r="B132" s="24"/>
      <c r="C132" s="24"/>
      <c r="D132" s="24"/>
      <c r="E132" s="26"/>
      <c r="F132" s="29"/>
      <c r="G132" s="26"/>
      <c r="H132" s="29"/>
      <c r="I132" s="26"/>
      <c r="J132" s="29"/>
      <c r="K132" s="26"/>
      <c r="L132" s="29"/>
      <c r="M132" s="24"/>
    </row>
    <row r="133" spans="1:52" ht="30" customHeight="1">
      <c r="A133" s="20" t="s">
        <v>909</v>
      </c>
      <c r="B133" s="21"/>
      <c r="C133" s="21"/>
      <c r="D133" s="21"/>
      <c r="E133" s="25"/>
      <c r="F133" s="28"/>
      <c r="G133" s="25"/>
      <c r="H133" s="28"/>
      <c r="I133" s="25"/>
      <c r="J133" s="28"/>
      <c r="K133" s="25"/>
      <c r="L133" s="28"/>
      <c r="M133" s="22"/>
      <c r="N133" s="1" t="s">
        <v>910</v>
      </c>
    </row>
    <row r="134" spans="1:52" ht="30" customHeight="1">
      <c r="A134" s="23" t="s">
        <v>904</v>
      </c>
      <c r="B134" s="23" t="s">
        <v>622</v>
      </c>
      <c r="C134" s="23" t="s">
        <v>574</v>
      </c>
      <c r="D134" s="24">
        <v>0.41</v>
      </c>
      <c r="E134" s="26">
        <f>단가대비표!O127</f>
        <v>0</v>
      </c>
      <c r="F134" s="29">
        <f>TRUNC(E134*D134,1)</f>
        <v>0</v>
      </c>
      <c r="G134" s="26">
        <f>단가대비표!P127</f>
        <v>284440</v>
      </c>
      <c r="H134" s="29">
        <f>TRUNC(G134*D134,1)</f>
        <v>116620.4</v>
      </c>
      <c r="I134" s="26">
        <f>단가대비표!V127</f>
        <v>0</v>
      </c>
      <c r="J134" s="29">
        <f>TRUNC(I134*D134,1)</f>
        <v>0</v>
      </c>
      <c r="K134" s="26">
        <f>TRUNC(E134+G134+I134,1)</f>
        <v>284440</v>
      </c>
      <c r="L134" s="29">
        <f>TRUNC(F134+H134+J134,1)</f>
        <v>116620.4</v>
      </c>
      <c r="M134" s="23" t="s">
        <v>905</v>
      </c>
      <c r="N134" s="2" t="s">
        <v>910</v>
      </c>
      <c r="O134" s="2" t="s">
        <v>906</v>
      </c>
      <c r="P134" s="2" t="s">
        <v>66</v>
      </c>
      <c r="Q134" s="2" t="s">
        <v>66</v>
      </c>
      <c r="R134" s="2" t="s">
        <v>65</v>
      </c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2" t="s">
        <v>53</v>
      </c>
      <c r="AW134" s="2" t="s">
        <v>913</v>
      </c>
      <c r="AX134" s="2" t="s">
        <v>53</v>
      </c>
      <c r="AY134" s="2" t="s">
        <v>53</v>
      </c>
      <c r="AZ134" s="2" t="s">
        <v>53</v>
      </c>
    </row>
    <row r="135" spans="1:52" ht="30" customHeight="1">
      <c r="A135" s="23" t="s">
        <v>731</v>
      </c>
      <c r="B135" s="23" t="s">
        <v>622</v>
      </c>
      <c r="C135" s="23" t="s">
        <v>574</v>
      </c>
      <c r="D135" s="24">
        <v>0.24</v>
      </c>
      <c r="E135" s="26">
        <f>단가대비표!O125</f>
        <v>0</v>
      </c>
      <c r="F135" s="29">
        <f>TRUNC(E135*D135,1)</f>
        <v>0</v>
      </c>
      <c r="G135" s="26">
        <f>단가대비표!P125</f>
        <v>172698</v>
      </c>
      <c r="H135" s="29">
        <f>TRUNC(G135*D135,1)</f>
        <v>41447.5</v>
      </c>
      <c r="I135" s="26">
        <f>단가대비표!V125</f>
        <v>0</v>
      </c>
      <c r="J135" s="29">
        <f>TRUNC(I135*D135,1)</f>
        <v>0</v>
      </c>
      <c r="K135" s="26">
        <f>TRUNC(E135+G135+I135,1)</f>
        <v>172698</v>
      </c>
      <c r="L135" s="29">
        <f>TRUNC(F135+H135+J135,1)</f>
        <v>41447.5</v>
      </c>
      <c r="M135" s="23" t="s">
        <v>732</v>
      </c>
      <c r="N135" s="2" t="s">
        <v>910</v>
      </c>
      <c r="O135" s="2" t="s">
        <v>733</v>
      </c>
      <c r="P135" s="2" t="s">
        <v>66</v>
      </c>
      <c r="Q135" s="2" t="s">
        <v>66</v>
      </c>
      <c r="R135" s="2" t="s">
        <v>65</v>
      </c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2" t="s">
        <v>53</v>
      </c>
      <c r="AW135" s="2" t="s">
        <v>914</v>
      </c>
      <c r="AX135" s="2" t="s">
        <v>53</v>
      </c>
      <c r="AY135" s="2" t="s">
        <v>53</v>
      </c>
      <c r="AZ135" s="2" t="s">
        <v>53</v>
      </c>
    </row>
    <row r="136" spans="1:52" ht="30" customHeight="1">
      <c r="A136" s="23" t="s">
        <v>626</v>
      </c>
      <c r="B136" s="23" t="s">
        <v>53</v>
      </c>
      <c r="C136" s="23" t="s">
        <v>53</v>
      </c>
      <c r="D136" s="24"/>
      <c r="E136" s="26"/>
      <c r="F136" s="29">
        <f>TRUNC(SUMIF(N134:N135, N133, F134:F135),0)</f>
        <v>0</v>
      </c>
      <c r="G136" s="26"/>
      <c r="H136" s="29">
        <f>TRUNC(SUMIF(N134:N135, N133, H134:H135),0)</f>
        <v>158067</v>
      </c>
      <c r="I136" s="26"/>
      <c r="J136" s="29">
        <f>TRUNC(SUMIF(N134:N135, N133, J134:J135),0)</f>
        <v>0</v>
      </c>
      <c r="K136" s="26"/>
      <c r="L136" s="29">
        <f>F136+H136+J136</f>
        <v>158067</v>
      </c>
      <c r="M136" s="23" t="s">
        <v>53</v>
      </c>
      <c r="N136" s="2" t="s">
        <v>69</v>
      </c>
      <c r="O136" s="2" t="s">
        <v>69</v>
      </c>
      <c r="P136" s="2" t="s">
        <v>53</v>
      </c>
      <c r="Q136" s="2" t="s">
        <v>53</v>
      </c>
      <c r="R136" s="2" t="s">
        <v>53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2" t="s">
        <v>53</v>
      </c>
      <c r="AW136" s="2" t="s">
        <v>53</v>
      </c>
      <c r="AX136" s="2" t="s">
        <v>53</v>
      </c>
      <c r="AY136" s="2" t="s">
        <v>53</v>
      </c>
      <c r="AZ136" s="2" t="s">
        <v>53</v>
      </c>
    </row>
    <row r="137" spans="1:52" ht="30" customHeight="1">
      <c r="A137" s="24"/>
      <c r="B137" s="24"/>
      <c r="C137" s="24"/>
      <c r="D137" s="24"/>
      <c r="E137" s="26"/>
      <c r="F137" s="29"/>
      <c r="G137" s="26"/>
      <c r="H137" s="29"/>
      <c r="I137" s="26"/>
      <c r="J137" s="29"/>
      <c r="K137" s="26"/>
      <c r="L137" s="29"/>
      <c r="M137" s="24"/>
    </row>
    <row r="138" spans="1:52" ht="30" customHeight="1">
      <c r="A138" s="20" t="s">
        <v>915</v>
      </c>
      <c r="B138" s="21"/>
      <c r="C138" s="21"/>
      <c r="D138" s="21"/>
      <c r="E138" s="25"/>
      <c r="F138" s="28"/>
      <c r="G138" s="25"/>
      <c r="H138" s="28"/>
      <c r="I138" s="25"/>
      <c r="J138" s="28"/>
      <c r="K138" s="25"/>
      <c r="L138" s="28"/>
      <c r="M138" s="22"/>
      <c r="N138" s="1" t="s">
        <v>76</v>
      </c>
    </row>
    <row r="139" spans="1:52" ht="30" customHeight="1">
      <c r="A139" s="23" t="s">
        <v>917</v>
      </c>
      <c r="B139" s="23" t="s">
        <v>918</v>
      </c>
      <c r="C139" s="23" t="s">
        <v>481</v>
      </c>
      <c r="D139" s="24">
        <v>0.14000000000000001</v>
      </c>
      <c r="E139" s="26">
        <f>단가대비표!O63</f>
        <v>27739</v>
      </c>
      <c r="F139" s="29">
        <f t="shared" ref="F139:F148" si="17">TRUNC(E139*D139,1)</f>
        <v>3883.4</v>
      </c>
      <c r="G139" s="26">
        <f>단가대비표!P63</f>
        <v>0</v>
      </c>
      <c r="H139" s="29">
        <f t="shared" ref="H139:H148" si="18">TRUNC(G139*D139,1)</f>
        <v>0</v>
      </c>
      <c r="I139" s="26">
        <f>단가대비표!V63</f>
        <v>0</v>
      </c>
      <c r="J139" s="29">
        <f t="shared" ref="J139:J148" si="19">TRUNC(I139*D139,1)</f>
        <v>0</v>
      </c>
      <c r="K139" s="26">
        <f t="shared" ref="K139:K148" si="20">TRUNC(E139+G139+I139,1)</f>
        <v>27739</v>
      </c>
      <c r="L139" s="29">
        <f t="shared" ref="L139:L148" si="21">TRUNC(F139+H139+J139,1)</f>
        <v>3883.4</v>
      </c>
      <c r="M139" s="23" t="s">
        <v>919</v>
      </c>
      <c r="N139" s="2" t="s">
        <v>76</v>
      </c>
      <c r="O139" s="2" t="s">
        <v>920</v>
      </c>
      <c r="P139" s="2" t="s">
        <v>66</v>
      </c>
      <c r="Q139" s="2" t="s">
        <v>66</v>
      </c>
      <c r="R139" s="2" t="s">
        <v>65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2" t="s">
        <v>53</v>
      </c>
      <c r="AW139" s="2" t="s">
        <v>921</v>
      </c>
      <c r="AX139" s="2" t="s">
        <v>53</v>
      </c>
      <c r="AY139" s="2" t="s">
        <v>53</v>
      </c>
      <c r="AZ139" s="2" t="s">
        <v>53</v>
      </c>
    </row>
    <row r="140" spans="1:52" ht="30" customHeight="1">
      <c r="A140" s="23" t="s">
        <v>917</v>
      </c>
      <c r="B140" s="23" t="s">
        <v>922</v>
      </c>
      <c r="C140" s="23" t="s">
        <v>481</v>
      </c>
      <c r="D140" s="24">
        <v>0.14000000000000001</v>
      </c>
      <c r="E140" s="26">
        <f>단가대비표!O64</f>
        <v>9246</v>
      </c>
      <c r="F140" s="29">
        <f t="shared" si="17"/>
        <v>1294.4000000000001</v>
      </c>
      <c r="G140" s="26">
        <f>단가대비표!P64</f>
        <v>0</v>
      </c>
      <c r="H140" s="29">
        <f t="shared" si="18"/>
        <v>0</v>
      </c>
      <c r="I140" s="26">
        <f>단가대비표!V64</f>
        <v>0</v>
      </c>
      <c r="J140" s="29">
        <f t="shared" si="19"/>
        <v>0</v>
      </c>
      <c r="K140" s="26">
        <f t="shared" si="20"/>
        <v>9246</v>
      </c>
      <c r="L140" s="29">
        <f t="shared" si="21"/>
        <v>1294.4000000000001</v>
      </c>
      <c r="M140" s="23" t="s">
        <v>923</v>
      </c>
      <c r="N140" s="2" t="s">
        <v>76</v>
      </c>
      <c r="O140" s="2" t="s">
        <v>924</v>
      </c>
      <c r="P140" s="2" t="s">
        <v>66</v>
      </c>
      <c r="Q140" s="2" t="s">
        <v>66</v>
      </c>
      <c r="R140" s="2" t="s">
        <v>65</v>
      </c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2" t="s">
        <v>53</v>
      </c>
      <c r="AW140" s="2" t="s">
        <v>925</v>
      </c>
      <c r="AX140" s="2" t="s">
        <v>53</v>
      </c>
      <c r="AY140" s="2" t="s">
        <v>53</v>
      </c>
      <c r="AZ140" s="2" t="s">
        <v>53</v>
      </c>
    </row>
    <row r="141" spans="1:52" ht="30" customHeight="1">
      <c r="A141" s="23" t="s">
        <v>917</v>
      </c>
      <c r="B141" s="23" t="s">
        <v>926</v>
      </c>
      <c r="C141" s="23" t="s">
        <v>481</v>
      </c>
      <c r="D141" s="24">
        <v>0.28000000000000003</v>
      </c>
      <c r="E141" s="26">
        <f>단가대비표!O65</f>
        <v>25000</v>
      </c>
      <c r="F141" s="29">
        <f t="shared" si="17"/>
        <v>7000</v>
      </c>
      <c r="G141" s="26">
        <f>단가대비표!P65</f>
        <v>0</v>
      </c>
      <c r="H141" s="29">
        <f t="shared" si="18"/>
        <v>0</v>
      </c>
      <c r="I141" s="26">
        <f>단가대비표!V65</f>
        <v>0</v>
      </c>
      <c r="J141" s="29">
        <f t="shared" si="19"/>
        <v>0</v>
      </c>
      <c r="K141" s="26">
        <f t="shared" si="20"/>
        <v>25000</v>
      </c>
      <c r="L141" s="29">
        <f t="shared" si="21"/>
        <v>7000</v>
      </c>
      <c r="M141" s="23" t="s">
        <v>927</v>
      </c>
      <c r="N141" s="2" t="s">
        <v>76</v>
      </c>
      <c r="O141" s="2" t="s">
        <v>928</v>
      </c>
      <c r="P141" s="2" t="s">
        <v>66</v>
      </c>
      <c r="Q141" s="2" t="s">
        <v>66</v>
      </c>
      <c r="R141" s="2" t="s">
        <v>65</v>
      </c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2" t="s">
        <v>53</v>
      </c>
      <c r="AW141" s="2" t="s">
        <v>929</v>
      </c>
      <c r="AX141" s="2" t="s">
        <v>53</v>
      </c>
      <c r="AY141" s="2" t="s">
        <v>53</v>
      </c>
      <c r="AZ141" s="2" t="s">
        <v>53</v>
      </c>
    </row>
    <row r="142" spans="1:52" ht="30" customHeight="1">
      <c r="A142" s="23" t="s">
        <v>917</v>
      </c>
      <c r="B142" s="23" t="s">
        <v>930</v>
      </c>
      <c r="C142" s="23" t="s">
        <v>481</v>
      </c>
      <c r="D142" s="24">
        <v>0.28000000000000003</v>
      </c>
      <c r="E142" s="26">
        <f>단가대비표!O68</f>
        <v>25000</v>
      </c>
      <c r="F142" s="29">
        <f t="shared" si="17"/>
        <v>7000</v>
      </c>
      <c r="G142" s="26">
        <f>단가대비표!P68</f>
        <v>0</v>
      </c>
      <c r="H142" s="29">
        <f t="shared" si="18"/>
        <v>0</v>
      </c>
      <c r="I142" s="26">
        <f>단가대비표!V68</f>
        <v>0</v>
      </c>
      <c r="J142" s="29">
        <f t="shared" si="19"/>
        <v>0</v>
      </c>
      <c r="K142" s="26">
        <f t="shared" si="20"/>
        <v>25000</v>
      </c>
      <c r="L142" s="29">
        <f t="shared" si="21"/>
        <v>7000</v>
      </c>
      <c r="M142" s="23" t="s">
        <v>931</v>
      </c>
      <c r="N142" s="2" t="s">
        <v>76</v>
      </c>
      <c r="O142" s="2" t="s">
        <v>932</v>
      </c>
      <c r="P142" s="2" t="s">
        <v>66</v>
      </c>
      <c r="Q142" s="2" t="s">
        <v>66</v>
      </c>
      <c r="R142" s="2" t="s">
        <v>65</v>
      </c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2" t="s">
        <v>53</v>
      </c>
      <c r="AW142" s="2" t="s">
        <v>933</v>
      </c>
      <c r="AX142" s="2" t="s">
        <v>53</v>
      </c>
      <c r="AY142" s="2" t="s">
        <v>53</v>
      </c>
      <c r="AZ142" s="2" t="s">
        <v>53</v>
      </c>
    </row>
    <row r="143" spans="1:52" ht="30" customHeight="1">
      <c r="A143" s="23" t="s">
        <v>917</v>
      </c>
      <c r="B143" s="23" t="s">
        <v>934</v>
      </c>
      <c r="C143" s="23" t="s">
        <v>481</v>
      </c>
      <c r="D143" s="24">
        <v>0.14000000000000001</v>
      </c>
      <c r="E143" s="26">
        <f>단가대비표!O66</f>
        <v>6000</v>
      </c>
      <c r="F143" s="29">
        <f t="shared" si="17"/>
        <v>840</v>
      </c>
      <c r="G143" s="26">
        <f>단가대비표!P66</f>
        <v>0</v>
      </c>
      <c r="H143" s="29">
        <f t="shared" si="18"/>
        <v>0</v>
      </c>
      <c r="I143" s="26">
        <f>단가대비표!V66</f>
        <v>0</v>
      </c>
      <c r="J143" s="29">
        <f t="shared" si="19"/>
        <v>0</v>
      </c>
      <c r="K143" s="26">
        <f t="shared" si="20"/>
        <v>6000</v>
      </c>
      <c r="L143" s="29">
        <f t="shared" si="21"/>
        <v>840</v>
      </c>
      <c r="M143" s="23" t="s">
        <v>935</v>
      </c>
      <c r="N143" s="2" t="s">
        <v>76</v>
      </c>
      <c r="O143" s="2" t="s">
        <v>936</v>
      </c>
      <c r="P143" s="2" t="s">
        <v>66</v>
      </c>
      <c r="Q143" s="2" t="s">
        <v>66</v>
      </c>
      <c r="R143" s="2" t="s">
        <v>65</v>
      </c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2" t="s">
        <v>53</v>
      </c>
      <c r="AW143" s="2" t="s">
        <v>937</v>
      </c>
      <c r="AX143" s="2" t="s">
        <v>53</v>
      </c>
      <c r="AY143" s="2" t="s">
        <v>53</v>
      </c>
      <c r="AZ143" s="2" t="s">
        <v>53</v>
      </c>
    </row>
    <row r="144" spans="1:52" ht="30" customHeight="1">
      <c r="A144" s="23" t="s">
        <v>917</v>
      </c>
      <c r="B144" s="23" t="s">
        <v>938</v>
      </c>
      <c r="C144" s="23" t="s">
        <v>481</v>
      </c>
      <c r="D144" s="24">
        <v>0.28000000000000003</v>
      </c>
      <c r="E144" s="26">
        <f>단가대비표!O67</f>
        <v>8000</v>
      </c>
      <c r="F144" s="29">
        <f t="shared" si="17"/>
        <v>2240</v>
      </c>
      <c r="G144" s="26">
        <f>단가대비표!P67</f>
        <v>0</v>
      </c>
      <c r="H144" s="29">
        <f t="shared" si="18"/>
        <v>0</v>
      </c>
      <c r="I144" s="26">
        <f>단가대비표!V67</f>
        <v>0</v>
      </c>
      <c r="J144" s="29">
        <f t="shared" si="19"/>
        <v>0</v>
      </c>
      <c r="K144" s="26">
        <f t="shared" si="20"/>
        <v>8000</v>
      </c>
      <c r="L144" s="29">
        <f t="shared" si="21"/>
        <v>2240</v>
      </c>
      <c r="M144" s="23" t="s">
        <v>939</v>
      </c>
      <c r="N144" s="2" t="s">
        <v>76</v>
      </c>
      <c r="O144" s="2" t="s">
        <v>940</v>
      </c>
      <c r="P144" s="2" t="s">
        <v>66</v>
      </c>
      <c r="Q144" s="2" t="s">
        <v>66</v>
      </c>
      <c r="R144" s="2" t="s">
        <v>65</v>
      </c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2" t="s">
        <v>53</v>
      </c>
      <c r="AW144" s="2" t="s">
        <v>941</v>
      </c>
      <c r="AX144" s="2" t="s">
        <v>53</v>
      </c>
      <c r="AY144" s="2" t="s">
        <v>53</v>
      </c>
      <c r="AZ144" s="2" t="s">
        <v>53</v>
      </c>
    </row>
    <row r="145" spans="1:52" ht="30" customHeight="1">
      <c r="A145" s="23" t="s">
        <v>917</v>
      </c>
      <c r="B145" s="23" t="s">
        <v>942</v>
      </c>
      <c r="C145" s="23" t="s">
        <v>481</v>
      </c>
      <c r="D145" s="24">
        <v>0.36</v>
      </c>
      <c r="E145" s="26">
        <f>단가대비표!O69</f>
        <v>9500</v>
      </c>
      <c r="F145" s="29">
        <f t="shared" si="17"/>
        <v>3420</v>
      </c>
      <c r="G145" s="26">
        <f>단가대비표!P69</f>
        <v>0</v>
      </c>
      <c r="H145" s="29">
        <f t="shared" si="18"/>
        <v>0</v>
      </c>
      <c r="I145" s="26">
        <f>단가대비표!V69</f>
        <v>0</v>
      </c>
      <c r="J145" s="29">
        <f t="shared" si="19"/>
        <v>0</v>
      </c>
      <c r="K145" s="26">
        <f t="shared" si="20"/>
        <v>9500</v>
      </c>
      <c r="L145" s="29">
        <f t="shared" si="21"/>
        <v>3420</v>
      </c>
      <c r="M145" s="23" t="s">
        <v>943</v>
      </c>
      <c r="N145" s="2" t="s">
        <v>76</v>
      </c>
      <c r="O145" s="2" t="s">
        <v>944</v>
      </c>
      <c r="P145" s="2" t="s">
        <v>66</v>
      </c>
      <c r="Q145" s="2" t="s">
        <v>66</v>
      </c>
      <c r="R145" s="2" t="s">
        <v>65</v>
      </c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2" t="s">
        <v>53</v>
      </c>
      <c r="AW145" s="2" t="s">
        <v>945</v>
      </c>
      <c r="AX145" s="2" t="s">
        <v>53</v>
      </c>
      <c r="AY145" s="2" t="s">
        <v>53</v>
      </c>
      <c r="AZ145" s="2" t="s">
        <v>53</v>
      </c>
    </row>
    <row r="146" spans="1:52" ht="30" customHeight="1">
      <c r="A146" s="23" t="s">
        <v>917</v>
      </c>
      <c r="B146" s="23" t="s">
        <v>946</v>
      </c>
      <c r="C146" s="23" t="s">
        <v>481</v>
      </c>
      <c r="D146" s="24">
        <v>0.36</v>
      </c>
      <c r="E146" s="26">
        <f>단가대비표!O70</f>
        <v>11000</v>
      </c>
      <c r="F146" s="29">
        <f t="shared" si="17"/>
        <v>3960</v>
      </c>
      <c r="G146" s="26">
        <f>단가대비표!P70</f>
        <v>0</v>
      </c>
      <c r="H146" s="29">
        <f t="shared" si="18"/>
        <v>0</v>
      </c>
      <c r="I146" s="26">
        <f>단가대비표!V70</f>
        <v>0</v>
      </c>
      <c r="J146" s="29">
        <f t="shared" si="19"/>
        <v>0</v>
      </c>
      <c r="K146" s="26">
        <f t="shared" si="20"/>
        <v>11000</v>
      </c>
      <c r="L146" s="29">
        <f t="shared" si="21"/>
        <v>3960</v>
      </c>
      <c r="M146" s="23" t="s">
        <v>947</v>
      </c>
      <c r="N146" s="2" t="s">
        <v>76</v>
      </c>
      <c r="O146" s="2" t="s">
        <v>948</v>
      </c>
      <c r="P146" s="2" t="s">
        <v>66</v>
      </c>
      <c r="Q146" s="2" t="s">
        <v>66</v>
      </c>
      <c r="R146" s="2" t="s">
        <v>65</v>
      </c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2" t="s">
        <v>53</v>
      </c>
      <c r="AW146" s="2" t="s">
        <v>949</v>
      </c>
      <c r="AX146" s="2" t="s">
        <v>53</v>
      </c>
      <c r="AY146" s="2" t="s">
        <v>53</v>
      </c>
      <c r="AZ146" s="2" t="s">
        <v>53</v>
      </c>
    </row>
    <row r="147" spans="1:52" ht="30" customHeight="1">
      <c r="A147" s="23" t="s">
        <v>917</v>
      </c>
      <c r="B147" s="23" t="s">
        <v>950</v>
      </c>
      <c r="C147" s="23" t="s">
        <v>951</v>
      </c>
      <c r="D147" s="24">
        <v>0.63</v>
      </c>
      <c r="E147" s="26">
        <f>단가대비표!O71</f>
        <v>33000</v>
      </c>
      <c r="F147" s="29">
        <f t="shared" si="17"/>
        <v>20790</v>
      </c>
      <c r="G147" s="26">
        <f>단가대비표!P71</f>
        <v>0</v>
      </c>
      <c r="H147" s="29">
        <f t="shared" si="18"/>
        <v>0</v>
      </c>
      <c r="I147" s="26">
        <f>단가대비표!V71</f>
        <v>0</v>
      </c>
      <c r="J147" s="29">
        <f t="shared" si="19"/>
        <v>0</v>
      </c>
      <c r="K147" s="26">
        <f t="shared" si="20"/>
        <v>33000</v>
      </c>
      <c r="L147" s="29">
        <f t="shared" si="21"/>
        <v>20790</v>
      </c>
      <c r="M147" s="23" t="s">
        <v>952</v>
      </c>
      <c r="N147" s="2" t="s">
        <v>76</v>
      </c>
      <c r="O147" s="2" t="s">
        <v>953</v>
      </c>
      <c r="P147" s="2" t="s">
        <v>66</v>
      </c>
      <c r="Q147" s="2" t="s">
        <v>66</v>
      </c>
      <c r="R147" s="2" t="s">
        <v>65</v>
      </c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2" t="s">
        <v>53</v>
      </c>
      <c r="AW147" s="2" t="s">
        <v>954</v>
      </c>
      <c r="AX147" s="2" t="s">
        <v>53</v>
      </c>
      <c r="AY147" s="2" t="s">
        <v>53</v>
      </c>
      <c r="AZ147" s="2" t="s">
        <v>53</v>
      </c>
    </row>
    <row r="148" spans="1:52" ht="30" customHeight="1">
      <c r="A148" s="23" t="s">
        <v>72</v>
      </c>
      <c r="B148" s="23" t="s">
        <v>901</v>
      </c>
      <c r="C148" s="23" t="s">
        <v>74</v>
      </c>
      <c r="D148" s="24">
        <v>1</v>
      </c>
      <c r="E148" s="26">
        <f>일위대가목록!E24</f>
        <v>0</v>
      </c>
      <c r="F148" s="29">
        <f t="shared" si="17"/>
        <v>0</v>
      </c>
      <c r="G148" s="26">
        <f>일위대가목록!F24</f>
        <v>95287</v>
      </c>
      <c r="H148" s="29">
        <f t="shared" si="18"/>
        <v>95287</v>
      </c>
      <c r="I148" s="26">
        <f>일위대가목록!G24</f>
        <v>0</v>
      </c>
      <c r="J148" s="29">
        <f t="shared" si="19"/>
        <v>0</v>
      </c>
      <c r="K148" s="26">
        <f t="shared" si="20"/>
        <v>95287</v>
      </c>
      <c r="L148" s="29">
        <f t="shared" si="21"/>
        <v>95287</v>
      </c>
      <c r="M148" s="23" t="s">
        <v>902</v>
      </c>
      <c r="N148" s="2" t="s">
        <v>76</v>
      </c>
      <c r="O148" s="2" t="s">
        <v>900</v>
      </c>
      <c r="P148" s="2" t="s">
        <v>65</v>
      </c>
      <c r="Q148" s="2" t="s">
        <v>66</v>
      </c>
      <c r="R148" s="2" t="s">
        <v>66</v>
      </c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2" t="s">
        <v>53</v>
      </c>
      <c r="AW148" s="2" t="s">
        <v>955</v>
      </c>
      <c r="AX148" s="2" t="s">
        <v>53</v>
      </c>
      <c r="AY148" s="2" t="s">
        <v>53</v>
      </c>
      <c r="AZ148" s="2" t="s">
        <v>53</v>
      </c>
    </row>
    <row r="149" spans="1:52" ht="30" customHeight="1">
      <c r="A149" s="23" t="s">
        <v>626</v>
      </c>
      <c r="B149" s="23" t="s">
        <v>53</v>
      </c>
      <c r="C149" s="23" t="s">
        <v>53</v>
      </c>
      <c r="D149" s="24"/>
      <c r="E149" s="26"/>
      <c r="F149" s="29">
        <f>TRUNC(SUMIF(N139:N148, N138, F139:F148),0)</f>
        <v>50427</v>
      </c>
      <c r="G149" s="26"/>
      <c r="H149" s="29">
        <f>TRUNC(SUMIF(N139:N148, N138, H139:H148),0)</f>
        <v>95287</v>
      </c>
      <c r="I149" s="26"/>
      <c r="J149" s="29">
        <f>TRUNC(SUMIF(N139:N148, N138, J139:J148),0)</f>
        <v>0</v>
      </c>
      <c r="K149" s="26"/>
      <c r="L149" s="29">
        <f>F149+H149+J149</f>
        <v>145714</v>
      </c>
      <c r="M149" s="23" t="s">
        <v>53</v>
      </c>
      <c r="N149" s="2" t="s">
        <v>69</v>
      </c>
      <c r="O149" s="2" t="s">
        <v>69</v>
      </c>
      <c r="P149" s="2" t="s">
        <v>53</v>
      </c>
      <c r="Q149" s="2" t="s">
        <v>53</v>
      </c>
      <c r="R149" s="2" t="s">
        <v>53</v>
      </c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2" t="s">
        <v>53</v>
      </c>
      <c r="AW149" s="2" t="s">
        <v>53</v>
      </c>
      <c r="AX149" s="2" t="s">
        <v>53</v>
      </c>
      <c r="AY149" s="2" t="s">
        <v>53</v>
      </c>
      <c r="AZ149" s="2" t="s">
        <v>53</v>
      </c>
    </row>
    <row r="150" spans="1:52" ht="30" customHeight="1">
      <c r="A150" s="24"/>
      <c r="B150" s="24"/>
      <c r="C150" s="24"/>
      <c r="D150" s="24"/>
      <c r="E150" s="26"/>
      <c r="F150" s="29"/>
      <c r="G150" s="26"/>
      <c r="H150" s="29"/>
      <c r="I150" s="26"/>
      <c r="J150" s="29"/>
      <c r="K150" s="26"/>
      <c r="L150" s="29"/>
      <c r="M150" s="24"/>
    </row>
    <row r="151" spans="1:52" ht="30" customHeight="1">
      <c r="A151" s="20" t="s">
        <v>956</v>
      </c>
      <c r="B151" s="21"/>
      <c r="C151" s="21"/>
      <c r="D151" s="21"/>
      <c r="E151" s="25"/>
      <c r="F151" s="28"/>
      <c r="G151" s="25"/>
      <c r="H151" s="28"/>
      <c r="I151" s="25"/>
      <c r="J151" s="28"/>
      <c r="K151" s="25"/>
      <c r="L151" s="28"/>
      <c r="M151" s="22"/>
      <c r="N151" s="1" t="s">
        <v>80</v>
      </c>
    </row>
    <row r="152" spans="1:52" ht="30" customHeight="1">
      <c r="A152" s="23" t="s">
        <v>917</v>
      </c>
      <c r="B152" s="23" t="s">
        <v>918</v>
      </c>
      <c r="C152" s="23" t="s">
        <v>481</v>
      </c>
      <c r="D152" s="24">
        <v>0.28000000000000003</v>
      </c>
      <c r="E152" s="26">
        <f>단가대비표!O63</f>
        <v>27739</v>
      </c>
      <c r="F152" s="29">
        <f t="shared" ref="F152:F162" si="22">TRUNC(E152*D152,1)</f>
        <v>7766.9</v>
      </c>
      <c r="G152" s="26">
        <f>단가대비표!P63</f>
        <v>0</v>
      </c>
      <c r="H152" s="29">
        <f t="shared" ref="H152:H162" si="23">TRUNC(G152*D152,1)</f>
        <v>0</v>
      </c>
      <c r="I152" s="26">
        <f>단가대비표!V63</f>
        <v>0</v>
      </c>
      <c r="J152" s="29">
        <f t="shared" ref="J152:J162" si="24">TRUNC(I152*D152,1)</f>
        <v>0</v>
      </c>
      <c r="K152" s="26">
        <f t="shared" ref="K152:K162" si="25">TRUNC(E152+G152+I152,1)</f>
        <v>27739</v>
      </c>
      <c r="L152" s="29">
        <f t="shared" ref="L152:L162" si="26">TRUNC(F152+H152+J152,1)</f>
        <v>7766.9</v>
      </c>
      <c r="M152" s="23" t="s">
        <v>919</v>
      </c>
      <c r="N152" s="2" t="s">
        <v>80</v>
      </c>
      <c r="O152" s="2" t="s">
        <v>920</v>
      </c>
      <c r="P152" s="2" t="s">
        <v>66</v>
      </c>
      <c r="Q152" s="2" t="s">
        <v>66</v>
      </c>
      <c r="R152" s="2" t="s">
        <v>65</v>
      </c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2" t="s">
        <v>53</v>
      </c>
      <c r="AW152" s="2" t="s">
        <v>957</v>
      </c>
      <c r="AX152" s="2" t="s">
        <v>53</v>
      </c>
      <c r="AY152" s="2" t="s">
        <v>53</v>
      </c>
      <c r="AZ152" s="2" t="s">
        <v>53</v>
      </c>
    </row>
    <row r="153" spans="1:52" ht="30" customHeight="1">
      <c r="A153" s="23" t="s">
        <v>917</v>
      </c>
      <c r="B153" s="23" t="s">
        <v>922</v>
      </c>
      <c r="C153" s="23" t="s">
        <v>481</v>
      </c>
      <c r="D153" s="24">
        <v>0.28000000000000003</v>
      </c>
      <c r="E153" s="26">
        <f>단가대비표!O64</f>
        <v>9246</v>
      </c>
      <c r="F153" s="29">
        <f t="shared" si="22"/>
        <v>2588.8000000000002</v>
      </c>
      <c r="G153" s="26">
        <f>단가대비표!P64</f>
        <v>0</v>
      </c>
      <c r="H153" s="29">
        <f t="shared" si="23"/>
        <v>0</v>
      </c>
      <c r="I153" s="26">
        <f>단가대비표!V64</f>
        <v>0</v>
      </c>
      <c r="J153" s="29">
        <f t="shared" si="24"/>
        <v>0</v>
      </c>
      <c r="K153" s="26">
        <f t="shared" si="25"/>
        <v>9246</v>
      </c>
      <c r="L153" s="29">
        <f t="shared" si="26"/>
        <v>2588.8000000000002</v>
      </c>
      <c r="M153" s="23" t="s">
        <v>923</v>
      </c>
      <c r="N153" s="2" t="s">
        <v>80</v>
      </c>
      <c r="O153" s="2" t="s">
        <v>924</v>
      </c>
      <c r="P153" s="2" t="s">
        <v>66</v>
      </c>
      <c r="Q153" s="2" t="s">
        <v>66</v>
      </c>
      <c r="R153" s="2" t="s">
        <v>65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2" t="s">
        <v>53</v>
      </c>
      <c r="AW153" s="2" t="s">
        <v>958</v>
      </c>
      <c r="AX153" s="2" t="s">
        <v>53</v>
      </c>
      <c r="AY153" s="2" t="s">
        <v>53</v>
      </c>
      <c r="AZ153" s="2" t="s">
        <v>53</v>
      </c>
    </row>
    <row r="154" spans="1:52" ht="30" customHeight="1">
      <c r="A154" s="23" t="s">
        <v>917</v>
      </c>
      <c r="B154" s="23" t="s">
        <v>926</v>
      </c>
      <c r="C154" s="23" t="s">
        <v>481</v>
      </c>
      <c r="D154" s="24">
        <v>0.56000000000000005</v>
      </c>
      <c r="E154" s="26">
        <f>단가대비표!O65</f>
        <v>25000</v>
      </c>
      <c r="F154" s="29">
        <f t="shared" si="22"/>
        <v>14000</v>
      </c>
      <c r="G154" s="26">
        <f>단가대비표!P65</f>
        <v>0</v>
      </c>
      <c r="H154" s="29">
        <f t="shared" si="23"/>
        <v>0</v>
      </c>
      <c r="I154" s="26">
        <f>단가대비표!V65</f>
        <v>0</v>
      </c>
      <c r="J154" s="29">
        <f t="shared" si="24"/>
        <v>0</v>
      </c>
      <c r="K154" s="26">
        <f t="shared" si="25"/>
        <v>25000</v>
      </c>
      <c r="L154" s="29">
        <f t="shared" si="26"/>
        <v>14000</v>
      </c>
      <c r="M154" s="23" t="s">
        <v>927</v>
      </c>
      <c r="N154" s="2" t="s">
        <v>80</v>
      </c>
      <c r="O154" s="2" t="s">
        <v>928</v>
      </c>
      <c r="P154" s="2" t="s">
        <v>66</v>
      </c>
      <c r="Q154" s="2" t="s">
        <v>66</v>
      </c>
      <c r="R154" s="2" t="s">
        <v>65</v>
      </c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2" t="s">
        <v>53</v>
      </c>
      <c r="AW154" s="2" t="s">
        <v>959</v>
      </c>
      <c r="AX154" s="2" t="s">
        <v>53</v>
      </c>
      <c r="AY154" s="2" t="s">
        <v>53</v>
      </c>
      <c r="AZ154" s="2" t="s">
        <v>53</v>
      </c>
    </row>
    <row r="155" spans="1:52" ht="30" customHeight="1">
      <c r="A155" s="23" t="s">
        <v>917</v>
      </c>
      <c r="B155" s="23" t="s">
        <v>930</v>
      </c>
      <c r="C155" s="23" t="s">
        <v>481</v>
      </c>
      <c r="D155" s="24">
        <v>0.28000000000000003</v>
      </c>
      <c r="E155" s="26">
        <f>단가대비표!O68</f>
        <v>25000</v>
      </c>
      <c r="F155" s="29">
        <f t="shared" si="22"/>
        <v>7000</v>
      </c>
      <c r="G155" s="26">
        <f>단가대비표!P68</f>
        <v>0</v>
      </c>
      <c r="H155" s="29">
        <f t="shared" si="23"/>
        <v>0</v>
      </c>
      <c r="I155" s="26">
        <f>단가대비표!V68</f>
        <v>0</v>
      </c>
      <c r="J155" s="29">
        <f t="shared" si="24"/>
        <v>0</v>
      </c>
      <c r="K155" s="26">
        <f t="shared" si="25"/>
        <v>25000</v>
      </c>
      <c r="L155" s="29">
        <f t="shared" si="26"/>
        <v>7000</v>
      </c>
      <c r="M155" s="23" t="s">
        <v>931</v>
      </c>
      <c r="N155" s="2" t="s">
        <v>80</v>
      </c>
      <c r="O155" s="2" t="s">
        <v>932</v>
      </c>
      <c r="P155" s="2" t="s">
        <v>66</v>
      </c>
      <c r="Q155" s="2" t="s">
        <v>66</v>
      </c>
      <c r="R155" s="2" t="s">
        <v>65</v>
      </c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2" t="s">
        <v>53</v>
      </c>
      <c r="AW155" s="2" t="s">
        <v>960</v>
      </c>
      <c r="AX155" s="2" t="s">
        <v>53</v>
      </c>
      <c r="AY155" s="2" t="s">
        <v>53</v>
      </c>
      <c r="AZ155" s="2" t="s">
        <v>53</v>
      </c>
    </row>
    <row r="156" spans="1:52" ht="30" customHeight="1">
      <c r="A156" s="23" t="s">
        <v>917</v>
      </c>
      <c r="B156" s="23" t="s">
        <v>934</v>
      </c>
      <c r="C156" s="23" t="s">
        <v>481</v>
      </c>
      <c r="D156" s="24">
        <v>0.14000000000000001</v>
      </c>
      <c r="E156" s="26">
        <f>단가대비표!O66</f>
        <v>6000</v>
      </c>
      <c r="F156" s="29">
        <f t="shared" si="22"/>
        <v>840</v>
      </c>
      <c r="G156" s="26">
        <f>단가대비표!P66</f>
        <v>0</v>
      </c>
      <c r="H156" s="29">
        <f t="shared" si="23"/>
        <v>0</v>
      </c>
      <c r="I156" s="26">
        <f>단가대비표!V66</f>
        <v>0</v>
      </c>
      <c r="J156" s="29">
        <f t="shared" si="24"/>
        <v>0</v>
      </c>
      <c r="K156" s="26">
        <f t="shared" si="25"/>
        <v>6000</v>
      </c>
      <c r="L156" s="29">
        <f t="shared" si="26"/>
        <v>840</v>
      </c>
      <c r="M156" s="23" t="s">
        <v>935</v>
      </c>
      <c r="N156" s="2" t="s">
        <v>80</v>
      </c>
      <c r="O156" s="2" t="s">
        <v>936</v>
      </c>
      <c r="P156" s="2" t="s">
        <v>66</v>
      </c>
      <c r="Q156" s="2" t="s">
        <v>66</v>
      </c>
      <c r="R156" s="2" t="s">
        <v>65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2" t="s">
        <v>53</v>
      </c>
      <c r="AW156" s="2" t="s">
        <v>961</v>
      </c>
      <c r="AX156" s="2" t="s">
        <v>53</v>
      </c>
      <c r="AY156" s="2" t="s">
        <v>53</v>
      </c>
      <c r="AZ156" s="2" t="s">
        <v>53</v>
      </c>
    </row>
    <row r="157" spans="1:52" ht="30" customHeight="1">
      <c r="A157" s="23" t="s">
        <v>917</v>
      </c>
      <c r="B157" s="23" t="s">
        <v>938</v>
      </c>
      <c r="C157" s="23" t="s">
        <v>481</v>
      </c>
      <c r="D157" s="24">
        <v>0.28000000000000003</v>
      </c>
      <c r="E157" s="26">
        <f>단가대비표!O67</f>
        <v>8000</v>
      </c>
      <c r="F157" s="29">
        <f t="shared" si="22"/>
        <v>2240</v>
      </c>
      <c r="G157" s="26">
        <f>단가대비표!P67</f>
        <v>0</v>
      </c>
      <c r="H157" s="29">
        <f t="shared" si="23"/>
        <v>0</v>
      </c>
      <c r="I157" s="26">
        <f>단가대비표!V67</f>
        <v>0</v>
      </c>
      <c r="J157" s="29">
        <f t="shared" si="24"/>
        <v>0</v>
      </c>
      <c r="K157" s="26">
        <f t="shared" si="25"/>
        <v>8000</v>
      </c>
      <c r="L157" s="29">
        <f t="shared" si="26"/>
        <v>2240</v>
      </c>
      <c r="M157" s="23" t="s">
        <v>939</v>
      </c>
      <c r="N157" s="2" t="s">
        <v>80</v>
      </c>
      <c r="O157" s="2" t="s">
        <v>940</v>
      </c>
      <c r="P157" s="2" t="s">
        <v>66</v>
      </c>
      <c r="Q157" s="2" t="s">
        <v>66</v>
      </c>
      <c r="R157" s="2" t="s">
        <v>65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2" t="s">
        <v>53</v>
      </c>
      <c r="AW157" s="2" t="s">
        <v>962</v>
      </c>
      <c r="AX157" s="2" t="s">
        <v>53</v>
      </c>
      <c r="AY157" s="2" t="s">
        <v>53</v>
      </c>
      <c r="AZ157" s="2" t="s">
        <v>53</v>
      </c>
    </row>
    <row r="158" spans="1:52" ht="30" customHeight="1">
      <c r="A158" s="23" t="s">
        <v>917</v>
      </c>
      <c r="B158" s="23" t="s">
        <v>963</v>
      </c>
      <c r="C158" s="23" t="s">
        <v>481</v>
      </c>
      <c r="D158" s="24">
        <v>0.48</v>
      </c>
      <c r="E158" s="26">
        <f>단가대비표!O62</f>
        <v>1330</v>
      </c>
      <c r="F158" s="29">
        <f t="shared" si="22"/>
        <v>638.4</v>
      </c>
      <c r="G158" s="26">
        <f>단가대비표!P62</f>
        <v>0</v>
      </c>
      <c r="H158" s="29">
        <f t="shared" si="23"/>
        <v>0</v>
      </c>
      <c r="I158" s="26">
        <f>단가대비표!V62</f>
        <v>0</v>
      </c>
      <c r="J158" s="29">
        <f t="shared" si="24"/>
        <v>0</v>
      </c>
      <c r="K158" s="26">
        <f t="shared" si="25"/>
        <v>1330</v>
      </c>
      <c r="L158" s="29">
        <f t="shared" si="26"/>
        <v>638.4</v>
      </c>
      <c r="M158" s="23" t="s">
        <v>964</v>
      </c>
      <c r="N158" s="2" t="s">
        <v>80</v>
      </c>
      <c r="O158" s="2" t="s">
        <v>965</v>
      </c>
      <c r="P158" s="2" t="s">
        <v>66</v>
      </c>
      <c r="Q158" s="2" t="s">
        <v>66</v>
      </c>
      <c r="R158" s="2" t="s">
        <v>65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2" t="s">
        <v>53</v>
      </c>
      <c r="AW158" s="2" t="s">
        <v>966</v>
      </c>
      <c r="AX158" s="2" t="s">
        <v>53</v>
      </c>
      <c r="AY158" s="2" t="s">
        <v>53</v>
      </c>
      <c r="AZ158" s="2" t="s">
        <v>53</v>
      </c>
    </row>
    <row r="159" spans="1:52" ht="30" customHeight="1">
      <c r="A159" s="23" t="s">
        <v>917</v>
      </c>
      <c r="B159" s="23" t="s">
        <v>942</v>
      </c>
      <c r="C159" s="23" t="s">
        <v>481</v>
      </c>
      <c r="D159" s="24">
        <v>0.36</v>
      </c>
      <c r="E159" s="26">
        <f>단가대비표!O69</f>
        <v>9500</v>
      </c>
      <c r="F159" s="29">
        <f t="shared" si="22"/>
        <v>3420</v>
      </c>
      <c r="G159" s="26">
        <f>단가대비표!P69</f>
        <v>0</v>
      </c>
      <c r="H159" s="29">
        <f t="shared" si="23"/>
        <v>0</v>
      </c>
      <c r="I159" s="26">
        <f>단가대비표!V69</f>
        <v>0</v>
      </c>
      <c r="J159" s="29">
        <f t="shared" si="24"/>
        <v>0</v>
      </c>
      <c r="K159" s="26">
        <f t="shared" si="25"/>
        <v>9500</v>
      </c>
      <c r="L159" s="29">
        <f t="shared" si="26"/>
        <v>3420</v>
      </c>
      <c r="M159" s="23" t="s">
        <v>943</v>
      </c>
      <c r="N159" s="2" t="s">
        <v>80</v>
      </c>
      <c r="O159" s="2" t="s">
        <v>944</v>
      </c>
      <c r="P159" s="2" t="s">
        <v>66</v>
      </c>
      <c r="Q159" s="2" t="s">
        <v>66</v>
      </c>
      <c r="R159" s="2" t="s">
        <v>65</v>
      </c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2" t="s">
        <v>53</v>
      </c>
      <c r="AW159" s="2" t="s">
        <v>967</v>
      </c>
      <c r="AX159" s="2" t="s">
        <v>53</v>
      </c>
      <c r="AY159" s="2" t="s">
        <v>53</v>
      </c>
      <c r="AZ159" s="2" t="s">
        <v>53</v>
      </c>
    </row>
    <row r="160" spans="1:52" ht="30" customHeight="1">
      <c r="A160" s="23" t="s">
        <v>917</v>
      </c>
      <c r="B160" s="23" t="s">
        <v>946</v>
      </c>
      <c r="C160" s="23" t="s">
        <v>481</v>
      </c>
      <c r="D160" s="24">
        <v>0.36</v>
      </c>
      <c r="E160" s="26">
        <f>단가대비표!O70</f>
        <v>11000</v>
      </c>
      <c r="F160" s="29">
        <f t="shared" si="22"/>
        <v>3960</v>
      </c>
      <c r="G160" s="26">
        <f>단가대비표!P70</f>
        <v>0</v>
      </c>
      <c r="H160" s="29">
        <f t="shared" si="23"/>
        <v>0</v>
      </c>
      <c r="I160" s="26">
        <f>단가대비표!V70</f>
        <v>0</v>
      </c>
      <c r="J160" s="29">
        <f t="shared" si="24"/>
        <v>0</v>
      </c>
      <c r="K160" s="26">
        <f t="shared" si="25"/>
        <v>11000</v>
      </c>
      <c r="L160" s="29">
        <f t="shared" si="26"/>
        <v>3960</v>
      </c>
      <c r="M160" s="23" t="s">
        <v>947</v>
      </c>
      <c r="N160" s="2" t="s">
        <v>80</v>
      </c>
      <c r="O160" s="2" t="s">
        <v>948</v>
      </c>
      <c r="P160" s="2" t="s">
        <v>66</v>
      </c>
      <c r="Q160" s="2" t="s">
        <v>66</v>
      </c>
      <c r="R160" s="2" t="s">
        <v>65</v>
      </c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2" t="s">
        <v>53</v>
      </c>
      <c r="AW160" s="2" t="s">
        <v>968</v>
      </c>
      <c r="AX160" s="2" t="s">
        <v>53</v>
      </c>
      <c r="AY160" s="2" t="s">
        <v>53</v>
      </c>
      <c r="AZ160" s="2" t="s">
        <v>53</v>
      </c>
    </row>
    <row r="161" spans="1:52" ht="30" customHeight="1">
      <c r="A161" s="23" t="s">
        <v>917</v>
      </c>
      <c r="B161" s="23" t="s">
        <v>950</v>
      </c>
      <c r="C161" s="23" t="s">
        <v>951</v>
      </c>
      <c r="D161" s="24">
        <v>0.63</v>
      </c>
      <c r="E161" s="26">
        <f>단가대비표!O71</f>
        <v>33000</v>
      </c>
      <c r="F161" s="29">
        <f t="shared" si="22"/>
        <v>20790</v>
      </c>
      <c r="G161" s="26">
        <f>단가대비표!P71</f>
        <v>0</v>
      </c>
      <c r="H161" s="29">
        <f t="shared" si="23"/>
        <v>0</v>
      </c>
      <c r="I161" s="26">
        <f>단가대비표!V71</f>
        <v>0</v>
      </c>
      <c r="J161" s="29">
        <f t="shared" si="24"/>
        <v>0</v>
      </c>
      <c r="K161" s="26">
        <f t="shared" si="25"/>
        <v>33000</v>
      </c>
      <c r="L161" s="29">
        <f t="shared" si="26"/>
        <v>20790</v>
      </c>
      <c r="M161" s="23" t="s">
        <v>952</v>
      </c>
      <c r="N161" s="2" t="s">
        <v>80</v>
      </c>
      <c r="O161" s="2" t="s">
        <v>953</v>
      </c>
      <c r="P161" s="2" t="s">
        <v>66</v>
      </c>
      <c r="Q161" s="2" t="s">
        <v>66</v>
      </c>
      <c r="R161" s="2" t="s">
        <v>65</v>
      </c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2" t="s">
        <v>53</v>
      </c>
      <c r="AW161" s="2" t="s">
        <v>969</v>
      </c>
      <c r="AX161" s="2" t="s">
        <v>53</v>
      </c>
      <c r="AY161" s="2" t="s">
        <v>53</v>
      </c>
      <c r="AZ161" s="2" t="s">
        <v>53</v>
      </c>
    </row>
    <row r="162" spans="1:52" ht="30" customHeight="1">
      <c r="A162" s="23" t="s">
        <v>72</v>
      </c>
      <c r="B162" s="23" t="s">
        <v>911</v>
      </c>
      <c r="C162" s="23" t="s">
        <v>74</v>
      </c>
      <c r="D162" s="24">
        <v>1</v>
      </c>
      <c r="E162" s="26">
        <f>일위대가목록!E25</f>
        <v>0</v>
      </c>
      <c r="F162" s="29">
        <f t="shared" si="22"/>
        <v>0</v>
      </c>
      <c r="G162" s="26">
        <f>일위대가목록!F25</f>
        <v>158067</v>
      </c>
      <c r="H162" s="29">
        <f t="shared" si="23"/>
        <v>158067</v>
      </c>
      <c r="I162" s="26">
        <f>일위대가목록!G25</f>
        <v>0</v>
      </c>
      <c r="J162" s="29">
        <f t="shared" si="24"/>
        <v>0</v>
      </c>
      <c r="K162" s="26">
        <f t="shared" si="25"/>
        <v>158067</v>
      </c>
      <c r="L162" s="29">
        <f t="shared" si="26"/>
        <v>158067</v>
      </c>
      <c r="M162" s="23" t="s">
        <v>912</v>
      </c>
      <c r="N162" s="2" t="s">
        <v>80</v>
      </c>
      <c r="O162" s="2" t="s">
        <v>910</v>
      </c>
      <c r="P162" s="2" t="s">
        <v>65</v>
      </c>
      <c r="Q162" s="2" t="s">
        <v>66</v>
      </c>
      <c r="R162" s="2" t="s">
        <v>66</v>
      </c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2" t="s">
        <v>53</v>
      </c>
      <c r="AW162" s="2" t="s">
        <v>970</v>
      </c>
      <c r="AX162" s="2" t="s">
        <v>53</v>
      </c>
      <c r="AY162" s="2" t="s">
        <v>53</v>
      </c>
      <c r="AZ162" s="2" t="s">
        <v>53</v>
      </c>
    </row>
    <row r="163" spans="1:52" ht="30" customHeight="1">
      <c r="A163" s="23" t="s">
        <v>626</v>
      </c>
      <c r="B163" s="23" t="s">
        <v>53</v>
      </c>
      <c r="C163" s="23" t="s">
        <v>53</v>
      </c>
      <c r="D163" s="24"/>
      <c r="E163" s="26"/>
      <c r="F163" s="29">
        <f>TRUNC(SUMIF(N152:N162, N151, F152:F162),0)</f>
        <v>63244</v>
      </c>
      <c r="G163" s="26"/>
      <c r="H163" s="29">
        <f>TRUNC(SUMIF(N152:N162, N151, H152:H162),0)</f>
        <v>158067</v>
      </c>
      <c r="I163" s="26"/>
      <c r="J163" s="29">
        <f>TRUNC(SUMIF(N152:N162, N151, J152:J162),0)</f>
        <v>0</v>
      </c>
      <c r="K163" s="26"/>
      <c r="L163" s="29">
        <f>F163+H163+J163</f>
        <v>221311</v>
      </c>
      <c r="M163" s="23" t="s">
        <v>53</v>
      </c>
      <c r="N163" s="2" t="s">
        <v>69</v>
      </c>
      <c r="O163" s="2" t="s">
        <v>69</v>
      </c>
      <c r="P163" s="2" t="s">
        <v>53</v>
      </c>
      <c r="Q163" s="2" t="s">
        <v>53</v>
      </c>
      <c r="R163" s="2" t="s">
        <v>53</v>
      </c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2" t="s">
        <v>53</v>
      </c>
      <c r="AW163" s="2" t="s">
        <v>53</v>
      </c>
      <c r="AX163" s="2" t="s">
        <v>53</v>
      </c>
      <c r="AY163" s="2" t="s">
        <v>53</v>
      </c>
      <c r="AZ163" s="2" t="s">
        <v>53</v>
      </c>
    </row>
    <row r="164" spans="1:52" ht="30" customHeight="1">
      <c r="A164" s="24"/>
      <c r="B164" s="24"/>
      <c r="C164" s="24"/>
      <c r="D164" s="24"/>
      <c r="E164" s="26"/>
      <c r="F164" s="29"/>
      <c r="G164" s="26"/>
      <c r="H164" s="29"/>
      <c r="I164" s="26"/>
      <c r="J164" s="29"/>
      <c r="K164" s="26"/>
      <c r="L164" s="29"/>
      <c r="M164" s="24"/>
    </row>
    <row r="165" spans="1:52" ht="30" customHeight="1">
      <c r="A165" s="20" t="s">
        <v>971</v>
      </c>
      <c r="B165" s="21"/>
      <c r="C165" s="21"/>
      <c r="D165" s="21"/>
      <c r="E165" s="25"/>
      <c r="F165" s="28"/>
      <c r="G165" s="25"/>
      <c r="H165" s="28"/>
      <c r="I165" s="25"/>
      <c r="J165" s="28"/>
      <c r="K165" s="25"/>
      <c r="L165" s="28"/>
      <c r="M165" s="22"/>
      <c r="N165" s="1" t="s">
        <v>64</v>
      </c>
    </row>
    <row r="166" spans="1:52" ht="30" customHeight="1">
      <c r="A166" s="23" t="s">
        <v>973</v>
      </c>
      <c r="B166" s="23" t="s">
        <v>974</v>
      </c>
      <c r="C166" s="23" t="s">
        <v>481</v>
      </c>
      <c r="D166" s="24">
        <v>0.18</v>
      </c>
      <c r="E166" s="26">
        <f>단가대비표!O74</f>
        <v>3204160</v>
      </c>
      <c r="F166" s="29">
        <f>TRUNC(E166*D166,1)</f>
        <v>576748.80000000005</v>
      </c>
      <c r="G166" s="26">
        <f>단가대비표!P74</f>
        <v>0</v>
      </c>
      <c r="H166" s="29">
        <f>TRUNC(G166*D166,1)</f>
        <v>0</v>
      </c>
      <c r="I166" s="26">
        <f>단가대비표!V74</f>
        <v>0</v>
      </c>
      <c r="J166" s="29">
        <f>TRUNC(I166*D166,1)</f>
        <v>0</v>
      </c>
      <c r="K166" s="26">
        <f t="shared" ref="K166:L168" si="27">TRUNC(E166+G166+I166,1)</f>
        <v>3204160</v>
      </c>
      <c r="L166" s="29">
        <f t="shared" si="27"/>
        <v>576748.80000000005</v>
      </c>
      <c r="M166" s="23" t="s">
        <v>705</v>
      </c>
      <c r="N166" s="2" t="s">
        <v>53</v>
      </c>
      <c r="O166" s="2" t="s">
        <v>975</v>
      </c>
      <c r="P166" s="2" t="s">
        <v>66</v>
      </c>
      <c r="Q166" s="2" t="s">
        <v>66</v>
      </c>
      <c r="R166" s="2" t="s">
        <v>65</v>
      </c>
      <c r="S166" s="3"/>
      <c r="T166" s="3"/>
      <c r="U166" s="3"/>
      <c r="V166" s="3">
        <v>1</v>
      </c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2" t="s">
        <v>53</v>
      </c>
      <c r="AW166" s="2" t="s">
        <v>976</v>
      </c>
      <c r="AX166" s="2" t="s">
        <v>53</v>
      </c>
      <c r="AY166" s="2" t="s">
        <v>708</v>
      </c>
      <c r="AZ166" s="2" t="s">
        <v>53</v>
      </c>
    </row>
    <row r="167" spans="1:52" ht="30" customHeight="1">
      <c r="A167" s="23" t="s">
        <v>977</v>
      </c>
      <c r="B167" s="23" t="s">
        <v>978</v>
      </c>
      <c r="C167" s="23" t="s">
        <v>62</v>
      </c>
      <c r="D167" s="24">
        <v>1</v>
      </c>
      <c r="E167" s="26">
        <f>일위대가목록!E29</f>
        <v>0</v>
      </c>
      <c r="F167" s="29">
        <f>TRUNC(E167*D167,1)</f>
        <v>0</v>
      </c>
      <c r="G167" s="26">
        <f>일위대가목록!F29</f>
        <v>0</v>
      </c>
      <c r="H167" s="29">
        <f>TRUNC(G167*D167,1)</f>
        <v>0</v>
      </c>
      <c r="I167" s="26">
        <f>일위대가목록!G29</f>
        <v>440272</v>
      </c>
      <c r="J167" s="29">
        <f>TRUNC(I167*D167,1)</f>
        <v>440272</v>
      </c>
      <c r="K167" s="26">
        <f t="shared" si="27"/>
        <v>440272</v>
      </c>
      <c r="L167" s="29">
        <f t="shared" si="27"/>
        <v>440272</v>
      </c>
      <c r="M167" s="23" t="s">
        <v>705</v>
      </c>
      <c r="N167" s="2" t="s">
        <v>53</v>
      </c>
      <c r="O167" s="2" t="s">
        <v>979</v>
      </c>
      <c r="P167" s="2" t="s">
        <v>65</v>
      </c>
      <c r="Q167" s="2" t="s">
        <v>66</v>
      </c>
      <c r="R167" s="2" t="s">
        <v>66</v>
      </c>
      <c r="S167" s="3"/>
      <c r="T167" s="3"/>
      <c r="U167" s="3"/>
      <c r="V167" s="3">
        <v>1</v>
      </c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2" t="s">
        <v>53</v>
      </c>
      <c r="AW167" s="2" t="s">
        <v>980</v>
      </c>
      <c r="AX167" s="2" t="s">
        <v>53</v>
      </c>
      <c r="AY167" s="2" t="s">
        <v>708</v>
      </c>
      <c r="AZ167" s="2" t="s">
        <v>53</v>
      </c>
    </row>
    <row r="168" spans="1:52" ht="30" customHeight="1">
      <c r="A168" s="23" t="s">
        <v>713</v>
      </c>
      <c r="B168" s="23" t="s">
        <v>714</v>
      </c>
      <c r="C168" s="23" t="s">
        <v>618</v>
      </c>
      <c r="D168" s="24">
        <v>1</v>
      </c>
      <c r="E168" s="26">
        <v>0</v>
      </c>
      <c r="F168" s="29">
        <f>TRUNC(E168*D168,1)</f>
        <v>0</v>
      </c>
      <c r="G168" s="26">
        <v>0</v>
      </c>
      <c r="H168" s="29">
        <f>TRUNC(G168*D168,1)</f>
        <v>0</v>
      </c>
      <c r="I168" s="26">
        <f>TRUNC(SUMIF(V166:V168, RIGHTB(O168, 1), L166:L168)*U168, 2)</f>
        <v>1017020.8</v>
      </c>
      <c r="J168" s="29">
        <f>TRUNC(I168*D168,1)</f>
        <v>1017020.8</v>
      </c>
      <c r="K168" s="26">
        <f t="shared" si="27"/>
        <v>1017020.8</v>
      </c>
      <c r="L168" s="29">
        <f t="shared" si="27"/>
        <v>1017020.8</v>
      </c>
      <c r="M168" s="23" t="s">
        <v>53</v>
      </c>
      <c r="N168" s="2" t="s">
        <v>64</v>
      </c>
      <c r="O168" s="2" t="s">
        <v>619</v>
      </c>
      <c r="P168" s="2" t="s">
        <v>66</v>
      </c>
      <c r="Q168" s="2" t="s">
        <v>66</v>
      </c>
      <c r="R168" s="2" t="s">
        <v>66</v>
      </c>
      <c r="S168" s="3">
        <v>3</v>
      </c>
      <c r="T168" s="3">
        <v>2</v>
      </c>
      <c r="U168" s="3">
        <v>1</v>
      </c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2" t="s">
        <v>53</v>
      </c>
      <c r="AW168" s="2" t="s">
        <v>981</v>
      </c>
      <c r="AX168" s="2" t="s">
        <v>53</v>
      </c>
      <c r="AY168" s="2" t="s">
        <v>53</v>
      </c>
      <c r="AZ168" s="2" t="s">
        <v>53</v>
      </c>
    </row>
    <row r="169" spans="1:52" ht="30" customHeight="1">
      <c r="A169" s="23" t="s">
        <v>626</v>
      </c>
      <c r="B169" s="23" t="s">
        <v>53</v>
      </c>
      <c r="C169" s="23" t="s">
        <v>53</v>
      </c>
      <c r="D169" s="24"/>
      <c r="E169" s="26"/>
      <c r="F169" s="29">
        <f>TRUNC(SUMIF(N166:N168, N165, F166:F168),0)</f>
        <v>0</v>
      </c>
      <c r="G169" s="26"/>
      <c r="H169" s="29">
        <f>TRUNC(SUMIF(N166:N168, N165, H166:H168),0)</f>
        <v>0</v>
      </c>
      <c r="I169" s="26"/>
      <c r="J169" s="29">
        <f>TRUNC(SUMIF(N166:N168, N165, J166:J168),0)</f>
        <v>1017020</v>
      </c>
      <c r="K169" s="26"/>
      <c r="L169" s="29">
        <f>F169+H169+J169</f>
        <v>1017020</v>
      </c>
      <c r="M169" s="23" t="s">
        <v>53</v>
      </c>
      <c r="N169" s="2" t="s">
        <v>69</v>
      </c>
      <c r="O169" s="2" t="s">
        <v>69</v>
      </c>
      <c r="P169" s="2" t="s">
        <v>53</v>
      </c>
      <c r="Q169" s="2" t="s">
        <v>53</v>
      </c>
      <c r="R169" s="2" t="s">
        <v>53</v>
      </c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2" t="s">
        <v>53</v>
      </c>
      <c r="AW169" s="2" t="s">
        <v>53</v>
      </c>
      <c r="AX169" s="2" t="s">
        <v>53</v>
      </c>
      <c r="AY169" s="2" t="s">
        <v>53</v>
      </c>
      <c r="AZ169" s="2" t="s">
        <v>53</v>
      </c>
    </row>
    <row r="170" spans="1:52" ht="30" customHeight="1">
      <c r="A170" s="24"/>
      <c r="B170" s="24"/>
      <c r="C170" s="24"/>
      <c r="D170" s="24"/>
      <c r="E170" s="26"/>
      <c r="F170" s="29"/>
      <c r="G170" s="26"/>
      <c r="H170" s="29"/>
      <c r="I170" s="26"/>
      <c r="J170" s="29"/>
      <c r="K170" s="26"/>
      <c r="L170" s="29"/>
      <c r="M170" s="24"/>
    </row>
    <row r="171" spans="1:52" ht="30" customHeight="1">
      <c r="A171" s="20" t="s">
        <v>982</v>
      </c>
      <c r="B171" s="21"/>
      <c r="C171" s="21"/>
      <c r="D171" s="21"/>
      <c r="E171" s="25"/>
      <c r="F171" s="28"/>
      <c r="G171" s="25"/>
      <c r="H171" s="28"/>
      <c r="I171" s="25"/>
      <c r="J171" s="28"/>
      <c r="K171" s="25"/>
      <c r="L171" s="28"/>
      <c r="M171" s="22"/>
      <c r="N171" s="1" t="s">
        <v>979</v>
      </c>
    </row>
    <row r="172" spans="1:52" ht="30" customHeight="1">
      <c r="A172" s="23" t="s">
        <v>904</v>
      </c>
      <c r="B172" s="23" t="s">
        <v>622</v>
      </c>
      <c r="C172" s="23" t="s">
        <v>574</v>
      </c>
      <c r="D172" s="24">
        <v>0.57999999999999996</v>
      </c>
      <c r="E172" s="26">
        <f>단가대비표!O127</f>
        <v>0</v>
      </c>
      <c r="F172" s="29">
        <f>TRUNC(E172*D172,1)</f>
        <v>0</v>
      </c>
      <c r="G172" s="26">
        <f>단가대비표!P127</f>
        <v>284440</v>
      </c>
      <c r="H172" s="29">
        <f>TRUNC(G172*D172,1)</f>
        <v>164975.20000000001</v>
      </c>
      <c r="I172" s="26">
        <f>단가대비표!V127</f>
        <v>0</v>
      </c>
      <c r="J172" s="29">
        <f>TRUNC(I172*D172,1)</f>
        <v>0</v>
      </c>
      <c r="K172" s="26">
        <f t="shared" ref="K172:L175" si="28">TRUNC(E172+G172+I172,1)</f>
        <v>284440</v>
      </c>
      <c r="L172" s="29">
        <f t="shared" si="28"/>
        <v>164975.20000000001</v>
      </c>
      <c r="M172" s="23" t="s">
        <v>705</v>
      </c>
      <c r="N172" s="2" t="s">
        <v>53</v>
      </c>
      <c r="O172" s="2" t="s">
        <v>906</v>
      </c>
      <c r="P172" s="2" t="s">
        <v>66</v>
      </c>
      <c r="Q172" s="2" t="s">
        <v>66</v>
      </c>
      <c r="R172" s="2" t="s">
        <v>65</v>
      </c>
      <c r="S172" s="3"/>
      <c r="T172" s="3"/>
      <c r="U172" s="3"/>
      <c r="V172" s="3">
        <v>1</v>
      </c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2" t="s">
        <v>53</v>
      </c>
      <c r="AW172" s="2" t="s">
        <v>985</v>
      </c>
      <c r="AX172" s="2" t="s">
        <v>53</v>
      </c>
      <c r="AY172" s="2" t="s">
        <v>708</v>
      </c>
      <c r="AZ172" s="2" t="s">
        <v>53</v>
      </c>
    </row>
    <row r="173" spans="1:52" ht="30" customHeight="1">
      <c r="A173" s="23" t="s">
        <v>727</v>
      </c>
      <c r="B173" s="23" t="s">
        <v>622</v>
      </c>
      <c r="C173" s="23" t="s">
        <v>574</v>
      </c>
      <c r="D173" s="24">
        <v>0.34</v>
      </c>
      <c r="E173" s="26">
        <f>단가대비표!O126</f>
        <v>0</v>
      </c>
      <c r="F173" s="29">
        <f>TRUNC(E173*D173,1)</f>
        <v>0</v>
      </c>
      <c r="G173" s="26">
        <f>단가대비표!P126</f>
        <v>228717</v>
      </c>
      <c r="H173" s="29">
        <f>TRUNC(G173*D173,1)</f>
        <v>77763.7</v>
      </c>
      <c r="I173" s="26">
        <f>단가대비표!V126</f>
        <v>0</v>
      </c>
      <c r="J173" s="29">
        <f>TRUNC(I173*D173,1)</f>
        <v>0</v>
      </c>
      <c r="K173" s="26">
        <f t="shared" si="28"/>
        <v>228717</v>
      </c>
      <c r="L173" s="29">
        <f t="shared" si="28"/>
        <v>77763.7</v>
      </c>
      <c r="M173" s="23" t="s">
        <v>705</v>
      </c>
      <c r="N173" s="2" t="s">
        <v>53</v>
      </c>
      <c r="O173" s="2" t="s">
        <v>729</v>
      </c>
      <c r="P173" s="2" t="s">
        <v>66</v>
      </c>
      <c r="Q173" s="2" t="s">
        <v>66</v>
      </c>
      <c r="R173" s="2" t="s">
        <v>65</v>
      </c>
      <c r="S173" s="3"/>
      <c r="T173" s="3"/>
      <c r="U173" s="3"/>
      <c r="V173" s="3">
        <v>1</v>
      </c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2" t="s">
        <v>53</v>
      </c>
      <c r="AW173" s="2" t="s">
        <v>986</v>
      </c>
      <c r="AX173" s="2" t="s">
        <v>53</v>
      </c>
      <c r="AY173" s="2" t="s">
        <v>708</v>
      </c>
      <c r="AZ173" s="2" t="s">
        <v>53</v>
      </c>
    </row>
    <row r="174" spans="1:52" ht="30" customHeight="1">
      <c r="A174" s="23" t="s">
        <v>649</v>
      </c>
      <c r="B174" s="23" t="s">
        <v>650</v>
      </c>
      <c r="C174" s="23" t="s">
        <v>604</v>
      </c>
      <c r="D174" s="24">
        <v>2</v>
      </c>
      <c r="E174" s="26">
        <f>일위대가목록!E6</f>
        <v>8398</v>
      </c>
      <c r="F174" s="29">
        <f>TRUNC(E174*D174,1)</f>
        <v>16796</v>
      </c>
      <c r="G174" s="26">
        <f>일위대가목록!F6</f>
        <v>59025</v>
      </c>
      <c r="H174" s="29">
        <f>TRUNC(G174*D174,1)</f>
        <v>118050</v>
      </c>
      <c r="I174" s="26">
        <f>일위대가목록!G6</f>
        <v>31344</v>
      </c>
      <c r="J174" s="29">
        <f>TRUNC(I174*D174,1)</f>
        <v>62688</v>
      </c>
      <c r="K174" s="26">
        <f t="shared" si="28"/>
        <v>98767</v>
      </c>
      <c r="L174" s="29">
        <f t="shared" si="28"/>
        <v>197534</v>
      </c>
      <c r="M174" s="23" t="s">
        <v>705</v>
      </c>
      <c r="N174" s="2" t="s">
        <v>53</v>
      </c>
      <c r="O174" s="2" t="s">
        <v>648</v>
      </c>
      <c r="P174" s="2" t="s">
        <v>65</v>
      </c>
      <c r="Q174" s="2" t="s">
        <v>66</v>
      </c>
      <c r="R174" s="2" t="s">
        <v>66</v>
      </c>
      <c r="S174" s="3"/>
      <c r="T174" s="3"/>
      <c r="U174" s="3"/>
      <c r="V174" s="3">
        <v>1</v>
      </c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2" t="s">
        <v>53</v>
      </c>
      <c r="AW174" s="2" t="s">
        <v>987</v>
      </c>
      <c r="AX174" s="2" t="s">
        <v>53</v>
      </c>
      <c r="AY174" s="2" t="s">
        <v>708</v>
      </c>
      <c r="AZ174" s="2" t="s">
        <v>53</v>
      </c>
    </row>
    <row r="175" spans="1:52" ht="30" customHeight="1">
      <c r="A175" s="23" t="s">
        <v>713</v>
      </c>
      <c r="B175" s="23" t="s">
        <v>714</v>
      </c>
      <c r="C175" s="23" t="s">
        <v>618</v>
      </c>
      <c r="D175" s="24">
        <v>1</v>
      </c>
      <c r="E175" s="26">
        <v>0</v>
      </c>
      <c r="F175" s="29">
        <f>TRUNC(E175*D175,1)</f>
        <v>0</v>
      </c>
      <c r="G175" s="26">
        <v>0</v>
      </c>
      <c r="H175" s="29">
        <f>TRUNC(G175*D175,1)</f>
        <v>0</v>
      </c>
      <c r="I175" s="26">
        <f>TRUNC(SUMIF(V172:V175, RIGHTB(O175, 1), L172:L175)*U175, 2)</f>
        <v>440272.9</v>
      </c>
      <c r="J175" s="29">
        <f>TRUNC(I175*D175,1)</f>
        <v>440272.9</v>
      </c>
      <c r="K175" s="26">
        <f t="shared" si="28"/>
        <v>440272.9</v>
      </c>
      <c r="L175" s="29">
        <f t="shared" si="28"/>
        <v>440272.9</v>
      </c>
      <c r="M175" s="23" t="s">
        <v>53</v>
      </c>
      <c r="N175" s="2" t="s">
        <v>979</v>
      </c>
      <c r="O175" s="2" t="s">
        <v>619</v>
      </c>
      <c r="P175" s="2" t="s">
        <v>66</v>
      </c>
      <c r="Q175" s="2" t="s">
        <v>66</v>
      </c>
      <c r="R175" s="2" t="s">
        <v>66</v>
      </c>
      <c r="S175" s="3">
        <v>3</v>
      </c>
      <c r="T175" s="3">
        <v>2</v>
      </c>
      <c r="U175" s="3">
        <v>1</v>
      </c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2" t="s">
        <v>53</v>
      </c>
      <c r="AW175" s="2" t="s">
        <v>988</v>
      </c>
      <c r="AX175" s="2" t="s">
        <v>53</v>
      </c>
      <c r="AY175" s="2" t="s">
        <v>53</v>
      </c>
      <c r="AZ175" s="2" t="s">
        <v>53</v>
      </c>
    </row>
    <row r="176" spans="1:52" ht="30" customHeight="1">
      <c r="A176" s="23" t="s">
        <v>626</v>
      </c>
      <c r="B176" s="23" t="s">
        <v>53</v>
      </c>
      <c r="C176" s="23" t="s">
        <v>53</v>
      </c>
      <c r="D176" s="24"/>
      <c r="E176" s="26"/>
      <c r="F176" s="29">
        <f>TRUNC(SUMIF(N172:N175, N171, F172:F175),0)</f>
        <v>0</v>
      </c>
      <c r="G176" s="26"/>
      <c r="H176" s="29">
        <f>TRUNC(SUMIF(N172:N175, N171, H172:H175),0)</f>
        <v>0</v>
      </c>
      <c r="I176" s="26"/>
      <c r="J176" s="29">
        <f>TRUNC(SUMIF(N172:N175, N171, J172:J175),0)</f>
        <v>440272</v>
      </c>
      <c r="K176" s="26"/>
      <c r="L176" s="29">
        <f>F176+H176+J176</f>
        <v>440272</v>
      </c>
      <c r="M176" s="23" t="s">
        <v>53</v>
      </c>
      <c r="N176" s="2" t="s">
        <v>69</v>
      </c>
      <c r="O176" s="2" t="s">
        <v>69</v>
      </c>
      <c r="P176" s="2" t="s">
        <v>53</v>
      </c>
      <c r="Q176" s="2" t="s">
        <v>53</v>
      </c>
      <c r="R176" s="2" t="s">
        <v>53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2" t="s">
        <v>53</v>
      </c>
      <c r="AW176" s="2" t="s">
        <v>53</v>
      </c>
      <c r="AX176" s="2" t="s">
        <v>53</v>
      </c>
      <c r="AY176" s="2" t="s">
        <v>53</v>
      </c>
      <c r="AZ176" s="2" t="s">
        <v>53</v>
      </c>
    </row>
    <row r="177" spans="1:52" ht="30" customHeight="1">
      <c r="A177" s="24"/>
      <c r="B177" s="24"/>
      <c r="C177" s="24"/>
      <c r="D177" s="24"/>
      <c r="E177" s="26"/>
      <c r="F177" s="29"/>
      <c r="G177" s="26"/>
      <c r="H177" s="29"/>
      <c r="I177" s="26"/>
      <c r="J177" s="29"/>
      <c r="K177" s="26"/>
      <c r="L177" s="29"/>
      <c r="M177" s="24"/>
    </row>
    <row r="178" spans="1:52" ht="30" customHeight="1">
      <c r="A178" s="20" t="s">
        <v>989</v>
      </c>
      <c r="B178" s="21"/>
      <c r="C178" s="21"/>
      <c r="D178" s="21"/>
      <c r="E178" s="25"/>
      <c r="F178" s="28"/>
      <c r="G178" s="25"/>
      <c r="H178" s="28"/>
      <c r="I178" s="25"/>
      <c r="J178" s="28"/>
      <c r="K178" s="25"/>
      <c r="L178" s="28"/>
      <c r="M178" s="22"/>
      <c r="N178" s="1" t="s">
        <v>86</v>
      </c>
    </row>
    <row r="179" spans="1:52" ht="30" customHeight="1">
      <c r="A179" s="23" t="s">
        <v>731</v>
      </c>
      <c r="B179" s="23" t="s">
        <v>622</v>
      </c>
      <c r="C179" s="23" t="s">
        <v>574</v>
      </c>
      <c r="D179" s="24">
        <v>3.5000000000000003E-2</v>
      </c>
      <c r="E179" s="26">
        <f>단가대비표!O125</f>
        <v>0</v>
      </c>
      <c r="F179" s="29">
        <f>TRUNC(E179*D179,1)</f>
        <v>0</v>
      </c>
      <c r="G179" s="26">
        <f>단가대비표!P125</f>
        <v>172698</v>
      </c>
      <c r="H179" s="29">
        <f>TRUNC(G179*D179,1)</f>
        <v>6044.4</v>
      </c>
      <c r="I179" s="26">
        <f>단가대비표!V125</f>
        <v>0</v>
      </c>
      <c r="J179" s="29">
        <f>TRUNC(I179*D179,1)</f>
        <v>0</v>
      </c>
      <c r="K179" s="26">
        <f>TRUNC(E179+G179+I179,1)</f>
        <v>172698</v>
      </c>
      <c r="L179" s="29">
        <f>TRUNC(F179+H179+J179,1)</f>
        <v>6044.4</v>
      </c>
      <c r="M179" s="23" t="s">
        <v>732</v>
      </c>
      <c r="N179" s="2" t="s">
        <v>86</v>
      </c>
      <c r="O179" s="2" t="s">
        <v>733</v>
      </c>
      <c r="P179" s="2" t="s">
        <v>66</v>
      </c>
      <c r="Q179" s="2" t="s">
        <v>66</v>
      </c>
      <c r="R179" s="2" t="s">
        <v>65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2" t="s">
        <v>53</v>
      </c>
      <c r="AW179" s="2" t="s">
        <v>991</v>
      </c>
      <c r="AX179" s="2" t="s">
        <v>53</v>
      </c>
      <c r="AY179" s="2" t="s">
        <v>53</v>
      </c>
      <c r="AZ179" s="2" t="s">
        <v>53</v>
      </c>
    </row>
    <row r="180" spans="1:52" ht="30" customHeight="1">
      <c r="A180" s="23" t="s">
        <v>626</v>
      </c>
      <c r="B180" s="23" t="s">
        <v>53</v>
      </c>
      <c r="C180" s="23" t="s">
        <v>53</v>
      </c>
      <c r="D180" s="24"/>
      <c r="E180" s="26"/>
      <c r="F180" s="29">
        <f>TRUNC(SUMIF(N179:N179, N178, F179:F179),0)</f>
        <v>0</v>
      </c>
      <c r="G180" s="26"/>
      <c r="H180" s="29">
        <f>TRUNC(SUMIF(N179:N179, N178, H179:H179),0)</f>
        <v>6044</v>
      </c>
      <c r="I180" s="26"/>
      <c r="J180" s="29">
        <f>TRUNC(SUMIF(N179:N179, N178, J179:J179),0)</f>
        <v>0</v>
      </c>
      <c r="K180" s="26"/>
      <c r="L180" s="29">
        <f>F180+H180+J180</f>
        <v>6044</v>
      </c>
      <c r="M180" s="23" t="s">
        <v>53</v>
      </c>
      <c r="N180" s="2" t="s">
        <v>69</v>
      </c>
      <c r="O180" s="2" t="s">
        <v>69</v>
      </c>
      <c r="P180" s="2" t="s">
        <v>53</v>
      </c>
      <c r="Q180" s="2" t="s">
        <v>53</v>
      </c>
      <c r="R180" s="2" t="s">
        <v>53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2" t="s">
        <v>53</v>
      </c>
      <c r="AW180" s="2" t="s">
        <v>53</v>
      </c>
      <c r="AX180" s="2" t="s">
        <v>53</v>
      </c>
      <c r="AY180" s="2" t="s">
        <v>53</v>
      </c>
      <c r="AZ180" s="2" t="s">
        <v>53</v>
      </c>
    </row>
    <row r="181" spans="1:52" ht="30" customHeight="1">
      <c r="A181" s="24"/>
      <c r="B181" s="24"/>
      <c r="C181" s="24"/>
      <c r="D181" s="24"/>
      <c r="E181" s="26"/>
      <c r="F181" s="29"/>
      <c r="G181" s="26"/>
      <c r="H181" s="29"/>
      <c r="I181" s="26"/>
      <c r="J181" s="29"/>
      <c r="K181" s="26"/>
      <c r="L181" s="29"/>
      <c r="M181" s="24"/>
    </row>
    <row r="182" spans="1:52" ht="30" customHeight="1">
      <c r="A182" s="20" t="s">
        <v>992</v>
      </c>
      <c r="B182" s="21"/>
      <c r="C182" s="21"/>
      <c r="D182" s="21"/>
      <c r="E182" s="25"/>
      <c r="F182" s="28"/>
      <c r="G182" s="25"/>
      <c r="H182" s="28"/>
      <c r="I182" s="25"/>
      <c r="J182" s="28"/>
      <c r="K182" s="25"/>
      <c r="L182" s="28"/>
      <c r="M182" s="22"/>
      <c r="N182" s="1" t="s">
        <v>993</v>
      </c>
    </row>
    <row r="183" spans="1:52" ht="30" customHeight="1">
      <c r="A183" s="23" t="s">
        <v>999</v>
      </c>
      <c r="B183" s="23" t="s">
        <v>1000</v>
      </c>
      <c r="C183" s="23" t="s">
        <v>144</v>
      </c>
      <c r="D183" s="24">
        <v>1.19</v>
      </c>
      <c r="E183" s="26">
        <f>단가대비표!O73</f>
        <v>26885</v>
      </c>
      <c r="F183" s="29">
        <f>TRUNC(E183*D183,1)</f>
        <v>31993.1</v>
      </c>
      <c r="G183" s="26">
        <f>단가대비표!P73</f>
        <v>0</v>
      </c>
      <c r="H183" s="29">
        <f>TRUNC(G183*D183,1)</f>
        <v>0</v>
      </c>
      <c r="I183" s="26">
        <f>단가대비표!V73</f>
        <v>0</v>
      </c>
      <c r="J183" s="29">
        <f>TRUNC(I183*D183,1)</f>
        <v>0</v>
      </c>
      <c r="K183" s="26">
        <f>TRUNC(E183+G183+I183,1)</f>
        <v>26885</v>
      </c>
      <c r="L183" s="29">
        <f>TRUNC(F183+H183+J183,1)</f>
        <v>31993.1</v>
      </c>
      <c r="M183" s="23" t="s">
        <v>1001</v>
      </c>
      <c r="N183" s="2" t="s">
        <v>993</v>
      </c>
      <c r="O183" s="2" t="s">
        <v>1002</v>
      </c>
      <c r="P183" s="2" t="s">
        <v>66</v>
      </c>
      <c r="Q183" s="2" t="s">
        <v>66</v>
      </c>
      <c r="R183" s="2" t="s">
        <v>65</v>
      </c>
      <c r="S183" s="3"/>
      <c r="T183" s="3"/>
      <c r="U183" s="3"/>
      <c r="V183" s="3">
        <v>1</v>
      </c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2" t="s">
        <v>53</v>
      </c>
      <c r="AW183" s="2" t="s">
        <v>1003</v>
      </c>
      <c r="AX183" s="2" t="s">
        <v>53</v>
      </c>
      <c r="AY183" s="2" t="s">
        <v>53</v>
      </c>
      <c r="AZ183" s="2" t="s">
        <v>53</v>
      </c>
    </row>
    <row r="184" spans="1:52" ht="30" customHeight="1">
      <c r="A184" s="23" t="s">
        <v>1004</v>
      </c>
      <c r="B184" s="23" t="s">
        <v>1005</v>
      </c>
      <c r="C184" s="23" t="s">
        <v>618</v>
      </c>
      <c r="D184" s="24">
        <v>1</v>
      </c>
      <c r="E184" s="26">
        <f>TRUNC(SUMIF(V183:V184, RIGHTB(O184, 1), F183:F184)*U184, 2)</f>
        <v>7678.34</v>
      </c>
      <c r="F184" s="29">
        <f>TRUNC(E184*D184,1)</f>
        <v>7678.3</v>
      </c>
      <c r="G184" s="26">
        <v>0</v>
      </c>
      <c r="H184" s="29">
        <f>TRUNC(G184*D184,1)</f>
        <v>0</v>
      </c>
      <c r="I184" s="26">
        <v>0</v>
      </c>
      <c r="J184" s="29">
        <f>TRUNC(I184*D184,1)</f>
        <v>0</v>
      </c>
      <c r="K184" s="26">
        <f>TRUNC(E184+G184+I184,1)</f>
        <v>7678.3</v>
      </c>
      <c r="L184" s="29">
        <f>TRUNC(F184+H184+J184,1)</f>
        <v>7678.3</v>
      </c>
      <c r="M184" s="23" t="s">
        <v>53</v>
      </c>
      <c r="N184" s="2" t="s">
        <v>993</v>
      </c>
      <c r="O184" s="2" t="s">
        <v>619</v>
      </c>
      <c r="P184" s="2" t="s">
        <v>66</v>
      </c>
      <c r="Q184" s="2" t="s">
        <v>66</v>
      </c>
      <c r="R184" s="2" t="s">
        <v>66</v>
      </c>
      <c r="S184" s="3">
        <v>0</v>
      </c>
      <c r="T184" s="3">
        <v>0</v>
      </c>
      <c r="U184" s="3">
        <v>0.24</v>
      </c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2" t="s">
        <v>53</v>
      </c>
      <c r="AW184" s="2" t="s">
        <v>1006</v>
      </c>
      <c r="AX184" s="2" t="s">
        <v>53</v>
      </c>
      <c r="AY184" s="2" t="s">
        <v>53</v>
      </c>
      <c r="AZ184" s="2" t="s">
        <v>53</v>
      </c>
    </row>
    <row r="185" spans="1:52" ht="30" customHeight="1">
      <c r="A185" s="23" t="s">
        <v>626</v>
      </c>
      <c r="B185" s="23" t="s">
        <v>53</v>
      </c>
      <c r="C185" s="23" t="s">
        <v>53</v>
      </c>
      <c r="D185" s="24"/>
      <c r="E185" s="26"/>
      <c r="F185" s="29">
        <f>TRUNC(SUMIF(N183:N184, N182, F183:F184),0)</f>
        <v>39671</v>
      </c>
      <c r="G185" s="26"/>
      <c r="H185" s="29">
        <f>TRUNC(SUMIF(N183:N184, N182, H183:H184),0)</f>
        <v>0</v>
      </c>
      <c r="I185" s="26"/>
      <c r="J185" s="29">
        <f>TRUNC(SUMIF(N183:N184, N182, J183:J184),0)</f>
        <v>0</v>
      </c>
      <c r="K185" s="26"/>
      <c r="L185" s="29">
        <f>F185+H185+J185</f>
        <v>39671</v>
      </c>
      <c r="M185" s="23" t="s">
        <v>53</v>
      </c>
      <c r="N185" s="2" t="s">
        <v>69</v>
      </c>
      <c r="O185" s="2" t="s">
        <v>69</v>
      </c>
      <c r="P185" s="2" t="s">
        <v>53</v>
      </c>
      <c r="Q185" s="2" t="s">
        <v>53</v>
      </c>
      <c r="R185" s="2" t="s">
        <v>53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2" t="s">
        <v>53</v>
      </c>
      <c r="AW185" s="2" t="s">
        <v>53</v>
      </c>
      <c r="AX185" s="2" t="s">
        <v>53</v>
      </c>
      <c r="AY185" s="2" t="s">
        <v>53</v>
      </c>
      <c r="AZ185" s="2" t="s">
        <v>53</v>
      </c>
    </row>
    <row r="186" spans="1:52" ht="30" customHeight="1">
      <c r="A186" s="24"/>
      <c r="B186" s="24"/>
      <c r="C186" s="24"/>
      <c r="D186" s="24"/>
      <c r="E186" s="26"/>
      <c r="F186" s="29"/>
      <c r="G186" s="26"/>
      <c r="H186" s="29"/>
      <c r="I186" s="26"/>
      <c r="J186" s="29"/>
      <c r="K186" s="26"/>
      <c r="L186" s="29"/>
      <c r="M186" s="24"/>
    </row>
    <row r="187" spans="1:52" ht="30" customHeight="1">
      <c r="A187" s="20" t="s">
        <v>1007</v>
      </c>
      <c r="B187" s="21"/>
      <c r="C187" s="21"/>
      <c r="D187" s="21"/>
      <c r="E187" s="25"/>
      <c r="F187" s="28"/>
      <c r="G187" s="25"/>
      <c r="H187" s="28"/>
      <c r="I187" s="25"/>
      <c r="J187" s="28"/>
      <c r="K187" s="25"/>
      <c r="L187" s="28"/>
      <c r="M187" s="22"/>
      <c r="N187" s="1" t="s">
        <v>1008</v>
      </c>
    </row>
    <row r="188" spans="1:52" ht="30" customHeight="1">
      <c r="A188" s="23" t="s">
        <v>1013</v>
      </c>
      <c r="B188" s="23" t="s">
        <v>622</v>
      </c>
      <c r="C188" s="23" t="s">
        <v>574</v>
      </c>
      <c r="D188" s="24">
        <v>0.1</v>
      </c>
      <c r="E188" s="26">
        <f>단가대비표!O128</f>
        <v>0</v>
      </c>
      <c r="F188" s="29">
        <f>TRUNC(E188*D188,1)</f>
        <v>0</v>
      </c>
      <c r="G188" s="26">
        <f>단가대비표!P128</f>
        <v>275379</v>
      </c>
      <c r="H188" s="29">
        <f>TRUNC(G188*D188,1)</f>
        <v>27537.9</v>
      </c>
      <c r="I188" s="26">
        <f>단가대비표!V128</f>
        <v>0</v>
      </c>
      <c r="J188" s="29">
        <f>TRUNC(I188*D188,1)</f>
        <v>0</v>
      </c>
      <c r="K188" s="26">
        <f t="shared" ref="K188:L190" si="29">TRUNC(E188+G188+I188,1)</f>
        <v>275379</v>
      </c>
      <c r="L188" s="29">
        <f t="shared" si="29"/>
        <v>27537.9</v>
      </c>
      <c r="M188" s="23" t="s">
        <v>1014</v>
      </c>
      <c r="N188" s="2" t="s">
        <v>1008</v>
      </c>
      <c r="O188" s="2" t="s">
        <v>1015</v>
      </c>
      <c r="P188" s="2" t="s">
        <v>66</v>
      </c>
      <c r="Q188" s="2" t="s">
        <v>66</v>
      </c>
      <c r="R188" s="2" t="s">
        <v>65</v>
      </c>
      <c r="S188" s="3"/>
      <c r="T188" s="3"/>
      <c r="U188" s="3"/>
      <c r="V188" s="3">
        <v>1</v>
      </c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2" t="s">
        <v>53</v>
      </c>
      <c r="AW188" s="2" t="s">
        <v>1016</v>
      </c>
      <c r="AX188" s="2" t="s">
        <v>53</v>
      </c>
      <c r="AY188" s="2" t="s">
        <v>53</v>
      </c>
      <c r="AZ188" s="2" t="s">
        <v>53</v>
      </c>
    </row>
    <row r="189" spans="1:52" ht="30" customHeight="1">
      <c r="A189" s="23" t="s">
        <v>731</v>
      </c>
      <c r="B189" s="23" t="s">
        <v>622</v>
      </c>
      <c r="C189" s="23" t="s">
        <v>574</v>
      </c>
      <c r="D189" s="24">
        <v>2.5000000000000001E-2</v>
      </c>
      <c r="E189" s="26">
        <f>단가대비표!O125</f>
        <v>0</v>
      </c>
      <c r="F189" s="29">
        <f>TRUNC(E189*D189,1)</f>
        <v>0</v>
      </c>
      <c r="G189" s="26">
        <f>단가대비표!P125</f>
        <v>172698</v>
      </c>
      <c r="H189" s="29">
        <f>TRUNC(G189*D189,1)</f>
        <v>4317.3999999999996</v>
      </c>
      <c r="I189" s="26">
        <f>단가대비표!V125</f>
        <v>0</v>
      </c>
      <c r="J189" s="29">
        <f>TRUNC(I189*D189,1)</f>
        <v>0</v>
      </c>
      <c r="K189" s="26">
        <f t="shared" si="29"/>
        <v>172698</v>
      </c>
      <c r="L189" s="29">
        <f t="shared" si="29"/>
        <v>4317.3999999999996</v>
      </c>
      <c r="M189" s="23" t="s">
        <v>732</v>
      </c>
      <c r="N189" s="2" t="s">
        <v>1008</v>
      </c>
      <c r="O189" s="2" t="s">
        <v>733</v>
      </c>
      <c r="P189" s="2" t="s">
        <v>66</v>
      </c>
      <c r="Q189" s="2" t="s">
        <v>66</v>
      </c>
      <c r="R189" s="2" t="s">
        <v>65</v>
      </c>
      <c r="S189" s="3"/>
      <c r="T189" s="3"/>
      <c r="U189" s="3"/>
      <c r="V189" s="3">
        <v>1</v>
      </c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2" t="s">
        <v>53</v>
      </c>
      <c r="AW189" s="2" t="s">
        <v>1017</v>
      </c>
      <c r="AX189" s="2" t="s">
        <v>53</v>
      </c>
      <c r="AY189" s="2" t="s">
        <v>53</v>
      </c>
      <c r="AZ189" s="2" t="s">
        <v>53</v>
      </c>
    </row>
    <row r="190" spans="1:52" ht="30" customHeight="1">
      <c r="A190" s="23" t="s">
        <v>801</v>
      </c>
      <c r="B190" s="23" t="s">
        <v>802</v>
      </c>
      <c r="C190" s="23" t="s">
        <v>618</v>
      </c>
      <c r="D190" s="24">
        <v>1</v>
      </c>
      <c r="E190" s="26">
        <v>0</v>
      </c>
      <c r="F190" s="29">
        <f>TRUNC(E190*D190,1)</f>
        <v>0</v>
      </c>
      <c r="G190" s="26">
        <v>0</v>
      </c>
      <c r="H190" s="29">
        <f>TRUNC(G190*D190,1)</f>
        <v>0</v>
      </c>
      <c r="I190" s="26">
        <f>TRUNC(SUMIF(V188:V190, RIGHTB(O190, 1), H188:H190)*U190, 2)</f>
        <v>955.65</v>
      </c>
      <c r="J190" s="29">
        <f>TRUNC(I190*D190,1)</f>
        <v>955.6</v>
      </c>
      <c r="K190" s="26">
        <f t="shared" si="29"/>
        <v>955.6</v>
      </c>
      <c r="L190" s="29">
        <f t="shared" si="29"/>
        <v>955.6</v>
      </c>
      <c r="M190" s="23" t="s">
        <v>53</v>
      </c>
      <c r="N190" s="2" t="s">
        <v>1008</v>
      </c>
      <c r="O190" s="2" t="s">
        <v>619</v>
      </c>
      <c r="P190" s="2" t="s">
        <v>66</v>
      </c>
      <c r="Q190" s="2" t="s">
        <v>66</v>
      </c>
      <c r="R190" s="2" t="s">
        <v>66</v>
      </c>
      <c r="S190" s="3">
        <v>1</v>
      </c>
      <c r="T190" s="3">
        <v>2</v>
      </c>
      <c r="U190" s="3">
        <v>0.03</v>
      </c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2" t="s">
        <v>53</v>
      </c>
      <c r="AW190" s="2" t="s">
        <v>1018</v>
      </c>
      <c r="AX190" s="2" t="s">
        <v>53</v>
      </c>
      <c r="AY190" s="2" t="s">
        <v>53</v>
      </c>
      <c r="AZ190" s="2" t="s">
        <v>53</v>
      </c>
    </row>
    <row r="191" spans="1:52" ht="30" customHeight="1">
      <c r="A191" s="23" t="s">
        <v>626</v>
      </c>
      <c r="B191" s="23" t="s">
        <v>53</v>
      </c>
      <c r="C191" s="23" t="s">
        <v>53</v>
      </c>
      <c r="D191" s="24"/>
      <c r="E191" s="26"/>
      <c r="F191" s="29">
        <f>TRUNC(SUMIF(N188:N190, N187, F188:F190),0)</f>
        <v>0</v>
      </c>
      <c r="G191" s="26"/>
      <c r="H191" s="29">
        <f>TRUNC(SUMIF(N188:N190, N187, H188:H190),0)</f>
        <v>31855</v>
      </c>
      <c r="I191" s="26"/>
      <c r="J191" s="29">
        <f>TRUNC(SUMIF(N188:N190, N187, J188:J190),0)</f>
        <v>955</v>
      </c>
      <c r="K191" s="26"/>
      <c r="L191" s="29">
        <f>F191+H191+J191</f>
        <v>32810</v>
      </c>
      <c r="M191" s="23" t="s">
        <v>53</v>
      </c>
      <c r="N191" s="2" t="s">
        <v>69</v>
      </c>
      <c r="O191" s="2" t="s">
        <v>69</v>
      </c>
      <c r="P191" s="2" t="s">
        <v>53</v>
      </c>
      <c r="Q191" s="2" t="s">
        <v>53</v>
      </c>
      <c r="R191" s="2" t="s">
        <v>53</v>
      </c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2" t="s">
        <v>53</v>
      </c>
      <c r="AW191" s="2" t="s">
        <v>53</v>
      </c>
      <c r="AX191" s="2" t="s">
        <v>53</v>
      </c>
      <c r="AY191" s="2" t="s">
        <v>53</v>
      </c>
      <c r="AZ191" s="2" t="s">
        <v>53</v>
      </c>
    </row>
    <row r="192" spans="1:52" ht="30" customHeight="1">
      <c r="A192" s="24"/>
      <c r="B192" s="24"/>
      <c r="C192" s="24"/>
      <c r="D192" s="24"/>
      <c r="E192" s="26"/>
      <c r="F192" s="29"/>
      <c r="G192" s="26"/>
      <c r="H192" s="29"/>
      <c r="I192" s="26"/>
      <c r="J192" s="29"/>
      <c r="K192" s="26"/>
      <c r="L192" s="29"/>
      <c r="M192" s="24"/>
    </row>
    <row r="193" spans="1:52" ht="30" customHeight="1">
      <c r="A193" s="20" t="s">
        <v>1019</v>
      </c>
      <c r="B193" s="21"/>
      <c r="C193" s="21"/>
      <c r="D193" s="21"/>
      <c r="E193" s="25"/>
      <c r="F193" s="28"/>
      <c r="G193" s="25"/>
      <c r="H193" s="28"/>
      <c r="I193" s="25"/>
      <c r="J193" s="28"/>
      <c r="K193" s="25"/>
      <c r="L193" s="28"/>
      <c r="M193" s="22"/>
      <c r="N193" s="1" t="s">
        <v>1020</v>
      </c>
    </row>
    <row r="194" spans="1:52" ht="30" customHeight="1">
      <c r="A194" s="23" t="s">
        <v>994</v>
      </c>
      <c r="B194" s="23" t="s">
        <v>995</v>
      </c>
      <c r="C194" s="23" t="s">
        <v>996</v>
      </c>
      <c r="D194" s="24">
        <v>0.1</v>
      </c>
      <c r="E194" s="26">
        <f>일위대가목록!E31</f>
        <v>39671</v>
      </c>
      <c r="F194" s="29">
        <f>TRUNC(E194*D194,1)</f>
        <v>3967.1</v>
      </c>
      <c r="G194" s="26">
        <f>일위대가목록!F31</f>
        <v>0</v>
      </c>
      <c r="H194" s="29">
        <f>TRUNC(G194*D194,1)</f>
        <v>0</v>
      </c>
      <c r="I194" s="26">
        <f>일위대가목록!G31</f>
        <v>0</v>
      </c>
      <c r="J194" s="29">
        <f>TRUNC(I194*D194,1)</f>
        <v>0</v>
      </c>
      <c r="K194" s="26">
        <f>TRUNC(E194+G194+I194,1)</f>
        <v>39671</v>
      </c>
      <c r="L194" s="29">
        <f>TRUNC(F194+H194+J194,1)</f>
        <v>3967.1</v>
      </c>
      <c r="M194" s="23" t="s">
        <v>997</v>
      </c>
      <c r="N194" s="2" t="s">
        <v>1020</v>
      </c>
      <c r="O194" s="2" t="s">
        <v>993</v>
      </c>
      <c r="P194" s="2" t="s">
        <v>65</v>
      </c>
      <c r="Q194" s="2" t="s">
        <v>66</v>
      </c>
      <c r="R194" s="2" t="s">
        <v>66</v>
      </c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2" t="s">
        <v>53</v>
      </c>
      <c r="AW194" s="2" t="s">
        <v>1025</v>
      </c>
      <c r="AX194" s="2" t="s">
        <v>53</v>
      </c>
      <c r="AY194" s="2" t="s">
        <v>53</v>
      </c>
      <c r="AZ194" s="2" t="s">
        <v>53</v>
      </c>
    </row>
    <row r="195" spans="1:52" ht="30" customHeight="1">
      <c r="A195" s="23" t="s">
        <v>1009</v>
      </c>
      <c r="B195" s="23" t="s">
        <v>1010</v>
      </c>
      <c r="C195" s="23" t="s">
        <v>84</v>
      </c>
      <c r="D195" s="24">
        <v>1</v>
      </c>
      <c r="E195" s="26">
        <f>일위대가목록!E32</f>
        <v>0</v>
      </c>
      <c r="F195" s="29">
        <f>TRUNC(E195*D195,1)</f>
        <v>0</v>
      </c>
      <c r="G195" s="26">
        <f>일위대가목록!F32</f>
        <v>31855</v>
      </c>
      <c r="H195" s="29">
        <f>TRUNC(G195*D195,1)</f>
        <v>31855</v>
      </c>
      <c r="I195" s="26">
        <f>일위대가목록!G32</f>
        <v>955</v>
      </c>
      <c r="J195" s="29">
        <f>TRUNC(I195*D195,1)</f>
        <v>955</v>
      </c>
      <c r="K195" s="26">
        <f>TRUNC(E195+G195+I195,1)</f>
        <v>32810</v>
      </c>
      <c r="L195" s="29">
        <f>TRUNC(F195+H195+J195,1)</f>
        <v>32810</v>
      </c>
      <c r="M195" s="23" t="s">
        <v>1011</v>
      </c>
      <c r="N195" s="2" t="s">
        <v>1020</v>
      </c>
      <c r="O195" s="2" t="s">
        <v>1008</v>
      </c>
      <c r="P195" s="2" t="s">
        <v>65</v>
      </c>
      <c r="Q195" s="2" t="s">
        <v>66</v>
      </c>
      <c r="R195" s="2" t="s">
        <v>66</v>
      </c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2" t="s">
        <v>53</v>
      </c>
      <c r="AW195" s="2" t="s">
        <v>1026</v>
      </c>
      <c r="AX195" s="2" t="s">
        <v>53</v>
      </c>
      <c r="AY195" s="2" t="s">
        <v>53</v>
      </c>
      <c r="AZ195" s="2" t="s">
        <v>53</v>
      </c>
    </row>
    <row r="196" spans="1:52" ht="30" customHeight="1">
      <c r="A196" s="23" t="s">
        <v>626</v>
      </c>
      <c r="B196" s="23" t="s">
        <v>53</v>
      </c>
      <c r="C196" s="23" t="s">
        <v>53</v>
      </c>
      <c r="D196" s="24"/>
      <c r="E196" s="26"/>
      <c r="F196" s="29">
        <f>TRUNC(SUMIF(N194:N195, N193, F194:F195),0)</f>
        <v>3967</v>
      </c>
      <c r="G196" s="26"/>
      <c r="H196" s="29">
        <f>TRUNC(SUMIF(N194:N195, N193, H194:H195),0)</f>
        <v>31855</v>
      </c>
      <c r="I196" s="26"/>
      <c r="J196" s="29">
        <f>TRUNC(SUMIF(N194:N195, N193, J194:J195),0)</f>
        <v>955</v>
      </c>
      <c r="K196" s="26"/>
      <c r="L196" s="29">
        <f>F196+H196+J196</f>
        <v>36777</v>
      </c>
      <c r="M196" s="23" t="s">
        <v>53</v>
      </c>
      <c r="N196" s="2" t="s">
        <v>69</v>
      </c>
      <c r="O196" s="2" t="s">
        <v>69</v>
      </c>
      <c r="P196" s="2" t="s">
        <v>53</v>
      </c>
      <c r="Q196" s="2" t="s">
        <v>53</v>
      </c>
      <c r="R196" s="2" t="s">
        <v>53</v>
      </c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2" t="s">
        <v>53</v>
      </c>
      <c r="AW196" s="2" t="s">
        <v>53</v>
      </c>
      <c r="AX196" s="2" t="s">
        <v>53</v>
      </c>
      <c r="AY196" s="2" t="s">
        <v>53</v>
      </c>
      <c r="AZ196" s="2" t="s">
        <v>53</v>
      </c>
    </row>
    <row r="197" spans="1:52" ht="30" customHeight="1">
      <c r="A197" s="24"/>
      <c r="B197" s="24"/>
      <c r="C197" s="24"/>
      <c r="D197" s="24"/>
      <c r="E197" s="26"/>
      <c r="F197" s="29"/>
      <c r="G197" s="26"/>
      <c r="H197" s="29"/>
      <c r="I197" s="26"/>
      <c r="J197" s="29"/>
      <c r="K197" s="26"/>
      <c r="L197" s="29"/>
      <c r="M197" s="24"/>
    </row>
    <row r="198" spans="1:52" ht="30" customHeight="1">
      <c r="A198" s="20" t="s">
        <v>1027</v>
      </c>
      <c r="B198" s="21"/>
      <c r="C198" s="21"/>
      <c r="D198" s="21"/>
      <c r="E198" s="25"/>
      <c r="F198" s="28"/>
      <c r="G198" s="25"/>
      <c r="H198" s="28"/>
      <c r="I198" s="25"/>
      <c r="J198" s="28"/>
      <c r="K198" s="25"/>
      <c r="L198" s="28"/>
      <c r="M198" s="22"/>
      <c r="N198" s="1" t="s">
        <v>1028</v>
      </c>
    </row>
    <row r="199" spans="1:52" ht="30" customHeight="1">
      <c r="A199" s="23" t="s">
        <v>1032</v>
      </c>
      <c r="B199" s="23" t="s">
        <v>622</v>
      </c>
      <c r="C199" s="23" t="s">
        <v>574</v>
      </c>
      <c r="D199" s="24">
        <v>0.67</v>
      </c>
      <c r="E199" s="26">
        <f>단가대비표!O129</f>
        <v>0</v>
      </c>
      <c r="F199" s="29">
        <f>TRUNC(E199*D199,1)</f>
        <v>0</v>
      </c>
      <c r="G199" s="26">
        <f>단가대비표!P129</f>
        <v>268932</v>
      </c>
      <c r="H199" s="29">
        <f>TRUNC(G199*D199,1)</f>
        <v>180184.4</v>
      </c>
      <c r="I199" s="26">
        <f>단가대비표!V129</f>
        <v>0</v>
      </c>
      <c r="J199" s="29">
        <f>TRUNC(I199*D199,1)</f>
        <v>0</v>
      </c>
      <c r="K199" s="26">
        <f t="shared" ref="K199:L201" si="30">TRUNC(E199+G199+I199,1)</f>
        <v>268932</v>
      </c>
      <c r="L199" s="29">
        <f t="shared" si="30"/>
        <v>180184.4</v>
      </c>
      <c r="M199" s="23" t="s">
        <v>1033</v>
      </c>
      <c r="N199" s="2" t="s">
        <v>1028</v>
      </c>
      <c r="O199" s="2" t="s">
        <v>1034</v>
      </c>
      <c r="P199" s="2" t="s">
        <v>66</v>
      </c>
      <c r="Q199" s="2" t="s">
        <v>66</v>
      </c>
      <c r="R199" s="2" t="s">
        <v>65</v>
      </c>
      <c r="S199" s="3"/>
      <c r="T199" s="3"/>
      <c r="U199" s="3"/>
      <c r="V199" s="3">
        <v>1</v>
      </c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2" t="s">
        <v>53</v>
      </c>
      <c r="AW199" s="2" t="s">
        <v>1035</v>
      </c>
      <c r="AX199" s="2" t="s">
        <v>53</v>
      </c>
      <c r="AY199" s="2" t="s">
        <v>53</v>
      </c>
      <c r="AZ199" s="2" t="s">
        <v>53</v>
      </c>
    </row>
    <row r="200" spans="1:52" ht="30" customHeight="1">
      <c r="A200" s="23" t="s">
        <v>731</v>
      </c>
      <c r="B200" s="23" t="s">
        <v>622</v>
      </c>
      <c r="C200" s="23" t="s">
        <v>574</v>
      </c>
      <c r="D200" s="24">
        <v>0.22</v>
      </c>
      <c r="E200" s="26">
        <f>단가대비표!O125</f>
        <v>0</v>
      </c>
      <c r="F200" s="29">
        <f>TRUNC(E200*D200,1)</f>
        <v>0</v>
      </c>
      <c r="G200" s="26">
        <f>단가대비표!P125</f>
        <v>172698</v>
      </c>
      <c r="H200" s="29">
        <f>TRUNC(G200*D200,1)</f>
        <v>37993.5</v>
      </c>
      <c r="I200" s="26">
        <f>단가대비표!V125</f>
        <v>0</v>
      </c>
      <c r="J200" s="29">
        <f>TRUNC(I200*D200,1)</f>
        <v>0</v>
      </c>
      <c r="K200" s="26">
        <f t="shared" si="30"/>
        <v>172698</v>
      </c>
      <c r="L200" s="29">
        <f t="shared" si="30"/>
        <v>37993.5</v>
      </c>
      <c r="M200" s="23" t="s">
        <v>732</v>
      </c>
      <c r="N200" s="2" t="s">
        <v>1028</v>
      </c>
      <c r="O200" s="2" t="s">
        <v>733</v>
      </c>
      <c r="P200" s="2" t="s">
        <v>66</v>
      </c>
      <c r="Q200" s="2" t="s">
        <v>66</v>
      </c>
      <c r="R200" s="2" t="s">
        <v>65</v>
      </c>
      <c r="S200" s="3"/>
      <c r="T200" s="3"/>
      <c r="U200" s="3"/>
      <c r="V200" s="3">
        <v>1</v>
      </c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2" t="s">
        <v>53</v>
      </c>
      <c r="AW200" s="2" t="s">
        <v>1036</v>
      </c>
      <c r="AX200" s="2" t="s">
        <v>53</v>
      </c>
      <c r="AY200" s="2" t="s">
        <v>53</v>
      </c>
      <c r="AZ200" s="2" t="s">
        <v>53</v>
      </c>
    </row>
    <row r="201" spans="1:52" ht="30" customHeight="1">
      <c r="A201" s="23" t="s">
        <v>801</v>
      </c>
      <c r="B201" s="23" t="s">
        <v>1037</v>
      </c>
      <c r="C201" s="23" t="s">
        <v>618</v>
      </c>
      <c r="D201" s="24">
        <v>1</v>
      </c>
      <c r="E201" s="26">
        <v>0</v>
      </c>
      <c r="F201" s="29">
        <f>TRUNC(E201*D201,1)</f>
        <v>0</v>
      </c>
      <c r="G201" s="26">
        <v>0</v>
      </c>
      <c r="H201" s="29">
        <f>TRUNC(G201*D201,1)</f>
        <v>0</v>
      </c>
      <c r="I201" s="26">
        <f>TRUNC(SUMIF(V199:V201, RIGHTB(O201, 1), H199:H201)*U201, 2)</f>
        <v>19636.009999999998</v>
      </c>
      <c r="J201" s="29">
        <f>TRUNC(I201*D201,1)</f>
        <v>19636</v>
      </c>
      <c r="K201" s="26">
        <f t="shared" si="30"/>
        <v>19636</v>
      </c>
      <c r="L201" s="29">
        <f t="shared" si="30"/>
        <v>19636</v>
      </c>
      <c r="M201" s="23" t="s">
        <v>53</v>
      </c>
      <c r="N201" s="2" t="s">
        <v>1028</v>
      </c>
      <c r="O201" s="2" t="s">
        <v>619</v>
      </c>
      <c r="P201" s="2" t="s">
        <v>66</v>
      </c>
      <c r="Q201" s="2" t="s">
        <v>66</v>
      </c>
      <c r="R201" s="2" t="s">
        <v>66</v>
      </c>
      <c r="S201" s="3">
        <v>1</v>
      </c>
      <c r="T201" s="3">
        <v>2</v>
      </c>
      <c r="U201" s="3">
        <v>0.09</v>
      </c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2" t="s">
        <v>53</v>
      </c>
      <c r="AW201" s="2" t="s">
        <v>1038</v>
      </c>
      <c r="AX201" s="2" t="s">
        <v>53</v>
      </c>
      <c r="AY201" s="2" t="s">
        <v>53</v>
      </c>
      <c r="AZ201" s="2" t="s">
        <v>53</v>
      </c>
    </row>
    <row r="202" spans="1:52" ht="30" customHeight="1">
      <c r="A202" s="23" t="s">
        <v>626</v>
      </c>
      <c r="B202" s="23" t="s">
        <v>53</v>
      </c>
      <c r="C202" s="23" t="s">
        <v>53</v>
      </c>
      <c r="D202" s="24"/>
      <c r="E202" s="26"/>
      <c r="F202" s="29">
        <f>TRUNC(SUMIF(N199:N201, N198, F199:F201),0)</f>
        <v>0</v>
      </c>
      <c r="G202" s="26"/>
      <c r="H202" s="29">
        <f>TRUNC(SUMIF(N199:N201, N198, H199:H201),0)</f>
        <v>218177</v>
      </c>
      <c r="I202" s="26"/>
      <c r="J202" s="29">
        <f>TRUNC(SUMIF(N199:N201, N198, J199:J201),0)</f>
        <v>19636</v>
      </c>
      <c r="K202" s="26"/>
      <c r="L202" s="29">
        <f>F202+H202+J202</f>
        <v>237813</v>
      </c>
      <c r="M202" s="23" t="s">
        <v>53</v>
      </c>
      <c r="N202" s="2" t="s">
        <v>69</v>
      </c>
      <c r="O202" s="2" t="s">
        <v>69</v>
      </c>
      <c r="P202" s="2" t="s">
        <v>53</v>
      </c>
      <c r="Q202" s="2" t="s">
        <v>53</v>
      </c>
      <c r="R202" s="2" t="s">
        <v>53</v>
      </c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2" t="s">
        <v>53</v>
      </c>
      <c r="AW202" s="2" t="s">
        <v>53</v>
      </c>
      <c r="AX202" s="2" t="s">
        <v>53</v>
      </c>
      <c r="AY202" s="2" t="s">
        <v>53</v>
      </c>
      <c r="AZ202" s="2" t="s">
        <v>53</v>
      </c>
    </row>
    <row r="203" spans="1:52" ht="30" customHeight="1">
      <c r="A203" s="24"/>
      <c r="B203" s="24"/>
      <c r="C203" s="24"/>
      <c r="D203" s="24"/>
      <c r="E203" s="26"/>
      <c r="F203" s="29"/>
      <c r="G203" s="26"/>
      <c r="H203" s="29"/>
      <c r="I203" s="26"/>
      <c r="J203" s="29"/>
      <c r="K203" s="26"/>
      <c r="L203" s="29"/>
      <c r="M203" s="24"/>
    </row>
    <row r="204" spans="1:52" ht="30" customHeight="1">
      <c r="A204" s="20" t="s">
        <v>1039</v>
      </c>
      <c r="B204" s="21"/>
      <c r="C204" s="21"/>
      <c r="D204" s="21"/>
      <c r="E204" s="25"/>
      <c r="F204" s="28"/>
      <c r="G204" s="25"/>
      <c r="H204" s="28"/>
      <c r="I204" s="25"/>
      <c r="J204" s="28"/>
      <c r="K204" s="25"/>
      <c r="L204" s="28"/>
      <c r="M204" s="22"/>
      <c r="N204" s="1" t="s">
        <v>1040</v>
      </c>
    </row>
    <row r="205" spans="1:52" ht="30" customHeight="1">
      <c r="A205" s="23" t="s">
        <v>1032</v>
      </c>
      <c r="B205" s="23" t="s">
        <v>622</v>
      </c>
      <c r="C205" s="23" t="s">
        <v>574</v>
      </c>
      <c r="D205" s="24">
        <v>1.76</v>
      </c>
      <c r="E205" s="26">
        <f>단가대비표!O129</f>
        <v>0</v>
      </c>
      <c r="F205" s="29">
        <f>TRUNC(E205*D205,1)</f>
        <v>0</v>
      </c>
      <c r="G205" s="26">
        <f>단가대비표!P129</f>
        <v>268932</v>
      </c>
      <c r="H205" s="29">
        <f>TRUNC(G205*D205,1)</f>
        <v>473320.3</v>
      </c>
      <c r="I205" s="26">
        <f>단가대비표!V129</f>
        <v>0</v>
      </c>
      <c r="J205" s="29">
        <f>TRUNC(I205*D205,1)</f>
        <v>0</v>
      </c>
      <c r="K205" s="26">
        <f t="shared" ref="K205:L208" si="31">TRUNC(E205+G205+I205,1)</f>
        <v>268932</v>
      </c>
      <c r="L205" s="29">
        <f t="shared" si="31"/>
        <v>473320.3</v>
      </c>
      <c r="M205" s="23" t="s">
        <v>1033</v>
      </c>
      <c r="N205" s="2" t="s">
        <v>1040</v>
      </c>
      <c r="O205" s="2" t="s">
        <v>1034</v>
      </c>
      <c r="P205" s="2" t="s">
        <v>66</v>
      </c>
      <c r="Q205" s="2" t="s">
        <v>66</v>
      </c>
      <c r="R205" s="2" t="s">
        <v>65</v>
      </c>
      <c r="S205" s="3"/>
      <c r="T205" s="3"/>
      <c r="U205" s="3"/>
      <c r="V205" s="3">
        <v>1</v>
      </c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2" t="s">
        <v>53</v>
      </c>
      <c r="AW205" s="2" t="s">
        <v>1044</v>
      </c>
      <c r="AX205" s="2" t="s">
        <v>53</v>
      </c>
      <c r="AY205" s="2" t="s">
        <v>53</v>
      </c>
      <c r="AZ205" s="2" t="s">
        <v>53</v>
      </c>
    </row>
    <row r="206" spans="1:52" ht="30" customHeight="1">
      <c r="A206" s="23" t="s">
        <v>731</v>
      </c>
      <c r="B206" s="23" t="s">
        <v>622</v>
      </c>
      <c r="C206" s="23" t="s">
        <v>574</v>
      </c>
      <c r="D206" s="24">
        <v>0.59</v>
      </c>
      <c r="E206" s="26">
        <f>단가대비표!O125</f>
        <v>0</v>
      </c>
      <c r="F206" s="29">
        <f>TRUNC(E206*D206,1)</f>
        <v>0</v>
      </c>
      <c r="G206" s="26">
        <f>단가대비표!P125</f>
        <v>172698</v>
      </c>
      <c r="H206" s="29">
        <f>TRUNC(G206*D206,1)</f>
        <v>101891.8</v>
      </c>
      <c r="I206" s="26">
        <f>단가대비표!V125</f>
        <v>0</v>
      </c>
      <c r="J206" s="29">
        <f>TRUNC(I206*D206,1)</f>
        <v>0</v>
      </c>
      <c r="K206" s="26">
        <f t="shared" si="31"/>
        <v>172698</v>
      </c>
      <c r="L206" s="29">
        <f t="shared" si="31"/>
        <v>101891.8</v>
      </c>
      <c r="M206" s="23" t="s">
        <v>732</v>
      </c>
      <c r="N206" s="2" t="s">
        <v>1040</v>
      </c>
      <c r="O206" s="2" t="s">
        <v>733</v>
      </c>
      <c r="P206" s="2" t="s">
        <v>66</v>
      </c>
      <c r="Q206" s="2" t="s">
        <v>66</v>
      </c>
      <c r="R206" s="2" t="s">
        <v>65</v>
      </c>
      <c r="S206" s="3"/>
      <c r="T206" s="3"/>
      <c r="U206" s="3"/>
      <c r="V206" s="3">
        <v>1</v>
      </c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2" t="s">
        <v>53</v>
      </c>
      <c r="AW206" s="2" t="s">
        <v>1045</v>
      </c>
      <c r="AX206" s="2" t="s">
        <v>53</v>
      </c>
      <c r="AY206" s="2" t="s">
        <v>53</v>
      </c>
      <c r="AZ206" s="2" t="s">
        <v>53</v>
      </c>
    </row>
    <row r="207" spans="1:52" ht="30" customHeight="1">
      <c r="A207" s="23" t="s">
        <v>801</v>
      </c>
      <c r="B207" s="23" t="s">
        <v>1046</v>
      </c>
      <c r="C207" s="23" t="s">
        <v>618</v>
      </c>
      <c r="D207" s="24">
        <v>1</v>
      </c>
      <c r="E207" s="26">
        <v>0</v>
      </c>
      <c r="F207" s="29">
        <f>TRUNC(E207*D207,1)</f>
        <v>0</v>
      </c>
      <c r="G207" s="26">
        <v>0</v>
      </c>
      <c r="H207" s="29">
        <f>TRUNC(G207*D207,1)</f>
        <v>0</v>
      </c>
      <c r="I207" s="26">
        <f>TRUNC(SUMIF(V205:V208, RIGHTB(O207, 1), H205:H208)*U207, 2)</f>
        <v>11504.24</v>
      </c>
      <c r="J207" s="29">
        <f>TRUNC(I207*D207,1)</f>
        <v>11504.2</v>
      </c>
      <c r="K207" s="26">
        <f t="shared" si="31"/>
        <v>11504.2</v>
      </c>
      <c r="L207" s="29">
        <f t="shared" si="31"/>
        <v>11504.2</v>
      </c>
      <c r="M207" s="23" t="s">
        <v>53</v>
      </c>
      <c r="N207" s="2" t="s">
        <v>1040</v>
      </c>
      <c r="O207" s="2" t="s">
        <v>619</v>
      </c>
      <c r="P207" s="2" t="s">
        <v>66</v>
      </c>
      <c r="Q207" s="2" t="s">
        <v>66</v>
      </c>
      <c r="R207" s="2" t="s">
        <v>66</v>
      </c>
      <c r="S207" s="3">
        <v>1</v>
      </c>
      <c r="T207" s="3">
        <v>2</v>
      </c>
      <c r="U207" s="3">
        <v>0.02</v>
      </c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2" t="s">
        <v>53</v>
      </c>
      <c r="AW207" s="2" t="s">
        <v>1047</v>
      </c>
      <c r="AX207" s="2" t="s">
        <v>53</v>
      </c>
      <c r="AY207" s="2" t="s">
        <v>53</v>
      </c>
      <c r="AZ207" s="2" t="s">
        <v>53</v>
      </c>
    </row>
    <row r="208" spans="1:52" ht="30" customHeight="1">
      <c r="A208" s="23" t="s">
        <v>1048</v>
      </c>
      <c r="B208" s="23" t="s">
        <v>1049</v>
      </c>
      <c r="C208" s="23" t="s">
        <v>121</v>
      </c>
      <c r="D208" s="24">
        <v>6.5</v>
      </c>
      <c r="E208" s="26">
        <f>단가대비표!O75</f>
        <v>1554</v>
      </c>
      <c r="F208" s="29">
        <f>TRUNC(E208*D208,1)</f>
        <v>10101</v>
      </c>
      <c r="G208" s="26">
        <f>단가대비표!P75</f>
        <v>0</v>
      </c>
      <c r="H208" s="29">
        <f>TRUNC(G208*D208,1)</f>
        <v>0</v>
      </c>
      <c r="I208" s="26">
        <f>단가대비표!V75</f>
        <v>0</v>
      </c>
      <c r="J208" s="29">
        <f>TRUNC(I208*D208,1)</f>
        <v>0</v>
      </c>
      <c r="K208" s="26">
        <f t="shared" si="31"/>
        <v>1554</v>
      </c>
      <c r="L208" s="29">
        <f t="shared" si="31"/>
        <v>10101</v>
      </c>
      <c r="M208" s="23" t="s">
        <v>1050</v>
      </c>
      <c r="N208" s="2" t="s">
        <v>1040</v>
      </c>
      <c r="O208" s="2" t="s">
        <v>1051</v>
      </c>
      <c r="P208" s="2" t="s">
        <v>66</v>
      </c>
      <c r="Q208" s="2" t="s">
        <v>66</v>
      </c>
      <c r="R208" s="2" t="s">
        <v>65</v>
      </c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2" t="s">
        <v>53</v>
      </c>
      <c r="AW208" s="2" t="s">
        <v>1052</v>
      </c>
      <c r="AX208" s="2" t="s">
        <v>53</v>
      </c>
      <c r="AY208" s="2" t="s">
        <v>53</v>
      </c>
      <c r="AZ208" s="2" t="s">
        <v>53</v>
      </c>
    </row>
    <row r="209" spans="1:52" ht="30" customHeight="1">
      <c r="A209" s="23" t="s">
        <v>626</v>
      </c>
      <c r="B209" s="23" t="s">
        <v>53</v>
      </c>
      <c r="C209" s="23" t="s">
        <v>53</v>
      </c>
      <c r="D209" s="24"/>
      <c r="E209" s="26"/>
      <c r="F209" s="29">
        <f>TRUNC(SUMIF(N205:N208, N204, F205:F208),0)</f>
        <v>10101</v>
      </c>
      <c r="G209" s="26"/>
      <c r="H209" s="29">
        <f>TRUNC(SUMIF(N205:N208, N204, H205:H208),0)</f>
        <v>575212</v>
      </c>
      <c r="I209" s="26"/>
      <c r="J209" s="29">
        <f>TRUNC(SUMIF(N205:N208, N204, J205:J208),0)</f>
        <v>11504</v>
      </c>
      <c r="K209" s="26"/>
      <c r="L209" s="29">
        <f>F209+H209+J209</f>
        <v>596817</v>
      </c>
      <c r="M209" s="23" t="s">
        <v>53</v>
      </c>
      <c r="N209" s="2" t="s">
        <v>69</v>
      </c>
      <c r="O209" s="2" t="s">
        <v>69</v>
      </c>
      <c r="P209" s="2" t="s">
        <v>53</v>
      </c>
      <c r="Q209" s="2" t="s">
        <v>53</v>
      </c>
      <c r="R209" s="2" t="s">
        <v>53</v>
      </c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2" t="s">
        <v>53</v>
      </c>
      <c r="AW209" s="2" t="s">
        <v>53</v>
      </c>
      <c r="AX209" s="2" t="s">
        <v>53</v>
      </c>
      <c r="AY209" s="2" t="s">
        <v>53</v>
      </c>
      <c r="AZ209" s="2" t="s">
        <v>53</v>
      </c>
    </row>
    <row r="210" spans="1:52" ht="30" customHeight="1">
      <c r="A210" s="24"/>
      <c r="B210" s="24"/>
      <c r="C210" s="24"/>
      <c r="D210" s="24"/>
      <c r="E210" s="26"/>
      <c r="F210" s="29"/>
      <c r="G210" s="26"/>
      <c r="H210" s="29"/>
      <c r="I210" s="26"/>
      <c r="J210" s="29"/>
      <c r="K210" s="26"/>
      <c r="L210" s="29"/>
      <c r="M210" s="24"/>
    </row>
    <row r="211" spans="1:52" ht="30" customHeight="1">
      <c r="A211" s="20" t="s">
        <v>1053</v>
      </c>
      <c r="B211" s="21"/>
      <c r="C211" s="21"/>
      <c r="D211" s="21"/>
      <c r="E211" s="25"/>
      <c r="F211" s="28"/>
      <c r="G211" s="25"/>
      <c r="H211" s="28"/>
      <c r="I211" s="25"/>
      <c r="J211" s="28"/>
      <c r="K211" s="25"/>
      <c r="L211" s="28"/>
      <c r="M211" s="22"/>
      <c r="N211" s="1" t="s">
        <v>757</v>
      </c>
    </row>
    <row r="212" spans="1:52" ht="30" customHeight="1">
      <c r="A212" s="23" t="s">
        <v>1029</v>
      </c>
      <c r="B212" s="23" t="s">
        <v>755</v>
      </c>
      <c r="C212" s="23" t="s">
        <v>93</v>
      </c>
      <c r="D212" s="24">
        <v>1</v>
      </c>
      <c r="E212" s="26">
        <f>일위대가목록!E34</f>
        <v>0</v>
      </c>
      <c r="F212" s="29">
        <f>TRUNC(E212*D212,1)</f>
        <v>0</v>
      </c>
      <c r="G212" s="26">
        <f>일위대가목록!F34</f>
        <v>218177</v>
      </c>
      <c r="H212" s="29">
        <f>TRUNC(G212*D212,1)</f>
        <v>218177</v>
      </c>
      <c r="I212" s="26">
        <f>일위대가목록!G34</f>
        <v>19636</v>
      </c>
      <c r="J212" s="29">
        <f>TRUNC(I212*D212,1)</f>
        <v>19636</v>
      </c>
      <c r="K212" s="26">
        <f>TRUNC(E212+G212+I212,1)</f>
        <v>237813</v>
      </c>
      <c r="L212" s="29">
        <f>TRUNC(F212+H212+J212,1)</f>
        <v>237813</v>
      </c>
      <c r="M212" s="23" t="s">
        <v>1030</v>
      </c>
      <c r="N212" s="2" t="s">
        <v>757</v>
      </c>
      <c r="O212" s="2" t="s">
        <v>1028</v>
      </c>
      <c r="P212" s="2" t="s">
        <v>65</v>
      </c>
      <c r="Q212" s="2" t="s">
        <v>66</v>
      </c>
      <c r="R212" s="2" t="s">
        <v>66</v>
      </c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2" t="s">
        <v>53</v>
      </c>
      <c r="AW212" s="2" t="s">
        <v>1055</v>
      </c>
      <c r="AX212" s="2" t="s">
        <v>53</v>
      </c>
      <c r="AY212" s="2" t="s">
        <v>53</v>
      </c>
      <c r="AZ212" s="2" t="s">
        <v>53</v>
      </c>
    </row>
    <row r="213" spans="1:52" ht="30" customHeight="1">
      <c r="A213" s="23" t="s">
        <v>1041</v>
      </c>
      <c r="B213" s="23" t="s">
        <v>755</v>
      </c>
      <c r="C213" s="23" t="s">
        <v>93</v>
      </c>
      <c r="D213" s="24">
        <v>1</v>
      </c>
      <c r="E213" s="26">
        <f>일위대가목록!E35</f>
        <v>10101</v>
      </c>
      <c r="F213" s="29">
        <f>TRUNC(E213*D213,1)</f>
        <v>10101</v>
      </c>
      <c r="G213" s="26">
        <f>일위대가목록!F35</f>
        <v>575212</v>
      </c>
      <c r="H213" s="29">
        <f>TRUNC(G213*D213,1)</f>
        <v>575212</v>
      </c>
      <c r="I213" s="26">
        <f>일위대가목록!G35</f>
        <v>11504</v>
      </c>
      <c r="J213" s="29">
        <f>TRUNC(I213*D213,1)</f>
        <v>11504</v>
      </c>
      <c r="K213" s="26">
        <f>TRUNC(E213+G213+I213,1)</f>
        <v>596817</v>
      </c>
      <c r="L213" s="29">
        <f>TRUNC(F213+H213+J213,1)</f>
        <v>596817</v>
      </c>
      <c r="M213" s="23" t="s">
        <v>1042</v>
      </c>
      <c r="N213" s="2" t="s">
        <v>757</v>
      </c>
      <c r="O213" s="2" t="s">
        <v>1040</v>
      </c>
      <c r="P213" s="2" t="s">
        <v>65</v>
      </c>
      <c r="Q213" s="2" t="s">
        <v>66</v>
      </c>
      <c r="R213" s="2" t="s">
        <v>66</v>
      </c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2" t="s">
        <v>53</v>
      </c>
      <c r="AW213" s="2" t="s">
        <v>1056</v>
      </c>
      <c r="AX213" s="2" t="s">
        <v>53</v>
      </c>
      <c r="AY213" s="2" t="s">
        <v>53</v>
      </c>
      <c r="AZ213" s="2" t="s">
        <v>53</v>
      </c>
    </row>
    <row r="214" spans="1:52" ht="30" customHeight="1">
      <c r="A214" s="23" t="s">
        <v>626</v>
      </c>
      <c r="B214" s="23" t="s">
        <v>53</v>
      </c>
      <c r="C214" s="23" t="s">
        <v>53</v>
      </c>
      <c r="D214" s="24"/>
      <c r="E214" s="26"/>
      <c r="F214" s="29">
        <f>TRUNC(SUMIF(N212:N213, N211, F212:F213),0)</f>
        <v>10101</v>
      </c>
      <c r="G214" s="26"/>
      <c r="H214" s="29">
        <f>TRUNC(SUMIF(N212:N213, N211, H212:H213),0)</f>
        <v>793389</v>
      </c>
      <c r="I214" s="26"/>
      <c r="J214" s="29">
        <f>TRUNC(SUMIF(N212:N213, N211, J212:J213),0)</f>
        <v>31140</v>
      </c>
      <c r="K214" s="26"/>
      <c r="L214" s="29">
        <f>F214+H214+J214</f>
        <v>834630</v>
      </c>
      <c r="M214" s="23" t="s">
        <v>53</v>
      </c>
      <c r="N214" s="2" t="s">
        <v>69</v>
      </c>
      <c r="O214" s="2" t="s">
        <v>69</v>
      </c>
      <c r="P214" s="2" t="s">
        <v>53</v>
      </c>
      <c r="Q214" s="2" t="s">
        <v>53</v>
      </c>
      <c r="R214" s="2" t="s">
        <v>53</v>
      </c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2" t="s">
        <v>53</v>
      </c>
      <c r="AW214" s="2" t="s">
        <v>53</v>
      </c>
      <c r="AX214" s="2" t="s">
        <v>53</v>
      </c>
      <c r="AY214" s="2" t="s">
        <v>53</v>
      </c>
      <c r="AZ214" s="2" t="s">
        <v>53</v>
      </c>
    </row>
    <row r="215" spans="1:52" ht="30" customHeight="1">
      <c r="A215" s="24"/>
      <c r="B215" s="24"/>
      <c r="C215" s="24"/>
      <c r="D215" s="24"/>
      <c r="E215" s="26"/>
      <c r="F215" s="29"/>
      <c r="G215" s="26"/>
      <c r="H215" s="29"/>
      <c r="I215" s="26"/>
      <c r="J215" s="29"/>
      <c r="K215" s="26"/>
      <c r="L215" s="29"/>
      <c r="M215" s="24"/>
    </row>
    <row r="216" spans="1:52" ht="30" customHeight="1">
      <c r="A216" s="20" t="s">
        <v>1057</v>
      </c>
      <c r="B216" s="21"/>
      <c r="C216" s="21"/>
      <c r="D216" s="21"/>
      <c r="E216" s="25"/>
      <c r="F216" s="28"/>
      <c r="G216" s="25"/>
      <c r="H216" s="28"/>
      <c r="I216" s="25"/>
      <c r="J216" s="28"/>
      <c r="K216" s="25"/>
      <c r="L216" s="28"/>
      <c r="M216" s="22"/>
      <c r="N216" s="1" t="s">
        <v>1058</v>
      </c>
    </row>
    <row r="217" spans="1:52" ht="30" customHeight="1">
      <c r="A217" s="23" t="s">
        <v>1062</v>
      </c>
      <c r="B217" s="23" t="s">
        <v>622</v>
      </c>
      <c r="C217" s="23" t="s">
        <v>574</v>
      </c>
      <c r="D217" s="24">
        <v>2.3099999999999999E-2</v>
      </c>
      <c r="E217" s="26">
        <f>단가대비표!O133</f>
        <v>0</v>
      </c>
      <c r="F217" s="29">
        <f t="shared" ref="F217:F223" si="32">TRUNC(E217*D217,1)</f>
        <v>0</v>
      </c>
      <c r="G217" s="26">
        <f>단가대비표!P133</f>
        <v>276285</v>
      </c>
      <c r="H217" s="29">
        <f t="shared" ref="H217:H223" si="33">TRUNC(G217*D217,1)</f>
        <v>6382.1</v>
      </c>
      <c r="I217" s="26">
        <f>단가대비표!V133</f>
        <v>0</v>
      </c>
      <c r="J217" s="29">
        <f t="shared" ref="J217:J223" si="34">TRUNC(I217*D217,1)</f>
        <v>0</v>
      </c>
      <c r="K217" s="26">
        <f t="shared" ref="K217:L223" si="35">TRUNC(E217+G217+I217,1)</f>
        <v>276285</v>
      </c>
      <c r="L217" s="29">
        <f t="shared" si="35"/>
        <v>6382.1</v>
      </c>
      <c r="M217" s="23" t="s">
        <v>1063</v>
      </c>
      <c r="N217" s="2" t="s">
        <v>1058</v>
      </c>
      <c r="O217" s="2" t="s">
        <v>1064</v>
      </c>
      <c r="P217" s="2" t="s">
        <v>66</v>
      </c>
      <c r="Q217" s="2" t="s">
        <v>66</v>
      </c>
      <c r="R217" s="2" t="s">
        <v>65</v>
      </c>
      <c r="S217" s="3"/>
      <c r="T217" s="3"/>
      <c r="U217" s="3"/>
      <c r="V217" s="3">
        <v>1</v>
      </c>
      <c r="W217" s="3">
        <v>2</v>
      </c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2" t="s">
        <v>53</v>
      </c>
      <c r="AW217" s="2" t="s">
        <v>1065</v>
      </c>
      <c r="AX217" s="2" t="s">
        <v>53</v>
      </c>
      <c r="AY217" s="2" t="s">
        <v>53</v>
      </c>
      <c r="AZ217" s="2" t="s">
        <v>53</v>
      </c>
    </row>
    <row r="218" spans="1:52" ht="30" customHeight="1">
      <c r="A218" s="23" t="s">
        <v>727</v>
      </c>
      <c r="B218" s="23" t="s">
        <v>622</v>
      </c>
      <c r="C218" s="23" t="s">
        <v>574</v>
      </c>
      <c r="D218" s="24">
        <v>7.7000000000000002E-3</v>
      </c>
      <c r="E218" s="26">
        <f>단가대비표!O126</f>
        <v>0</v>
      </c>
      <c r="F218" s="29">
        <f t="shared" si="32"/>
        <v>0</v>
      </c>
      <c r="G218" s="26">
        <f>단가대비표!P126</f>
        <v>228717</v>
      </c>
      <c r="H218" s="29">
        <f t="shared" si="33"/>
        <v>1761.1</v>
      </c>
      <c r="I218" s="26">
        <f>단가대비표!V126</f>
        <v>0</v>
      </c>
      <c r="J218" s="29">
        <f t="shared" si="34"/>
        <v>0</v>
      </c>
      <c r="K218" s="26">
        <f t="shared" si="35"/>
        <v>228717</v>
      </c>
      <c r="L218" s="29">
        <f t="shared" si="35"/>
        <v>1761.1</v>
      </c>
      <c r="M218" s="23" t="s">
        <v>728</v>
      </c>
      <c r="N218" s="2" t="s">
        <v>1058</v>
      </c>
      <c r="O218" s="2" t="s">
        <v>729</v>
      </c>
      <c r="P218" s="2" t="s">
        <v>66</v>
      </c>
      <c r="Q218" s="2" t="s">
        <v>66</v>
      </c>
      <c r="R218" s="2" t="s">
        <v>65</v>
      </c>
      <c r="S218" s="3"/>
      <c r="T218" s="3"/>
      <c r="U218" s="3"/>
      <c r="V218" s="3">
        <v>1</v>
      </c>
      <c r="W218" s="3">
        <v>2</v>
      </c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2" t="s">
        <v>53</v>
      </c>
      <c r="AW218" s="2" t="s">
        <v>1066</v>
      </c>
      <c r="AX218" s="2" t="s">
        <v>53</v>
      </c>
      <c r="AY218" s="2" t="s">
        <v>53</v>
      </c>
      <c r="AZ218" s="2" t="s">
        <v>53</v>
      </c>
    </row>
    <row r="219" spans="1:52" ht="30" customHeight="1">
      <c r="A219" s="23" t="s">
        <v>1013</v>
      </c>
      <c r="B219" s="23" t="s">
        <v>622</v>
      </c>
      <c r="C219" s="23" t="s">
        <v>574</v>
      </c>
      <c r="D219" s="24">
        <v>7.7000000000000002E-3</v>
      </c>
      <c r="E219" s="26">
        <f>단가대비표!O128</f>
        <v>0</v>
      </c>
      <c r="F219" s="29">
        <f t="shared" si="32"/>
        <v>0</v>
      </c>
      <c r="G219" s="26">
        <f>단가대비표!P128</f>
        <v>275379</v>
      </c>
      <c r="H219" s="29">
        <f t="shared" si="33"/>
        <v>2120.4</v>
      </c>
      <c r="I219" s="26">
        <f>단가대비표!V128</f>
        <v>0</v>
      </c>
      <c r="J219" s="29">
        <f t="shared" si="34"/>
        <v>0</v>
      </c>
      <c r="K219" s="26">
        <f t="shared" si="35"/>
        <v>275379</v>
      </c>
      <c r="L219" s="29">
        <f t="shared" si="35"/>
        <v>2120.4</v>
      </c>
      <c r="M219" s="23" t="s">
        <v>1014</v>
      </c>
      <c r="N219" s="2" t="s">
        <v>1058</v>
      </c>
      <c r="O219" s="2" t="s">
        <v>1015</v>
      </c>
      <c r="P219" s="2" t="s">
        <v>66</v>
      </c>
      <c r="Q219" s="2" t="s">
        <v>66</v>
      </c>
      <c r="R219" s="2" t="s">
        <v>65</v>
      </c>
      <c r="S219" s="3"/>
      <c r="T219" s="3"/>
      <c r="U219" s="3"/>
      <c r="V219" s="3">
        <v>1</v>
      </c>
      <c r="W219" s="3">
        <v>2</v>
      </c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2" t="s">
        <v>53</v>
      </c>
      <c r="AW219" s="2" t="s">
        <v>1067</v>
      </c>
      <c r="AX219" s="2" t="s">
        <v>53</v>
      </c>
      <c r="AY219" s="2" t="s">
        <v>53</v>
      </c>
      <c r="AZ219" s="2" t="s">
        <v>53</v>
      </c>
    </row>
    <row r="220" spans="1:52" ht="30" customHeight="1">
      <c r="A220" s="23" t="s">
        <v>731</v>
      </c>
      <c r="B220" s="23" t="s">
        <v>622</v>
      </c>
      <c r="C220" s="23" t="s">
        <v>574</v>
      </c>
      <c r="D220" s="24">
        <v>7.7000000000000002E-3</v>
      </c>
      <c r="E220" s="26">
        <f>단가대비표!O125</f>
        <v>0</v>
      </c>
      <c r="F220" s="29">
        <f t="shared" si="32"/>
        <v>0</v>
      </c>
      <c r="G220" s="26">
        <f>단가대비표!P125</f>
        <v>172698</v>
      </c>
      <c r="H220" s="29">
        <f t="shared" si="33"/>
        <v>1329.7</v>
      </c>
      <c r="I220" s="26">
        <f>단가대비표!V125</f>
        <v>0</v>
      </c>
      <c r="J220" s="29">
        <f t="shared" si="34"/>
        <v>0</v>
      </c>
      <c r="K220" s="26">
        <f t="shared" si="35"/>
        <v>172698</v>
      </c>
      <c r="L220" s="29">
        <f t="shared" si="35"/>
        <v>1329.7</v>
      </c>
      <c r="M220" s="23" t="s">
        <v>732</v>
      </c>
      <c r="N220" s="2" t="s">
        <v>1058</v>
      </c>
      <c r="O220" s="2" t="s">
        <v>733</v>
      </c>
      <c r="P220" s="2" t="s">
        <v>66</v>
      </c>
      <c r="Q220" s="2" t="s">
        <v>66</v>
      </c>
      <c r="R220" s="2" t="s">
        <v>65</v>
      </c>
      <c r="S220" s="3"/>
      <c r="T220" s="3"/>
      <c r="U220" s="3"/>
      <c r="V220" s="3">
        <v>1</v>
      </c>
      <c r="W220" s="3">
        <v>2</v>
      </c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2" t="s">
        <v>53</v>
      </c>
      <c r="AW220" s="2" t="s">
        <v>1068</v>
      </c>
      <c r="AX220" s="2" t="s">
        <v>53</v>
      </c>
      <c r="AY220" s="2" t="s">
        <v>53</v>
      </c>
      <c r="AZ220" s="2" t="s">
        <v>53</v>
      </c>
    </row>
    <row r="221" spans="1:52" ht="30" customHeight="1">
      <c r="A221" s="23" t="s">
        <v>801</v>
      </c>
      <c r="B221" s="23" t="s">
        <v>828</v>
      </c>
      <c r="C221" s="23" t="s">
        <v>618</v>
      </c>
      <c r="D221" s="24">
        <v>1</v>
      </c>
      <c r="E221" s="26">
        <v>0</v>
      </c>
      <c r="F221" s="29">
        <f t="shared" si="32"/>
        <v>0</v>
      </c>
      <c r="G221" s="26">
        <v>0</v>
      </c>
      <c r="H221" s="29">
        <f t="shared" si="33"/>
        <v>0</v>
      </c>
      <c r="I221" s="26">
        <f>TRUNC(SUMIF(V217:V223, RIGHTB(O221, 1), H217:H223)*U221, 2)</f>
        <v>579.66</v>
      </c>
      <c r="J221" s="29">
        <f t="shared" si="34"/>
        <v>579.6</v>
      </c>
      <c r="K221" s="26">
        <f t="shared" si="35"/>
        <v>579.6</v>
      </c>
      <c r="L221" s="29">
        <f t="shared" si="35"/>
        <v>579.6</v>
      </c>
      <c r="M221" s="23" t="s">
        <v>53</v>
      </c>
      <c r="N221" s="2" t="s">
        <v>1058</v>
      </c>
      <c r="O221" s="2" t="s">
        <v>619</v>
      </c>
      <c r="P221" s="2" t="s">
        <v>66</v>
      </c>
      <c r="Q221" s="2" t="s">
        <v>66</v>
      </c>
      <c r="R221" s="2" t="s">
        <v>66</v>
      </c>
      <c r="S221" s="3">
        <v>1</v>
      </c>
      <c r="T221" s="3">
        <v>2</v>
      </c>
      <c r="U221" s="3">
        <v>0.05</v>
      </c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2" t="s">
        <v>53</v>
      </c>
      <c r="AW221" s="2" t="s">
        <v>1069</v>
      </c>
      <c r="AX221" s="2" t="s">
        <v>53</v>
      </c>
      <c r="AY221" s="2" t="s">
        <v>53</v>
      </c>
      <c r="AZ221" s="2" t="s">
        <v>53</v>
      </c>
    </row>
    <row r="222" spans="1:52" ht="30" customHeight="1">
      <c r="A222" s="23" t="s">
        <v>673</v>
      </c>
      <c r="B222" s="23" t="s">
        <v>674</v>
      </c>
      <c r="C222" s="23" t="s">
        <v>604</v>
      </c>
      <c r="D222" s="24">
        <v>6.1499999999999999E-2</v>
      </c>
      <c r="E222" s="26">
        <f>일위대가목록!E8</f>
        <v>37134</v>
      </c>
      <c r="F222" s="29">
        <f t="shared" si="32"/>
        <v>2283.6999999999998</v>
      </c>
      <c r="G222" s="26">
        <f>일위대가목록!F8</f>
        <v>59025</v>
      </c>
      <c r="H222" s="29">
        <f t="shared" si="33"/>
        <v>3630</v>
      </c>
      <c r="I222" s="26">
        <f>일위대가목록!G8</f>
        <v>72600</v>
      </c>
      <c r="J222" s="29">
        <f t="shared" si="34"/>
        <v>4464.8999999999996</v>
      </c>
      <c r="K222" s="26">
        <f t="shared" si="35"/>
        <v>168759</v>
      </c>
      <c r="L222" s="29">
        <f t="shared" si="35"/>
        <v>10378.6</v>
      </c>
      <c r="M222" s="23" t="s">
        <v>675</v>
      </c>
      <c r="N222" s="2" t="s">
        <v>1058</v>
      </c>
      <c r="O222" s="2" t="s">
        <v>672</v>
      </c>
      <c r="P222" s="2" t="s">
        <v>65</v>
      </c>
      <c r="Q222" s="2" t="s">
        <v>66</v>
      </c>
      <c r="R222" s="2" t="s">
        <v>66</v>
      </c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2" t="s">
        <v>53</v>
      </c>
      <c r="AW222" s="2" t="s">
        <v>1070</v>
      </c>
      <c r="AX222" s="2" t="s">
        <v>53</v>
      </c>
      <c r="AY222" s="2" t="s">
        <v>53</v>
      </c>
      <c r="AZ222" s="2" t="s">
        <v>53</v>
      </c>
    </row>
    <row r="223" spans="1:52" ht="30" customHeight="1">
      <c r="A223" s="23" t="s">
        <v>1071</v>
      </c>
      <c r="B223" s="23" t="s">
        <v>828</v>
      </c>
      <c r="C223" s="23" t="s">
        <v>618</v>
      </c>
      <c r="D223" s="24">
        <v>1</v>
      </c>
      <c r="E223" s="26">
        <f>TRUNC(SUMIF(W217:W223, RIGHTB(O223, 1), H217:H223)*U223, 2)</f>
        <v>579.66</v>
      </c>
      <c r="F223" s="29">
        <f t="shared" si="32"/>
        <v>579.6</v>
      </c>
      <c r="G223" s="26">
        <v>0</v>
      </c>
      <c r="H223" s="29">
        <f t="shared" si="33"/>
        <v>0</v>
      </c>
      <c r="I223" s="26">
        <v>0</v>
      </c>
      <c r="J223" s="29">
        <f t="shared" si="34"/>
        <v>0</v>
      </c>
      <c r="K223" s="26">
        <f t="shared" si="35"/>
        <v>579.6</v>
      </c>
      <c r="L223" s="29">
        <f t="shared" si="35"/>
        <v>579.6</v>
      </c>
      <c r="M223" s="23" t="s">
        <v>53</v>
      </c>
      <c r="N223" s="2" t="s">
        <v>1058</v>
      </c>
      <c r="O223" s="2" t="s">
        <v>1072</v>
      </c>
      <c r="P223" s="2" t="s">
        <v>66</v>
      </c>
      <c r="Q223" s="2" t="s">
        <v>66</v>
      </c>
      <c r="R223" s="2" t="s">
        <v>66</v>
      </c>
      <c r="S223" s="3">
        <v>1</v>
      </c>
      <c r="T223" s="3">
        <v>0</v>
      </c>
      <c r="U223" s="3">
        <v>0.05</v>
      </c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2" t="s">
        <v>53</v>
      </c>
      <c r="AW223" s="2" t="s">
        <v>1073</v>
      </c>
      <c r="AX223" s="2" t="s">
        <v>53</v>
      </c>
      <c r="AY223" s="2" t="s">
        <v>53</v>
      </c>
      <c r="AZ223" s="2" t="s">
        <v>53</v>
      </c>
    </row>
    <row r="224" spans="1:52" ht="30" customHeight="1">
      <c r="A224" s="23" t="s">
        <v>626</v>
      </c>
      <c r="B224" s="23" t="s">
        <v>53</v>
      </c>
      <c r="C224" s="23" t="s">
        <v>53</v>
      </c>
      <c r="D224" s="24"/>
      <c r="E224" s="26"/>
      <c r="F224" s="29">
        <f>TRUNC(SUMIF(N217:N223, N216, F217:F223),0)</f>
        <v>2863</v>
      </c>
      <c r="G224" s="26"/>
      <c r="H224" s="29">
        <f>TRUNC(SUMIF(N217:N223, N216, H217:H223),0)</f>
        <v>15223</v>
      </c>
      <c r="I224" s="26"/>
      <c r="J224" s="29">
        <f>TRUNC(SUMIF(N217:N223, N216, J217:J223),0)</f>
        <v>5044</v>
      </c>
      <c r="K224" s="26"/>
      <c r="L224" s="29">
        <f>F224+H224+J224</f>
        <v>23130</v>
      </c>
      <c r="M224" s="23" t="s">
        <v>53</v>
      </c>
      <c r="N224" s="2" t="s">
        <v>69</v>
      </c>
      <c r="O224" s="2" t="s">
        <v>69</v>
      </c>
      <c r="P224" s="2" t="s">
        <v>53</v>
      </c>
      <c r="Q224" s="2" t="s">
        <v>53</v>
      </c>
      <c r="R224" s="2" t="s">
        <v>53</v>
      </c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2" t="s">
        <v>53</v>
      </c>
      <c r="AW224" s="2" t="s">
        <v>53</v>
      </c>
      <c r="AX224" s="2" t="s">
        <v>53</v>
      </c>
      <c r="AY224" s="2" t="s">
        <v>53</v>
      </c>
      <c r="AZ224" s="2" t="s">
        <v>53</v>
      </c>
    </row>
    <row r="225" spans="1:52" ht="30" customHeight="1">
      <c r="A225" s="24"/>
      <c r="B225" s="24"/>
      <c r="C225" s="24"/>
      <c r="D225" s="24"/>
      <c r="E225" s="26"/>
      <c r="F225" s="29"/>
      <c r="G225" s="26"/>
      <c r="H225" s="29"/>
      <c r="I225" s="26"/>
      <c r="J225" s="29"/>
      <c r="K225" s="26"/>
      <c r="L225" s="29"/>
      <c r="M225" s="24"/>
    </row>
    <row r="226" spans="1:52" ht="30" customHeight="1">
      <c r="A226" s="20" t="s">
        <v>1074</v>
      </c>
      <c r="B226" s="21"/>
      <c r="C226" s="21"/>
      <c r="D226" s="21"/>
      <c r="E226" s="25"/>
      <c r="F226" s="28"/>
      <c r="G226" s="25"/>
      <c r="H226" s="28"/>
      <c r="I226" s="25"/>
      <c r="J226" s="28"/>
      <c r="K226" s="25"/>
      <c r="L226" s="28"/>
      <c r="M226" s="22"/>
      <c r="N226" s="1" t="s">
        <v>1075</v>
      </c>
    </row>
    <row r="227" spans="1:52" ht="30" customHeight="1">
      <c r="A227" s="23" t="s">
        <v>1062</v>
      </c>
      <c r="B227" s="23" t="s">
        <v>622</v>
      </c>
      <c r="C227" s="23" t="s">
        <v>574</v>
      </c>
      <c r="D227" s="24">
        <v>0.04</v>
      </c>
      <c r="E227" s="26">
        <f>단가대비표!O133</f>
        <v>0</v>
      </c>
      <c r="F227" s="29">
        <f t="shared" ref="F227:F233" si="36">TRUNC(E227*D227,1)</f>
        <v>0</v>
      </c>
      <c r="G227" s="26">
        <f>단가대비표!P133</f>
        <v>276285</v>
      </c>
      <c r="H227" s="29">
        <f t="shared" ref="H227:H233" si="37">TRUNC(G227*D227,1)</f>
        <v>11051.4</v>
      </c>
      <c r="I227" s="26">
        <f>단가대비표!V133</f>
        <v>0</v>
      </c>
      <c r="J227" s="29">
        <f t="shared" ref="J227:J233" si="38">TRUNC(I227*D227,1)</f>
        <v>0</v>
      </c>
      <c r="K227" s="26">
        <f t="shared" ref="K227:L233" si="39">TRUNC(E227+G227+I227,1)</f>
        <v>276285</v>
      </c>
      <c r="L227" s="29">
        <f t="shared" si="39"/>
        <v>11051.4</v>
      </c>
      <c r="M227" s="23" t="s">
        <v>1063</v>
      </c>
      <c r="N227" s="2" t="s">
        <v>1075</v>
      </c>
      <c r="O227" s="2" t="s">
        <v>1064</v>
      </c>
      <c r="P227" s="2" t="s">
        <v>66</v>
      </c>
      <c r="Q227" s="2" t="s">
        <v>66</v>
      </c>
      <c r="R227" s="2" t="s">
        <v>65</v>
      </c>
      <c r="S227" s="3"/>
      <c r="T227" s="3"/>
      <c r="U227" s="3"/>
      <c r="V227" s="3">
        <v>1</v>
      </c>
      <c r="W227" s="3">
        <v>2</v>
      </c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2" t="s">
        <v>53</v>
      </c>
      <c r="AW227" s="2" t="s">
        <v>1079</v>
      </c>
      <c r="AX227" s="2" t="s">
        <v>53</v>
      </c>
      <c r="AY227" s="2" t="s">
        <v>53</v>
      </c>
      <c r="AZ227" s="2" t="s">
        <v>53</v>
      </c>
    </row>
    <row r="228" spans="1:52" ht="30" customHeight="1">
      <c r="A228" s="23" t="s">
        <v>727</v>
      </c>
      <c r="B228" s="23" t="s">
        <v>622</v>
      </c>
      <c r="C228" s="23" t="s">
        <v>574</v>
      </c>
      <c r="D228" s="24">
        <v>0.01</v>
      </c>
      <c r="E228" s="26">
        <f>단가대비표!O126</f>
        <v>0</v>
      </c>
      <c r="F228" s="29">
        <f t="shared" si="36"/>
        <v>0</v>
      </c>
      <c r="G228" s="26">
        <f>단가대비표!P126</f>
        <v>228717</v>
      </c>
      <c r="H228" s="29">
        <f t="shared" si="37"/>
        <v>2287.1</v>
      </c>
      <c r="I228" s="26">
        <f>단가대비표!V126</f>
        <v>0</v>
      </c>
      <c r="J228" s="29">
        <f t="shared" si="38"/>
        <v>0</v>
      </c>
      <c r="K228" s="26">
        <f t="shared" si="39"/>
        <v>228717</v>
      </c>
      <c r="L228" s="29">
        <f t="shared" si="39"/>
        <v>2287.1</v>
      </c>
      <c r="M228" s="23" t="s">
        <v>728</v>
      </c>
      <c r="N228" s="2" t="s">
        <v>1075</v>
      </c>
      <c r="O228" s="2" t="s">
        <v>729</v>
      </c>
      <c r="P228" s="2" t="s">
        <v>66</v>
      </c>
      <c r="Q228" s="2" t="s">
        <v>66</v>
      </c>
      <c r="R228" s="2" t="s">
        <v>65</v>
      </c>
      <c r="S228" s="3"/>
      <c r="T228" s="3"/>
      <c r="U228" s="3"/>
      <c r="V228" s="3">
        <v>1</v>
      </c>
      <c r="W228" s="3">
        <v>2</v>
      </c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2" t="s">
        <v>53</v>
      </c>
      <c r="AW228" s="2" t="s">
        <v>1080</v>
      </c>
      <c r="AX228" s="2" t="s">
        <v>53</v>
      </c>
      <c r="AY228" s="2" t="s">
        <v>53</v>
      </c>
      <c r="AZ228" s="2" t="s">
        <v>53</v>
      </c>
    </row>
    <row r="229" spans="1:52" ht="30" customHeight="1">
      <c r="A229" s="23" t="s">
        <v>1013</v>
      </c>
      <c r="B229" s="23" t="s">
        <v>622</v>
      </c>
      <c r="C229" s="23" t="s">
        <v>574</v>
      </c>
      <c r="D229" s="24">
        <v>0.01</v>
      </c>
      <c r="E229" s="26">
        <f>단가대비표!O128</f>
        <v>0</v>
      </c>
      <c r="F229" s="29">
        <f t="shared" si="36"/>
        <v>0</v>
      </c>
      <c r="G229" s="26">
        <f>단가대비표!P128</f>
        <v>275379</v>
      </c>
      <c r="H229" s="29">
        <f t="shared" si="37"/>
        <v>2753.7</v>
      </c>
      <c r="I229" s="26">
        <f>단가대비표!V128</f>
        <v>0</v>
      </c>
      <c r="J229" s="29">
        <f t="shared" si="38"/>
        <v>0</v>
      </c>
      <c r="K229" s="26">
        <f t="shared" si="39"/>
        <v>275379</v>
      </c>
      <c r="L229" s="29">
        <f t="shared" si="39"/>
        <v>2753.7</v>
      </c>
      <c r="M229" s="23" t="s">
        <v>1014</v>
      </c>
      <c r="N229" s="2" t="s">
        <v>1075</v>
      </c>
      <c r="O229" s="2" t="s">
        <v>1015</v>
      </c>
      <c r="P229" s="2" t="s">
        <v>66</v>
      </c>
      <c r="Q229" s="2" t="s">
        <v>66</v>
      </c>
      <c r="R229" s="2" t="s">
        <v>65</v>
      </c>
      <c r="S229" s="3"/>
      <c r="T229" s="3"/>
      <c r="U229" s="3"/>
      <c r="V229" s="3">
        <v>1</v>
      </c>
      <c r="W229" s="3">
        <v>2</v>
      </c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2" t="s">
        <v>53</v>
      </c>
      <c r="AW229" s="2" t="s">
        <v>1081</v>
      </c>
      <c r="AX229" s="2" t="s">
        <v>53</v>
      </c>
      <c r="AY229" s="2" t="s">
        <v>53</v>
      </c>
      <c r="AZ229" s="2" t="s">
        <v>53</v>
      </c>
    </row>
    <row r="230" spans="1:52" ht="30" customHeight="1">
      <c r="A230" s="23" t="s">
        <v>731</v>
      </c>
      <c r="B230" s="23" t="s">
        <v>622</v>
      </c>
      <c r="C230" s="23" t="s">
        <v>574</v>
      </c>
      <c r="D230" s="24">
        <v>0.01</v>
      </c>
      <c r="E230" s="26">
        <f>단가대비표!O125</f>
        <v>0</v>
      </c>
      <c r="F230" s="29">
        <f t="shared" si="36"/>
        <v>0</v>
      </c>
      <c r="G230" s="26">
        <f>단가대비표!P125</f>
        <v>172698</v>
      </c>
      <c r="H230" s="29">
        <f t="shared" si="37"/>
        <v>1726.9</v>
      </c>
      <c r="I230" s="26">
        <f>단가대비표!V125</f>
        <v>0</v>
      </c>
      <c r="J230" s="29">
        <f t="shared" si="38"/>
        <v>0</v>
      </c>
      <c r="K230" s="26">
        <f t="shared" si="39"/>
        <v>172698</v>
      </c>
      <c r="L230" s="29">
        <f t="shared" si="39"/>
        <v>1726.9</v>
      </c>
      <c r="M230" s="23" t="s">
        <v>732</v>
      </c>
      <c r="N230" s="2" t="s">
        <v>1075</v>
      </c>
      <c r="O230" s="2" t="s">
        <v>733</v>
      </c>
      <c r="P230" s="2" t="s">
        <v>66</v>
      </c>
      <c r="Q230" s="2" t="s">
        <v>66</v>
      </c>
      <c r="R230" s="2" t="s">
        <v>65</v>
      </c>
      <c r="S230" s="3"/>
      <c r="T230" s="3"/>
      <c r="U230" s="3"/>
      <c r="V230" s="3">
        <v>1</v>
      </c>
      <c r="W230" s="3">
        <v>2</v>
      </c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2" t="s">
        <v>53</v>
      </c>
      <c r="AW230" s="2" t="s">
        <v>1082</v>
      </c>
      <c r="AX230" s="2" t="s">
        <v>53</v>
      </c>
      <c r="AY230" s="2" t="s">
        <v>53</v>
      </c>
      <c r="AZ230" s="2" t="s">
        <v>53</v>
      </c>
    </row>
    <row r="231" spans="1:52" ht="30" customHeight="1">
      <c r="A231" s="23" t="s">
        <v>801</v>
      </c>
      <c r="B231" s="23" t="s">
        <v>828</v>
      </c>
      <c r="C231" s="23" t="s">
        <v>618</v>
      </c>
      <c r="D231" s="24">
        <v>1</v>
      </c>
      <c r="E231" s="26">
        <v>0</v>
      </c>
      <c r="F231" s="29">
        <f t="shared" si="36"/>
        <v>0</v>
      </c>
      <c r="G231" s="26">
        <v>0</v>
      </c>
      <c r="H231" s="29">
        <f t="shared" si="37"/>
        <v>0</v>
      </c>
      <c r="I231" s="26">
        <f>TRUNC(SUMIF(V227:V233, RIGHTB(O231, 1), H227:H233)*U231, 2)</f>
        <v>890.95</v>
      </c>
      <c r="J231" s="29">
        <f t="shared" si="38"/>
        <v>890.9</v>
      </c>
      <c r="K231" s="26">
        <f t="shared" si="39"/>
        <v>890.9</v>
      </c>
      <c r="L231" s="29">
        <f t="shared" si="39"/>
        <v>890.9</v>
      </c>
      <c r="M231" s="23" t="s">
        <v>53</v>
      </c>
      <c r="N231" s="2" t="s">
        <v>1075</v>
      </c>
      <c r="O231" s="2" t="s">
        <v>619</v>
      </c>
      <c r="P231" s="2" t="s">
        <v>66</v>
      </c>
      <c r="Q231" s="2" t="s">
        <v>66</v>
      </c>
      <c r="R231" s="2" t="s">
        <v>66</v>
      </c>
      <c r="S231" s="3">
        <v>1</v>
      </c>
      <c r="T231" s="3">
        <v>2</v>
      </c>
      <c r="U231" s="3">
        <v>0.05</v>
      </c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2" t="s">
        <v>53</v>
      </c>
      <c r="AW231" s="2" t="s">
        <v>1083</v>
      </c>
      <c r="AX231" s="2" t="s">
        <v>53</v>
      </c>
      <c r="AY231" s="2" t="s">
        <v>53</v>
      </c>
      <c r="AZ231" s="2" t="s">
        <v>53</v>
      </c>
    </row>
    <row r="232" spans="1:52" ht="30" customHeight="1">
      <c r="A232" s="23" t="s">
        <v>673</v>
      </c>
      <c r="B232" s="23" t="s">
        <v>674</v>
      </c>
      <c r="C232" s="23" t="s">
        <v>604</v>
      </c>
      <c r="D232" s="24">
        <v>0.08</v>
      </c>
      <c r="E232" s="26">
        <f>일위대가목록!E8</f>
        <v>37134</v>
      </c>
      <c r="F232" s="29">
        <f t="shared" si="36"/>
        <v>2970.7</v>
      </c>
      <c r="G232" s="26">
        <f>일위대가목록!F8</f>
        <v>59025</v>
      </c>
      <c r="H232" s="29">
        <f t="shared" si="37"/>
        <v>4722</v>
      </c>
      <c r="I232" s="26">
        <f>일위대가목록!G8</f>
        <v>72600</v>
      </c>
      <c r="J232" s="29">
        <f t="shared" si="38"/>
        <v>5808</v>
      </c>
      <c r="K232" s="26">
        <f t="shared" si="39"/>
        <v>168759</v>
      </c>
      <c r="L232" s="29">
        <f t="shared" si="39"/>
        <v>13500.7</v>
      </c>
      <c r="M232" s="23" t="s">
        <v>675</v>
      </c>
      <c r="N232" s="2" t="s">
        <v>1075</v>
      </c>
      <c r="O232" s="2" t="s">
        <v>672</v>
      </c>
      <c r="P232" s="2" t="s">
        <v>65</v>
      </c>
      <c r="Q232" s="2" t="s">
        <v>66</v>
      </c>
      <c r="R232" s="2" t="s">
        <v>66</v>
      </c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2" t="s">
        <v>53</v>
      </c>
      <c r="AW232" s="2" t="s">
        <v>1084</v>
      </c>
      <c r="AX232" s="2" t="s">
        <v>53</v>
      </c>
      <c r="AY232" s="2" t="s">
        <v>53</v>
      </c>
      <c r="AZ232" s="2" t="s">
        <v>53</v>
      </c>
    </row>
    <row r="233" spans="1:52" ht="30" customHeight="1">
      <c r="A233" s="23" t="s">
        <v>1071</v>
      </c>
      <c r="B233" s="23" t="s">
        <v>828</v>
      </c>
      <c r="C233" s="23" t="s">
        <v>618</v>
      </c>
      <c r="D233" s="24">
        <v>1</v>
      </c>
      <c r="E233" s="26">
        <f>TRUNC(SUMIF(W227:W233, RIGHTB(O233, 1), H227:H233)*U233, 2)</f>
        <v>890.95</v>
      </c>
      <c r="F233" s="29">
        <f t="shared" si="36"/>
        <v>890.9</v>
      </c>
      <c r="G233" s="26">
        <v>0</v>
      </c>
      <c r="H233" s="29">
        <f t="shared" si="37"/>
        <v>0</v>
      </c>
      <c r="I233" s="26">
        <v>0</v>
      </c>
      <c r="J233" s="29">
        <f t="shared" si="38"/>
        <v>0</v>
      </c>
      <c r="K233" s="26">
        <f t="shared" si="39"/>
        <v>890.9</v>
      </c>
      <c r="L233" s="29">
        <f t="shared" si="39"/>
        <v>890.9</v>
      </c>
      <c r="M233" s="23" t="s">
        <v>53</v>
      </c>
      <c r="N233" s="2" t="s">
        <v>1075</v>
      </c>
      <c r="O233" s="2" t="s">
        <v>1072</v>
      </c>
      <c r="P233" s="2" t="s">
        <v>66</v>
      </c>
      <c r="Q233" s="2" t="s">
        <v>66</v>
      </c>
      <c r="R233" s="2" t="s">
        <v>66</v>
      </c>
      <c r="S233" s="3">
        <v>1</v>
      </c>
      <c r="T233" s="3">
        <v>0</v>
      </c>
      <c r="U233" s="3">
        <v>0.05</v>
      </c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2" t="s">
        <v>53</v>
      </c>
      <c r="AW233" s="2" t="s">
        <v>1085</v>
      </c>
      <c r="AX233" s="2" t="s">
        <v>53</v>
      </c>
      <c r="AY233" s="2" t="s">
        <v>53</v>
      </c>
      <c r="AZ233" s="2" t="s">
        <v>53</v>
      </c>
    </row>
    <row r="234" spans="1:52" ht="30" customHeight="1">
      <c r="A234" s="23" t="s">
        <v>626</v>
      </c>
      <c r="B234" s="23" t="s">
        <v>53</v>
      </c>
      <c r="C234" s="23" t="s">
        <v>53</v>
      </c>
      <c r="D234" s="24"/>
      <c r="E234" s="26"/>
      <c r="F234" s="29">
        <f>TRUNC(SUMIF(N227:N233, N226, F227:F233),0)</f>
        <v>3861</v>
      </c>
      <c r="G234" s="26"/>
      <c r="H234" s="29">
        <f>TRUNC(SUMIF(N227:N233, N226, H227:H233),0)</f>
        <v>22541</v>
      </c>
      <c r="I234" s="26"/>
      <c r="J234" s="29">
        <f>TRUNC(SUMIF(N227:N233, N226, J227:J233),0)</f>
        <v>6698</v>
      </c>
      <c r="K234" s="26"/>
      <c r="L234" s="29">
        <f>F234+H234+J234</f>
        <v>33100</v>
      </c>
      <c r="M234" s="23" t="s">
        <v>53</v>
      </c>
      <c r="N234" s="2" t="s">
        <v>69</v>
      </c>
      <c r="O234" s="2" t="s">
        <v>69</v>
      </c>
      <c r="P234" s="2" t="s">
        <v>53</v>
      </c>
      <c r="Q234" s="2" t="s">
        <v>53</v>
      </c>
      <c r="R234" s="2" t="s">
        <v>53</v>
      </c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2" t="s">
        <v>53</v>
      </c>
      <c r="AW234" s="2" t="s">
        <v>53</v>
      </c>
      <c r="AX234" s="2" t="s">
        <v>53</v>
      </c>
      <c r="AY234" s="2" t="s">
        <v>53</v>
      </c>
      <c r="AZ234" s="2" t="s">
        <v>53</v>
      </c>
    </row>
    <row r="235" spans="1:52" ht="30" customHeight="1">
      <c r="A235" s="24"/>
      <c r="B235" s="24"/>
      <c r="C235" s="24"/>
      <c r="D235" s="24"/>
      <c r="E235" s="26"/>
      <c r="F235" s="29"/>
      <c r="G235" s="26"/>
      <c r="H235" s="29"/>
      <c r="I235" s="26"/>
      <c r="J235" s="29"/>
      <c r="K235" s="26"/>
      <c r="L235" s="29"/>
      <c r="M235" s="24"/>
    </row>
    <row r="236" spans="1:52" ht="30" customHeight="1">
      <c r="A236" s="20" t="s">
        <v>1086</v>
      </c>
      <c r="B236" s="21"/>
      <c r="C236" s="21"/>
      <c r="D236" s="21"/>
      <c r="E236" s="25"/>
      <c r="F236" s="28"/>
      <c r="G236" s="25"/>
      <c r="H236" s="28"/>
      <c r="I236" s="25"/>
      <c r="J236" s="28"/>
      <c r="K236" s="25"/>
      <c r="L236" s="28"/>
      <c r="M236" s="22"/>
      <c r="N236" s="1" t="s">
        <v>117</v>
      </c>
    </row>
    <row r="237" spans="1:52" ht="30" customHeight="1">
      <c r="A237" s="23" t="s">
        <v>1088</v>
      </c>
      <c r="B237" s="23" t="s">
        <v>622</v>
      </c>
      <c r="C237" s="23" t="s">
        <v>574</v>
      </c>
      <c r="D237" s="24">
        <v>1.67</v>
      </c>
      <c r="E237" s="26">
        <f>단가대비표!O131</f>
        <v>0</v>
      </c>
      <c r="F237" s="29">
        <f>TRUNC(E237*D237,1)</f>
        <v>0</v>
      </c>
      <c r="G237" s="26">
        <f>단가대비표!P131</f>
        <v>255172</v>
      </c>
      <c r="H237" s="29">
        <f>TRUNC(G237*D237,1)</f>
        <v>426137.2</v>
      </c>
      <c r="I237" s="26">
        <f>단가대비표!V131</f>
        <v>0</v>
      </c>
      <c r="J237" s="29">
        <f>TRUNC(I237*D237,1)</f>
        <v>0</v>
      </c>
      <c r="K237" s="26">
        <f t="shared" ref="K237:L239" si="40">TRUNC(E237+G237+I237,1)</f>
        <v>255172</v>
      </c>
      <c r="L237" s="29">
        <f t="shared" si="40"/>
        <v>426137.2</v>
      </c>
      <c r="M237" s="23" t="s">
        <v>1089</v>
      </c>
      <c r="N237" s="2" t="s">
        <v>117</v>
      </c>
      <c r="O237" s="2" t="s">
        <v>1090</v>
      </c>
      <c r="P237" s="2" t="s">
        <v>66</v>
      </c>
      <c r="Q237" s="2" t="s">
        <v>66</v>
      </c>
      <c r="R237" s="2" t="s">
        <v>65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2" t="s">
        <v>53</v>
      </c>
      <c r="AW237" s="2" t="s">
        <v>1091</v>
      </c>
      <c r="AX237" s="2" t="s">
        <v>53</v>
      </c>
      <c r="AY237" s="2" t="s">
        <v>53</v>
      </c>
      <c r="AZ237" s="2" t="s">
        <v>53</v>
      </c>
    </row>
    <row r="238" spans="1:52" ht="30" customHeight="1">
      <c r="A238" s="23" t="s">
        <v>727</v>
      </c>
      <c r="B238" s="23" t="s">
        <v>622</v>
      </c>
      <c r="C238" s="23" t="s">
        <v>574</v>
      </c>
      <c r="D238" s="24">
        <v>0.42</v>
      </c>
      <c r="E238" s="26">
        <f>단가대비표!O126</f>
        <v>0</v>
      </c>
      <c r="F238" s="29">
        <f>TRUNC(E238*D238,1)</f>
        <v>0</v>
      </c>
      <c r="G238" s="26">
        <f>단가대비표!P126</f>
        <v>228717</v>
      </c>
      <c r="H238" s="29">
        <f>TRUNC(G238*D238,1)</f>
        <v>96061.1</v>
      </c>
      <c r="I238" s="26">
        <f>단가대비표!V126</f>
        <v>0</v>
      </c>
      <c r="J238" s="29">
        <f>TRUNC(I238*D238,1)</f>
        <v>0</v>
      </c>
      <c r="K238" s="26">
        <f t="shared" si="40"/>
        <v>228717</v>
      </c>
      <c r="L238" s="29">
        <f t="shared" si="40"/>
        <v>96061.1</v>
      </c>
      <c r="M238" s="23" t="s">
        <v>728</v>
      </c>
      <c r="N238" s="2" t="s">
        <v>117</v>
      </c>
      <c r="O238" s="2" t="s">
        <v>729</v>
      </c>
      <c r="P238" s="2" t="s">
        <v>66</v>
      </c>
      <c r="Q238" s="2" t="s">
        <v>66</v>
      </c>
      <c r="R238" s="2" t="s">
        <v>65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2" t="s">
        <v>53</v>
      </c>
      <c r="AW238" s="2" t="s">
        <v>1092</v>
      </c>
      <c r="AX238" s="2" t="s">
        <v>53</v>
      </c>
      <c r="AY238" s="2" t="s">
        <v>53</v>
      </c>
      <c r="AZ238" s="2" t="s">
        <v>53</v>
      </c>
    </row>
    <row r="239" spans="1:52" ht="30" customHeight="1">
      <c r="A239" s="23" t="s">
        <v>649</v>
      </c>
      <c r="B239" s="23" t="s">
        <v>662</v>
      </c>
      <c r="C239" s="23" t="s">
        <v>604</v>
      </c>
      <c r="D239" s="24">
        <v>2.5</v>
      </c>
      <c r="E239" s="26">
        <f>일위대가목록!E7</f>
        <v>24963</v>
      </c>
      <c r="F239" s="29">
        <f>TRUNC(E239*D239,1)</f>
        <v>62407.5</v>
      </c>
      <c r="G239" s="26">
        <f>일위대가목록!F7</f>
        <v>59025</v>
      </c>
      <c r="H239" s="29">
        <f>TRUNC(G239*D239,1)</f>
        <v>147562.5</v>
      </c>
      <c r="I239" s="26">
        <f>일위대가목록!G7</f>
        <v>90444</v>
      </c>
      <c r="J239" s="29">
        <f>TRUNC(I239*D239,1)</f>
        <v>226110</v>
      </c>
      <c r="K239" s="26">
        <f t="shared" si="40"/>
        <v>174432</v>
      </c>
      <c r="L239" s="29">
        <f t="shared" si="40"/>
        <v>436080</v>
      </c>
      <c r="M239" s="23" t="s">
        <v>663</v>
      </c>
      <c r="N239" s="2" t="s">
        <v>117</v>
      </c>
      <c r="O239" s="2" t="s">
        <v>661</v>
      </c>
      <c r="P239" s="2" t="s">
        <v>65</v>
      </c>
      <c r="Q239" s="2" t="s">
        <v>66</v>
      </c>
      <c r="R239" s="2" t="s">
        <v>66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2" t="s">
        <v>53</v>
      </c>
      <c r="AW239" s="2" t="s">
        <v>1093</v>
      </c>
      <c r="AX239" s="2" t="s">
        <v>53</v>
      </c>
      <c r="AY239" s="2" t="s">
        <v>53</v>
      </c>
      <c r="AZ239" s="2" t="s">
        <v>53</v>
      </c>
    </row>
    <row r="240" spans="1:52" ht="30" customHeight="1">
      <c r="A240" s="23" t="s">
        <v>626</v>
      </c>
      <c r="B240" s="23" t="s">
        <v>53</v>
      </c>
      <c r="C240" s="23" t="s">
        <v>53</v>
      </c>
      <c r="D240" s="24"/>
      <c r="E240" s="26"/>
      <c r="F240" s="29">
        <f>TRUNC(SUMIF(N237:N239, N236, F237:F239),0)</f>
        <v>62407</v>
      </c>
      <c r="G240" s="26"/>
      <c r="H240" s="29">
        <f>TRUNC(SUMIF(N237:N239, N236, H237:H239),0)</f>
        <v>669760</v>
      </c>
      <c r="I240" s="26"/>
      <c r="J240" s="29">
        <f>TRUNC(SUMIF(N237:N239, N236, J237:J239),0)</f>
        <v>226110</v>
      </c>
      <c r="K240" s="26"/>
      <c r="L240" s="29">
        <f>F240+H240+J240</f>
        <v>958277</v>
      </c>
      <c r="M240" s="23" t="s">
        <v>53</v>
      </c>
      <c r="N240" s="2" t="s">
        <v>69</v>
      </c>
      <c r="O240" s="2" t="s">
        <v>69</v>
      </c>
      <c r="P240" s="2" t="s">
        <v>53</v>
      </c>
      <c r="Q240" s="2" t="s">
        <v>53</v>
      </c>
      <c r="R240" s="2" t="s">
        <v>53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2" t="s">
        <v>53</v>
      </c>
      <c r="AW240" s="2" t="s">
        <v>53</v>
      </c>
      <c r="AX240" s="2" t="s">
        <v>53</v>
      </c>
      <c r="AY240" s="2" t="s">
        <v>53</v>
      </c>
      <c r="AZ240" s="2" t="s">
        <v>53</v>
      </c>
    </row>
    <row r="241" spans="1:52" ht="30" customHeight="1">
      <c r="A241" s="24"/>
      <c r="B241" s="24"/>
      <c r="C241" s="24"/>
      <c r="D241" s="24"/>
      <c r="E241" s="26"/>
      <c r="F241" s="29"/>
      <c r="G241" s="26"/>
      <c r="H241" s="29"/>
      <c r="I241" s="26"/>
      <c r="J241" s="29"/>
      <c r="K241" s="26"/>
      <c r="L241" s="29"/>
      <c r="M241" s="24"/>
    </row>
    <row r="242" spans="1:52" ht="30" customHeight="1">
      <c r="A242" s="20" t="s">
        <v>1094</v>
      </c>
      <c r="B242" s="21"/>
      <c r="C242" s="21"/>
      <c r="D242" s="21"/>
      <c r="E242" s="25"/>
      <c r="F242" s="28"/>
      <c r="G242" s="25"/>
      <c r="H242" s="28"/>
      <c r="I242" s="25"/>
      <c r="J242" s="28"/>
      <c r="K242" s="25"/>
      <c r="L242" s="28"/>
      <c r="M242" s="22"/>
      <c r="N242" s="1" t="s">
        <v>157</v>
      </c>
    </row>
    <row r="243" spans="1:52" ht="30" customHeight="1">
      <c r="A243" s="23" t="s">
        <v>1096</v>
      </c>
      <c r="B243" s="23" t="s">
        <v>622</v>
      </c>
      <c r="C243" s="23" t="s">
        <v>574</v>
      </c>
      <c r="D243" s="24">
        <v>0.12</v>
      </c>
      <c r="E243" s="26">
        <f>단가대비표!O135</f>
        <v>0</v>
      </c>
      <c r="F243" s="29">
        <f>TRUNC(E243*D243,1)</f>
        <v>0</v>
      </c>
      <c r="G243" s="26">
        <f>단가대비표!P135</f>
        <v>273229</v>
      </c>
      <c r="H243" s="29">
        <f>TRUNC(G243*D243,1)</f>
        <v>32787.4</v>
      </c>
      <c r="I243" s="26">
        <f>단가대비표!V135</f>
        <v>0</v>
      </c>
      <c r="J243" s="29">
        <f>TRUNC(I243*D243,1)</f>
        <v>0</v>
      </c>
      <c r="K243" s="26">
        <f t="shared" ref="K243:L247" si="41">TRUNC(E243+G243+I243,1)</f>
        <v>273229</v>
      </c>
      <c r="L243" s="29">
        <f t="shared" si="41"/>
        <v>32787.4</v>
      </c>
      <c r="M243" s="23" t="s">
        <v>1097</v>
      </c>
      <c r="N243" s="2" t="s">
        <v>157</v>
      </c>
      <c r="O243" s="2" t="s">
        <v>1098</v>
      </c>
      <c r="P243" s="2" t="s">
        <v>66</v>
      </c>
      <c r="Q243" s="2" t="s">
        <v>66</v>
      </c>
      <c r="R243" s="2" t="s">
        <v>65</v>
      </c>
      <c r="S243" s="3"/>
      <c r="T243" s="3"/>
      <c r="U243" s="3"/>
      <c r="V243" s="3">
        <v>1</v>
      </c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2" t="s">
        <v>53</v>
      </c>
      <c r="AW243" s="2" t="s">
        <v>1099</v>
      </c>
      <c r="AX243" s="2" t="s">
        <v>53</v>
      </c>
      <c r="AY243" s="2" t="s">
        <v>53</v>
      </c>
      <c r="AZ243" s="2" t="s">
        <v>53</v>
      </c>
    </row>
    <row r="244" spans="1:52" ht="30" customHeight="1">
      <c r="A244" s="23" t="s">
        <v>731</v>
      </c>
      <c r="B244" s="23" t="s">
        <v>622</v>
      </c>
      <c r="C244" s="23" t="s">
        <v>574</v>
      </c>
      <c r="D244" s="24">
        <v>0.04</v>
      </c>
      <c r="E244" s="26">
        <f>단가대비표!O125</f>
        <v>0</v>
      </c>
      <c r="F244" s="29">
        <f>TRUNC(E244*D244,1)</f>
        <v>0</v>
      </c>
      <c r="G244" s="26">
        <f>단가대비표!P125</f>
        <v>172698</v>
      </c>
      <c r="H244" s="29">
        <f>TRUNC(G244*D244,1)</f>
        <v>6907.9</v>
      </c>
      <c r="I244" s="26">
        <f>단가대비표!V125</f>
        <v>0</v>
      </c>
      <c r="J244" s="29">
        <f>TRUNC(I244*D244,1)</f>
        <v>0</v>
      </c>
      <c r="K244" s="26">
        <f t="shared" si="41"/>
        <v>172698</v>
      </c>
      <c r="L244" s="29">
        <f t="shared" si="41"/>
        <v>6907.9</v>
      </c>
      <c r="M244" s="23" t="s">
        <v>732</v>
      </c>
      <c r="N244" s="2" t="s">
        <v>157</v>
      </c>
      <c r="O244" s="2" t="s">
        <v>733</v>
      </c>
      <c r="P244" s="2" t="s">
        <v>66</v>
      </c>
      <c r="Q244" s="2" t="s">
        <v>66</v>
      </c>
      <c r="R244" s="2" t="s">
        <v>65</v>
      </c>
      <c r="S244" s="3"/>
      <c r="T244" s="3"/>
      <c r="U244" s="3"/>
      <c r="V244" s="3">
        <v>1</v>
      </c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2" t="s">
        <v>53</v>
      </c>
      <c r="AW244" s="2" t="s">
        <v>1100</v>
      </c>
      <c r="AX244" s="2" t="s">
        <v>53</v>
      </c>
      <c r="AY244" s="2" t="s">
        <v>53</v>
      </c>
      <c r="AZ244" s="2" t="s">
        <v>53</v>
      </c>
    </row>
    <row r="245" spans="1:52" ht="30" customHeight="1">
      <c r="A245" s="23" t="s">
        <v>801</v>
      </c>
      <c r="B245" s="23" t="s">
        <v>1046</v>
      </c>
      <c r="C245" s="23" t="s">
        <v>618</v>
      </c>
      <c r="D245" s="24">
        <v>1</v>
      </c>
      <c r="E245" s="26">
        <v>0</v>
      </c>
      <c r="F245" s="29">
        <f>TRUNC(E245*D245,1)</f>
        <v>0</v>
      </c>
      <c r="G245" s="26">
        <v>0</v>
      </c>
      <c r="H245" s="29">
        <f>TRUNC(G245*D245,1)</f>
        <v>0</v>
      </c>
      <c r="I245" s="26">
        <f>TRUNC(SUMIF(V243:V247, RIGHTB(O245, 1), H243:H247)*U245, 2)</f>
        <v>793.9</v>
      </c>
      <c r="J245" s="29">
        <f>TRUNC(I245*D245,1)</f>
        <v>793.9</v>
      </c>
      <c r="K245" s="26">
        <f t="shared" si="41"/>
        <v>793.9</v>
      </c>
      <c r="L245" s="29">
        <f t="shared" si="41"/>
        <v>793.9</v>
      </c>
      <c r="M245" s="23" t="s">
        <v>53</v>
      </c>
      <c r="N245" s="2" t="s">
        <v>157</v>
      </c>
      <c r="O245" s="2" t="s">
        <v>619</v>
      </c>
      <c r="P245" s="2" t="s">
        <v>66</v>
      </c>
      <c r="Q245" s="2" t="s">
        <v>66</v>
      </c>
      <c r="R245" s="2" t="s">
        <v>66</v>
      </c>
      <c r="S245" s="3">
        <v>1</v>
      </c>
      <c r="T245" s="3">
        <v>2</v>
      </c>
      <c r="U245" s="3">
        <v>0.02</v>
      </c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2" t="s">
        <v>53</v>
      </c>
      <c r="AW245" s="2" t="s">
        <v>1101</v>
      </c>
      <c r="AX245" s="2" t="s">
        <v>53</v>
      </c>
      <c r="AY245" s="2" t="s">
        <v>53</v>
      </c>
      <c r="AZ245" s="2" t="s">
        <v>53</v>
      </c>
    </row>
    <row r="246" spans="1:52" ht="30" customHeight="1">
      <c r="A246" s="23" t="s">
        <v>142</v>
      </c>
      <c r="B246" s="23" t="s">
        <v>1102</v>
      </c>
      <c r="C246" s="23" t="s">
        <v>144</v>
      </c>
      <c r="D246" s="24">
        <v>75</v>
      </c>
      <c r="E246" s="26">
        <f>단가대비표!O37</f>
        <v>0</v>
      </c>
      <c r="F246" s="29">
        <f>TRUNC(E246*D246,1)</f>
        <v>0</v>
      </c>
      <c r="G246" s="26">
        <f>단가대비표!P37</f>
        <v>0</v>
      </c>
      <c r="H246" s="29">
        <f>TRUNC(G246*D246,1)</f>
        <v>0</v>
      </c>
      <c r="I246" s="26">
        <f>단가대비표!V37</f>
        <v>0</v>
      </c>
      <c r="J246" s="29">
        <f>TRUNC(I246*D246,1)</f>
        <v>0</v>
      </c>
      <c r="K246" s="26">
        <f t="shared" si="41"/>
        <v>0</v>
      </c>
      <c r="L246" s="29">
        <f t="shared" si="41"/>
        <v>0</v>
      </c>
      <c r="M246" s="23" t="s">
        <v>1103</v>
      </c>
      <c r="N246" s="2" t="s">
        <v>157</v>
      </c>
      <c r="O246" s="2" t="s">
        <v>1104</v>
      </c>
      <c r="P246" s="2" t="s">
        <v>66</v>
      </c>
      <c r="Q246" s="2" t="s">
        <v>66</v>
      </c>
      <c r="R246" s="2" t="s">
        <v>65</v>
      </c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2" t="s">
        <v>53</v>
      </c>
      <c r="AW246" s="2" t="s">
        <v>1105</v>
      </c>
      <c r="AX246" s="2" t="s">
        <v>53</v>
      </c>
      <c r="AY246" s="2" t="s">
        <v>53</v>
      </c>
      <c r="AZ246" s="2" t="s">
        <v>53</v>
      </c>
    </row>
    <row r="247" spans="1:52" ht="30" customHeight="1">
      <c r="A247" s="23" t="s">
        <v>1106</v>
      </c>
      <c r="B247" s="23" t="s">
        <v>1107</v>
      </c>
      <c r="C247" s="23" t="s">
        <v>306</v>
      </c>
      <c r="D247" s="24">
        <v>1.9E-2</v>
      </c>
      <c r="E247" s="26">
        <f>일위대가목록!E44</f>
        <v>118771</v>
      </c>
      <c r="F247" s="29">
        <f>TRUNC(E247*D247,1)</f>
        <v>2256.6</v>
      </c>
      <c r="G247" s="26">
        <f>일위대가목록!F44</f>
        <v>74260</v>
      </c>
      <c r="H247" s="29">
        <f>TRUNC(G247*D247,1)</f>
        <v>1410.9</v>
      </c>
      <c r="I247" s="26">
        <f>일위대가목록!G44</f>
        <v>0</v>
      </c>
      <c r="J247" s="29">
        <f>TRUNC(I247*D247,1)</f>
        <v>0</v>
      </c>
      <c r="K247" s="26">
        <f t="shared" si="41"/>
        <v>193031</v>
      </c>
      <c r="L247" s="29">
        <f t="shared" si="41"/>
        <v>3667.5</v>
      </c>
      <c r="M247" s="23" t="s">
        <v>1108</v>
      </c>
      <c r="N247" s="2" t="s">
        <v>157</v>
      </c>
      <c r="O247" s="2" t="s">
        <v>1109</v>
      </c>
      <c r="P247" s="2" t="s">
        <v>65</v>
      </c>
      <c r="Q247" s="2" t="s">
        <v>66</v>
      </c>
      <c r="R247" s="2" t="s">
        <v>66</v>
      </c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2" t="s">
        <v>53</v>
      </c>
      <c r="AW247" s="2" t="s">
        <v>1110</v>
      </c>
      <c r="AX247" s="2" t="s">
        <v>53</v>
      </c>
      <c r="AY247" s="2" t="s">
        <v>53</v>
      </c>
      <c r="AZ247" s="2" t="s">
        <v>53</v>
      </c>
    </row>
    <row r="248" spans="1:52" ht="30" customHeight="1">
      <c r="A248" s="23" t="s">
        <v>626</v>
      </c>
      <c r="B248" s="23" t="s">
        <v>53</v>
      </c>
      <c r="C248" s="23" t="s">
        <v>53</v>
      </c>
      <c r="D248" s="24"/>
      <c r="E248" s="26"/>
      <c r="F248" s="29">
        <f>TRUNC(SUMIF(N243:N247, N242, F243:F247),0)</f>
        <v>2256</v>
      </c>
      <c r="G248" s="26"/>
      <c r="H248" s="29">
        <f>TRUNC(SUMIF(N243:N247, N242, H243:H247),0)</f>
        <v>41106</v>
      </c>
      <c r="I248" s="26"/>
      <c r="J248" s="29">
        <f>TRUNC(SUMIF(N243:N247, N242, J243:J247),0)</f>
        <v>793</v>
      </c>
      <c r="K248" s="26"/>
      <c r="L248" s="29">
        <f>F248+H248+J248</f>
        <v>44155</v>
      </c>
      <c r="M248" s="23" t="s">
        <v>53</v>
      </c>
      <c r="N248" s="2" t="s">
        <v>69</v>
      </c>
      <c r="O248" s="2" t="s">
        <v>69</v>
      </c>
      <c r="P248" s="2" t="s">
        <v>53</v>
      </c>
      <c r="Q248" s="2" t="s">
        <v>53</v>
      </c>
      <c r="R248" s="2" t="s">
        <v>53</v>
      </c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2" t="s">
        <v>53</v>
      </c>
      <c r="AW248" s="2" t="s">
        <v>53</v>
      </c>
      <c r="AX248" s="2" t="s">
        <v>53</v>
      </c>
      <c r="AY248" s="2" t="s">
        <v>53</v>
      </c>
      <c r="AZ248" s="2" t="s">
        <v>53</v>
      </c>
    </row>
    <row r="249" spans="1:52" ht="30" customHeight="1">
      <c r="A249" s="24"/>
      <c r="B249" s="24"/>
      <c r="C249" s="24"/>
      <c r="D249" s="24"/>
      <c r="E249" s="26"/>
      <c r="F249" s="29"/>
      <c r="G249" s="26"/>
      <c r="H249" s="29"/>
      <c r="I249" s="26"/>
      <c r="J249" s="29"/>
      <c r="K249" s="26"/>
      <c r="L249" s="29"/>
      <c r="M249" s="24"/>
    </row>
    <row r="250" spans="1:52" ht="30" customHeight="1">
      <c r="A250" s="20" t="s">
        <v>1111</v>
      </c>
      <c r="B250" s="21"/>
      <c r="C250" s="21"/>
      <c r="D250" s="21"/>
      <c r="E250" s="25"/>
      <c r="F250" s="28"/>
      <c r="G250" s="25"/>
      <c r="H250" s="28"/>
      <c r="I250" s="25"/>
      <c r="J250" s="28"/>
      <c r="K250" s="25"/>
      <c r="L250" s="28"/>
      <c r="M250" s="22"/>
      <c r="N250" s="1" t="s">
        <v>162</v>
      </c>
    </row>
    <row r="251" spans="1:52" ht="30" customHeight="1">
      <c r="A251" s="23" t="s">
        <v>1096</v>
      </c>
      <c r="B251" s="23" t="s">
        <v>622</v>
      </c>
      <c r="C251" s="23" t="s">
        <v>574</v>
      </c>
      <c r="D251" s="24">
        <v>0.2</v>
      </c>
      <c r="E251" s="26">
        <f>단가대비표!O135</f>
        <v>0</v>
      </c>
      <c r="F251" s="29">
        <f>TRUNC(E251*D251,1)</f>
        <v>0</v>
      </c>
      <c r="G251" s="26">
        <f>단가대비표!P135</f>
        <v>273229</v>
      </c>
      <c r="H251" s="29">
        <f>TRUNC(G251*D251,1)</f>
        <v>54645.8</v>
      </c>
      <c r="I251" s="26">
        <f>단가대비표!V135</f>
        <v>0</v>
      </c>
      <c r="J251" s="29">
        <f>TRUNC(I251*D251,1)</f>
        <v>0</v>
      </c>
      <c r="K251" s="26">
        <f t="shared" ref="K251:L255" si="42">TRUNC(E251+G251+I251,1)</f>
        <v>273229</v>
      </c>
      <c r="L251" s="29">
        <f t="shared" si="42"/>
        <v>54645.8</v>
      </c>
      <c r="M251" s="23" t="s">
        <v>1097</v>
      </c>
      <c r="N251" s="2" t="s">
        <v>162</v>
      </c>
      <c r="O251" s="2" t="s">
        <v>1098</v>
      </c>
      <c r="P251" s="2" t="s">
        <v>66</v>
      </c>
      <c r="Q251" s="2" t="s">
        <v>66</v>
      </c>
      <c r="R251" s="2" t="s">
        <v>65</v>
      </c>
      <c r="S251" s="3"/>
      <c r="T251" s="3"/>
      <c r="U251" s="3"/>
      <c r="V251" s="3">
        <v>1</v>
      </c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2" t="s">
        <v>53</v>
      </c>
      <c r="AW251" s="2" t="s">
        <v>1112</v>
      </c>
      <c r="AX251" s="2" t="s">
        <v>53</v>
      </c>
      <c r="AY251" s="2" t="s">
        <v>53</v>
      </c>
      <c r="AZ251" s="2" t="s">
        <v>53</v>
      </c>
    </row>
    <row r="252" spans="1:52" ht="30" customHeight="1">
      <c r="A252" s="23" t="s">
        <v>731</v>
      </c>
      <c r="B252" s="23" t="s">
        <v>622</v>
      </c>
      <c r="C252" s="23" t="s">
        <v>574</v>
      </c>
      <c r="D252" s="24">
        <v>6.7000000000000004E-2</v>
      </c>
      <c r="E252" s="26">
        <f>단가대비표!O125</f>
        <v>0</v>
      </c>
      <c r="F252" s="29">
        <f>TRUNC(E252*D252,1)</f>
        <v>0</v>
      </c>
      <c r="G252" s="26">
        <f>단가대비표!P125</f>
        <v>172698</v>
      </c>
      <c r="H252" s="29">
        <f>TRUNC(G252*D252,1)</f>
        <v>11570.7</v>
      </c>
      <c r="I252" s="26">
        <f>단가대비표!V125</f>
        <v>0</v>
      </c>
      <c r="J252" s="29">
        <f>TRUNC(I252*D252,1)</f>
        <v>0</v>
      </c>
      <c r="K252" s="26">
        <f t="shared" si="42"/>
        <v>172698</v>
      </c>
      <c r="L252" s="29">
        <f t="shared" si="42"/>
        <v>11570.7</v>
      </c>
      <c r="M252" s="23" t="s">
        <v>732</v>
      </c>
      <c r="N252" s="2" t="s">
        <v>162</v>
      </c>
      <c r="O252" s="2" t="s">
        <v>733</v>
      </c>
      <c r="P252" s="2" t="s">
        <v>66</v>
      </c>
      <c r="Q252" s="2" t="s">
        <v>66</v>
      </c>
      <c r="R252" s="2" t="s">
        <v>65</v>
      </c>
      <c r="S252" s="3"/>
      <c r="T252" s="3"/>
      <c r="U252" s="3"/>
      <c r="V252" s="3">
        <v>1</v>
      </c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2" t="s">
        <v>53</v>
      </c>
      <c r="AW252" s="2" t="s">
        <v>1113</v>
      </c>
      <c r="AX252" s="2" t="s">
        <v>53</v>
      </c>
      <c r="AY252" s="2" t="s">
        <v>53</v>
      </c>
      <c r="AZ252" s="2" t="s">
        <v>53</v>
      </c>
    </row>
    <row r="253" spans="1:52" ht="30" customHeight="1">
      <c r="A253" s="23" t="s">
        <v>801</v>
      </c>
      <c r="B253" s="23" t="s">
        <v>1046</v>
      </c>
      <c r="C253" s="23" t="s">
        <v>618</v>
      </c>
      <c r="D253" s="24">
        <v>1</v>
      </c>
      <c r="E253" s="26">
        <v>0</v>
      </c>
      <c r="F253" s="29">
        <f>TRUNC(E253*D253,1)</f>
        <v>0</v>
      </c>
      <c r="G253" s="26">
        <v>0</v>
      </c>
      <c r="H253" s="29">
        <f>TRUNC(G253*D253,1)</f>
        <v>0</v>
      </c>
      <c r="I253" s="26">
        <f>TRUNC(SUMIF(V251:V255, RIGHTB(O253, 1), H251:H255)*U253, 2)</f>
        <v>1324.33</v>
      </c>
      <c r="J253" s="29">
        <f>TRUNC(I253*D253,1)</f>
        <v>1324.3</v>
      </c>
      <c r="K253" s="26">
        <f t="shared" si="42"/>
        <v>1324.3</v>
      </c>
      <c r="L253" s="29">
        <f t="shared" si="42"/>
        <v>1324.3</v>
      </c>
      <c r="M253" s="23" t="s">
        <v>53</v>
      </c>
      <c r="N253" s="2" t="s">
        <v>162</v>
      </c>
      <c r="O253" s="2" t="s">
        <v>619</v>
      </c>
      <c r="P253" s="2" t="s">
        <v>66</v>
      </c>
      <c r="Q253" s="2" t="s">
        <v>66</v>
      </c>
      <c r="R253" s="2" t="s">
        <v>66</v>
      </c>
      <c r="S253" s="3">
        <v>1</v>
      </c>
      <c r="T253" s="3">
        <v>2</v>
      </c>
      <c r="U253" s="3">
        <v>0.02</v>
      </c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2" t="s">
        <v>53</v>
      </c>
      <c r="AW253" s="2" t="s">
        <v>1114</v>
      </c>
      <c r="AX253" s="2" t="s">
        <v>53</v>
      </c>
      <c r="AY253" s="2" t="s">
        <v>53</v>
      </c>
      <c r="AZ253" s="2" t="s">
        <v>53</v>
      </c>
    </row>
    <row r="254" spans="1:52" ht="30" customHeight="1">
      <c r="A254" s="23" t="s">
        <v>142</v>
      </c>
      <c r="B254" s="23" t="s">
        <v>1102</v>
      </c>
      <c r="C254" s="23" t="s">
        <v>144</v>
      </c>
      <c r="D254" s="24">
        <v>149</v>
      </c>
      <c r="E254" s="26">
        <f>단가대비표!O37</f>
        <v>0</v>
      </c>
      <c r="F254" s="29">
        <f>TRUNC(E254*D254,1)</f>
        <v>0</v>
      </c>
      <c r="G254" s="26">
        <f>단가대비표!P37</f>
        <v>0</v>
      </c>
      <c r="H254" s="29">
        <f>TRUNC(G254*D254,1)</f>
        <v>0</v>
      </c>
      <c r="I254" s="26">
        <f>단가대비표!V37</f>
        <v>0</v>
      </c>
      <c r="J254" s="29">
        <f>TRUNC(I254*D254,1)</f>
        <v>0</v>
      </c>
      <c r="K254" s="26">
        <f t="shared" si="42"/>
        <v>0</v>
      </c>
      <c r="L254" s="29">
        <f t="shared" si="42"/>
        <v>0</v>
      </c>
      <c r="M254" s="23" t="s">
        <v>1103</v>
      </c>
      <c r="N254" s="2" t="s">
        <v>162</v>
      </c>
      <c r="O254" s="2" t="s">
        <v>1104</v>
      </c>
      <c r="P254" s="2" t="s">
        <v>66</v>
      </c>
      <c r="Q254" s="2" t="s">
        <v>66</v>
      </c>
      <c r="R254" s="2" t="s">
        <v>65</v>
      </c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2" t="s">
        <v>53</v>
      </c>
      <c r="AW254" s="2" t="s">
        <v>1115</v>
      </c>
      <c r="AX254" s="2" t="s">
        <v>53</v>
      </c>
      <c r="AY254" s="2" t="s">
        <v>53</v>
      </c>
      <c r="AZ254" s="2" t="s">
        <v>53</v>
      </c>
    </row>
    <row r="255" spans="1:52" ht="30" customHeight="1">
      <c r="A255" s="23" t="s">
        <v>1106</v>
      </c>
      <c r="B255" s="23" t="s">
        <v>1107</v>
      </c>
      <c r="C255" s="23" t="s">
        <v>306</v>
      </c>
      <c r="D255" s="24">
        <v>4.9000000000000002E-2</v>
      </c>
      <c r="E255" s="26">
        <f>일위대가목록!E44</f>
        <v>118771</v>
      </c>
      <c r="F255" s="29">
        <f>TRUNC(E255*D255,1)</f>
        <v>5819.7</v>
      </c>
      <c r="G255" s="26">
        <f>일위대가목록!F44</f>
        <v>74260</v>
      </c>
      <c r="H255" s="29">
        <f>TRUNC(G255*D255,1)</f>
        <v>3638.7</v>
      </c>
      <c r="I255" s="26">
        <f>일위대가목록!G44</f>
        <v>0</v>
      </c>
      <c r="J255" s="29">
        <f>TRUNC(I255*D255,1)</f>
        <v>0</v>
      </c>
      <c r="K255" s="26">
        <f t="shared" si="42"/>
        <v>193031</v>
      </c>
      <c r="L255" s="29">
        <f t="shared" si="42"/>
        <v>9458.4</v>
      </c>
      <c r="M255" s="23" t="s">
        <v>1108</v>
      </c>
      <c r="N255" s="2" t="s">
        <v>162</v>
      </c>
      <c r="O255" s="2" t="s">
        <v>1109</v>
      </c>
      <c r="P255" s="2" t="s">
        <v>65</v>
      </c>
      <c r="Q255" s="2" t="s">
        <v>66</v>
      </c>
      <c r="R255" s="2" t="s">
        <v>66</v>
      </c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2" t="s">
        <v>53</v>
      </c>
      <c r="AW255" s="2" t="s">
        <v>1116</v>
      </c>
      <c r="AX255" s="2" t="s">
        <v>53</v>
      </c>
      <c r="AY255" s="2" t="s">
        <v>53</v>
      </c>
      <c r="AZ255" s="2" t="s">
        <v>53</v>
      </c>
    </row>
    <row r="256" spans="1:52" ht="30" customHeight="1">
      <c r="A256" s="23" t="s">
        <v>626</v>
      </c>
      <c r="B256" s="23" t="s">
        <v>53</v>
      </c>
      <c r="C256" s="23" t="s">
        <v>53</v>
      </c>
      <c r="D256" s="24"/>
      <c r="E256" s="26"/>
      <c r="F256" s="29">
        <f>TRUNC(SUMIF(N251:N255, N250, F251:F255),0)</f>
        <v>5819</v>
      </c>
      <c r="G256" s="26"/>
      <c r="H256" s="29">
        <f>TRUNC(SUMIF(N251:N255, N250, H251:H255),0)</f>
        <v>69855</v>
      </c>
      <c r="I256" s="26"/>
      <c r="J256" s="29">
        <f>TRUNC(SUMIF(N251:N255, N250, J251:J255),0)</f>
        <v>1324</v>
      </c>
      <c r="K256" s="26"/>
      <c r="L256" s="29">
        <f>F256+H256+J256</f>
        <v>76998</v>
      </c>
      <c r="M256" s="23" t="s">
        <v>53</v>
      </c>
      <c r="N256" s="2" t="s">
        <v>69</v>
      </c>
      <c r="O256" s="2" t="s">
        <v>69</v>
      </c>
      <c r="P256" s="2" t="s">
        <v>53</v>
      </c>
      <c r="Q256" s="2" t="s">
        <v>53</v>
      </c>
      <c r="R256" s="2" t="s">
        <v>53</v>
      </c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2" t="s">
        <v>53</v>
      </c>
      <c r="AW256" s="2" t="s">
        <v>53</v>
      </c>
      <c r="AX256" s="2" t="s">
        <v>53</v>
      </c>
      <c r="AY256" s="2" t="s">
        <v>53</v>
      </c>
      <c r="AZ256" s="2" t="s">
        <v>53</v>
      </c>
    </row>
    <row r="257" spans="1:52" ht="30" customHeight="1">
      <c r="A257" s="24"/>
      <c r="B257" s="24"/>
      <c r="C257" s="24"/>
      <c r="D257" s="24"/>
      <c r="E257" s="26"/>
      <c r="F257" s="29"/>
      <c r="G257" s="26"/>
      <c r="H257" s="29"/>
      <c r="I257" s="26"/>
      <c r="J257" s="29"/>
      <c r="K257" s="26"/>
      <c r="L257" s="29"/>
      <c r="M257" s="24"/>
    </row>
    <row r="258" spans="1:52" ht="30" customHeight="1">
      <c r="A258" s="20" t="s">
        <v>1117</v>
      </c>
      <c r="B258" s="21"/>
      <c r="C258" s="21"/>
      <c r="D258" s="21"/>
      <c r="E258" s="25"/>
      <c r="F258" s="28"/>
      <c r="G258" s="25"/>
      <c r="H258" s="28"/>
      <c r="I258" s="25"/>
      <c r="J258" s="28"/>
      <c r="K258" s="25"/>
      <c r="L258" s="28"/>
      <c r="M258" s="22"/>
      <c r="N258" s="1" t="s">
        <v>152</v>
      </c>
    </row>
    <row r="259" spans="1:52" ht="30" customHeight="1">
      <c r="A259" s="23" t="s">
        <v>731</v>
      </c>
      <c r="B259" s="23" t="s">
        <v>622</v>
      </c>
      <c r="C259" s="23" t="s">
        <v>574</v>
      </c>
      <c r="D259" s="24">
        <v>0.44</v>
      </c>
      <c r="E259" s="26">
        <f>단가대비표!O125</f>
        <v>0</v>
      </c>
      <c r="F259" s="29">
        <f>TRUNC(E259*D259,1)</f>
        <v>0</v>
      </c>
      <c r="G259" s="26">
        <f>단가대비표!P125</f>
        <v>172698</v>
      </c>
      <c r="H259" s="29">
        <f>TRUNC(G259*D259,1)</f>
        <v>75987.100000000006</v>
      </c>
      <c r="I259" s="26">
        <f>단가대비표!V125</f>
        <v>0</v>
      </c>
      <c r="J259" s="29">
        <f>TRUNC(I259*D259,1)</f>
        <v>0</v>
      </c>
      <c r="K259" s="26">
        <f>TRUNC(E259+G259+I259,1)</f>
        <v>172698</v>
      </c>
      <c r="L259" s="29">
        <f>TRUNC(F259+H259+J259,1)</f>
        <v>75987.100000000006</v>
      </c>
      <c r="M259" s="23" t="s">
        <v>732</v>
      </c>
      <c r="N259" s="2" t="s">
        <v>152</v>
      </c>
      <c r="O259" s="2" t="s">
        <v>733</v>
      </c>
      <c r="P259" s="2" t="s">
        <v>66</v>
      </c>
      <c r="Q259" s="2" t="s">
        <v>66</v>
      </c>
      <c r="R259" s="2" t="s">
        <v>65</v>
      </c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2" t="s">
        <v>53</v>
      </c>
      <c r="AW259" s="2" t="s">
        <v>1119</v>
      </c>
      <c r="AX259" s="2" t="s">
        <v>53</v>
      </c>
      <c r="AY259" s="2" t="s">
        <v>53</v>
      </c>
      <c r="AZ259" s="2" t="s">
        <v>53</v>
      </c>
    </row>
    <row r="260" spans="1:52" ht="30" customHeight="1">
      <c r="A260" s="23" t="s">
        <v>626</v>
      </c>
      <c r="B260" s="23" t="s">
        <v>53</v>
      </c>
      <c r="C260" s="23" t="s">
        <v>53</v>
      </c>
      <c r="D260" s="24"/>
      <c r="E260" s="26"/>
      <c r="F260" s="29">
        <f>TRUNC(SUMIF(N259:N259, N258, F259:F259),0)</f>
        <v>0</v>
      </c>
      <c r="G260" s="26"/>
      <c r="H260" s="29">
        <f>TRUNC(SUMIF(N259:N259, N258, H259:H259),0)</f>
        <v>75987</v>
      </c>
      <c r="I260" s="26"/>
      <c r="J260" s="29">
        <f>TRUNC(SUMIF(N259:N259, N258, J259:J259),0)</f>
        <v>0</v>
      </c>
      <c r="K260" s="26"/>
      <c r="L260" s="29">
        <f>F260+H260+J260</f>
        <v>75987</v>
      </c>
      <c r="M260" s="23" t="s">
        <v>53</v>
      </c>
      <c r="N260" s="2" t="s">
        <v>69</v>
      </c>
      <c r="O260" s="2" t="s">
        <v>69</v>
      </c>
      <c r="P260" s="2" t="s">
        <v>53</v>
      </c>
      <c r="Q260" s="2" t="s">
        <v>53</v>
      </c>
      <c r="R260" s="2" t="s">
        <v>53</v>
      </c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2" t="s">
        <v>53</v>
      </c>
      <c r="AW260" s="2" t="s">
        <v>53</v>
      </c>
      <c r="AX260" s="2" t="s">
        <v>53</v>
      </c>
      <c r="AY260" s="2" t="s">
        <v>53</v>
      </c>
      <c r="AZ260" s="2" t="s">
        <v>53</v>
      </c>
    </row>
    <row r="261" spans="1:52" ht="30" customHeight="1">
      <c r="A261" s="24"/>
      <c r="B261" s="24"/>
      <c r="C261" s="24"/>
      <c r="D261" s="24"/>
      <c r="E261" s="26"/>
      <c r="F261" s="29"/>
      <c r="G261" s="26"/>
      <c r="H261" s="29"/>
      <c r="I261" s="26"/>
      <c r="J261" s="29"/>
      <c r="K261" s="26"/>
      <c r="L261" s="29"/>
      <c r="M261" s="24"/>
    </row>
    <row r="262" spans="1:52" ht="30" customHeight="1">
      <c r="A262" s="20" t="s">
        <v>1120</v>
      </c>
      <c r="B262" s="21"/>
      <c r="C262" s="21"/>
      <c r="D262" s="21"/>
      <c r="E262" s="25"/>
      <c r="F262" s="28"/>
      <c r="G262" s="25"/>
      <c r="H262" s="28"/>
      <c r="I262" s="25"/>
      <c r="J262" s="28"/>
      <c r="K262" s="25"/>
      <c r="L262" s="28"/>
      <c r="M262" s="22"/>
      <c r="N262" s="1" t="s">
        <v>276</v>
      </c>
    </row>
    <row r="263" spans="1:52" ht="30" customHeight="1">
      <c r="A263" s="23" t="s">
        <v>1121</v>
      </c>
      <c r="B263" s="23" t="s">
        <v>274</v>
      </c>
      <c r="C263" s="23" t="s">
        <v>99</v>
      </c>
      <c r="D263" s="24">
        <v>1.05</v>
      </c>
      <c r="E263" s="26">
        <f>단가대비표!O162</f>
        <v>6200</v>
      </c>
      <c r="F263" s="29">
        <f>TRUNC(E263*D263,1)</f>
        <v>6510</v>
      </c>
      <c r="G263" s="26">
        <f>단가대비표!P162</f>
        <v>0</v>
      </c>
      <c r="H263" s="29">
        <f>TRUNC(G263*D263,1)</f>
        <v>0</v>
      </c>
      <c r="I263" s="26">
        <f>단가대비표!V162</f>
        <v>0</v>
      </c>
      <c r="J263" s="29">
        <f>TRUNC(I263*D263,1)</f>
        <v>0</v>
      </c>
      <c r="K263" s="26">
        <f>TRUNC(E263+G263+I263,1)</f>
        <v>6200</v>
      </c>
      <c r="L263" s="29">
        <f>TRUNC(F263+H263+J263,1)</f>
        <v>6510</v>
      </c>
      <c r="M263" s="23" t="s">
        <v>1122</v>
      </c>
      <c r="N263" s="2" t="s">
        <v>276</v>
      </c>
      <c r="O263" s="2" t="s">
        <v>1123</v>
      </c>
      <c r="P263" s="2" t="s">
        <v>66</v>
      </c>
      <c r="Q263" s="2" t="s">
        <v>66</v>
      </c>
      <c r="R263" s="2" t="s">
        <v>65</v>
      </c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2" t="s">
        <v>53</v>
      </c>
      <c r="AW263" s="2" t="s">
        <v>1124</v>
      </c>
      <c r="AX263" s="2" t="s">
        <v>53</v>
      </c>
      <c r="AY263" s="2" t="s">
        <v>53</v>
      </c>
      <c r="AZ263" s="2" t="s">
        <v>53</v>
      </c>
    </row>
    <row r="264" spans="1:52" ht="30" customHeight="1">
      <c r="A264" s="23" t="s">
        <v>1125</v>
      </c>
      <c r="B264" s="23" t="s">
        <v>1126</v>
      </c>
      <c r="C264" s="23" t="s">
        <v>99</v>
      </c>
      <c r="D264" s="24">
        <v>1</v>
      </c>
      <c r="E264" s="26">
        <f>일위대가목록!E129</f>
        <v>0</v>
      </c>
      <c r="F264" s="29">
        <f>TRUNC(E264*D264,1)</f>
        <v>0</v>
      </c>
      <c r="G264" s="26">
        <f>일위대가목록!F129</f>
        <v>3624</v>
      </c>
      <c r="H264" s="29">
        <f>TRUNC(G264*D264,1)</f>
        <v>3624</v>
      </c>
      <c r="I264" s="26">
        <f>일위대가목록!G129</f>
        <v>144</v>
      </c>
      <c r="J264" s="29">
        <f>TRUNC(I264*D264,1)</f>
        <v>144</v>
      </c>
      <c r="K264" s="26">
        <f>TRUNC(E264+G264+I264,1)</f>
        <v>3768</v>
      </c>
      <c r="L264" s="29">
        <f>TRUNC(F264+H264+J264,1)</f>
        <v>3768</v>
      </c>
      <c r="M264" s="23" t="s">
        <v>1127</v>
      </c>
      <c r="N264" s="2" t="s">
        <v>276</v>
      </c>
      <c r="O264" s="2" t="s">
        <v>1128</v>
      </c>
      <c r="P264" s="2" t="s">
        <v>65</v>
      </c>
      <c r="Q264" s="2" t="s">
        <v>66</v>
      </c>
      <c r="R264" s="2" t="s">
        <v>66</v>
      </c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2" t="s">
        <v>53</v>
      </c>
      <c r="AW264" s="2" t="s">
        <v>1129</v>
      </c>
      <c r="AX264" s="2" t="s">
        <v>53</v>
      </c>
      <c r="AY264" s="2" t="s">
        <v>53</v>
      </c>
      <c r="AZ264" s="2" t="s">
        <v>53</v>
      </c>
    </row>
    <row r="265" spans="1:52" ht="30" customHeight="1">
      <c r="A265" s="23" t="s">
        <v>626</v>
      </c>
      <c r="B265" s="23" t="s">
        <v>53</v>
      </c>
      <c r="C265" s="23" t="s">
        <v>53</v>
      </c>
      <c r="D265" s="24"/>
      <c r="E265" s="26"/>
      <c r="F265" s="29">
        <f>TRUNC(SUMIF(N263:N264, N262, F263:F264),0)</f>
        <v>6510</v>
      </c>
      <c r="G265" s="26"/>
      <c r="H265" s="29">
        <f>TRUNC(SUMIF(N263:N264, N262, H263:H264),0)</f>
        <v>3624</v>
      </c>
      <c r="I265" s="26"/>
      <c r="J265" s="29">
        <f>TRUNC(SUMIF(N263:N264, N262, J263:J264),0)</f>
        <v>144</v>
      </c>
      <c r="K265" s="26"/>
      <c r="L265" s="29">
        <f>F265+H265+J265</f>
        <v>10278</v>
      </c>
      <c r="M265" s="23" t="s">
        <v>53</v>
      </c>
      <c r="N265" s="2" t="s">
        <v>69</v>
      </c>
      <c r="O265" s="2" t="s">
        <v>69</v>
      </c>
      <c r="P265" s="2" t="s">
        <v>53</v>
      </c>
      <c r="Q265" s="2" t="s">
        <v>53</v>
      </c>
      <c r="R265" s="2" t="s">
        <v>53</v>
      </c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2" t="s">
        <v>53</v>
      </c>
      <c r="AW265" s="2" t="s">
        <v>53</v>
      </c>
      <c r="AX265" s="2" t="s">
        <v>53</v>
      </c>
      <c r="AY265" s="2" t="s">
        <v>53</v>
      </c>
      <c r="AZ265" s="2" t="s">
        <v>53</v>
      </c>
    </row>
    <row r="266" spans="1:52" ht="30" customHeight="1">
      <c r="A266" s="24"/>
      <c r="B266" s="24"/>
      <c r="C266" s="24"/>
      <c r="D266" s="24"/>
      <c r="E266" s="26"/>
      <c r="F266" s="29"/>
      <c r="G266" s="26"/>
      <c r="H266" s="29"/>
      <c r="I266" s="26"/>
      <c r="J266" s="29"/>
      <c r="K266" s="26"/>
      <c r="L266" s="29"/>
      <c r="M266" s="24"/>
    </row>
    <row r="267" spans="1:52" ht="30" customHeight="1">
      <c r="A267" s="20" t="s">
        <v>1130</v>
      </c>
      <c r="B267" s="21"/>
      <c r="C267" s="21"/>
      <c r="D267" s="21"/>
      <c r="E267" s="25"/>
      <c r="F267" s="28"/>
      <c r="G267" s="25"/>
      <c r="H267" s="28"/>
      <c r="I267" s="25"/>
      <c r="J267" s="28"/>
      <c r="K267" s="25"/>
      <c r="L267" s="28"/>
      <c r="M267" s="22"/>
      <c r="N267" s="1" t="s">
        <v>1109</v>
      </c>
    </row>
    <row r="268" spans="1:52" ht="30" customHeight="1">
      <c r="A268" s="23" t="s">
        <v>1132</v>
      </c>
      <c r="B268" s="23" t="s">
        <v>1133</v>
      </c>
      <c r="C268" s="23" t="s">
        <v>121</v>
      </c>
      <c r="D268" s="24">
        <v>510</v>
      </c>
      <c r="E268" s="26">
        <f>단가대비표!O29</f>
        <v>168.18</v>
      </c>
      <c r="F268" s="29">
        <f>TRUNC(E268*D268,1)</f>
        <v>85771.8</v>
      </c>
      <c r="G268" s="26">
        <f>단가대비표!P29</f>
        <v>0</v>
      </c>
      <c r="H268" s="29">
        <f>TRUNC(G268*D268,1)</f>
        <v>0</v>
      </c>
      <c r="I268" s="26">
        <f>단가대비표!V29</f>
        <v>0</v>
      </c>
      <c r="J268" s="29">
        <f>TRUNC(I268*D268,1)</f>
        <v>0</v>
      </c>
      <c r="K268" s="26">
        <f t="shared" ref="K268:L270" si="43">TRUNC(E268+G268+I268,1)</f>
        <v>168.1</v>
      </c>
      <c r="L268" s="29">
        <f t="shared" si="43"/>
        <v>85771.8</v>
      </c>
      <c r="M268" s="23" t="s">
        <v>1134</v>
      </c>
      <c r="N268" s="2" t="s">
        <v>1109</v>
      </c>
      <c r="O268" s="2" t="s">
        <v>1135</v>
      </c>
      <c r="P268" s="2" t="s">
        <v>66</v>
      </c>
      <c r="Q268" s="2" t="s">
        <v>66</v>
      </c>
      <c r="R268" s="2" t="s">
        <v>65</v>
      </c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2" t="s">
        <v>53</v>
      </c>
      <c r="AW268" s="2" t="s">
        <v>1136</v>
      </c>
      <c r="AX268" s="2" t="s">
        <v>53</v>
      </c>
      <c r="AY268" s="2" t="s">
        <v>53</v>
      </c>
      <c r="AZ268" s="2" t="s">
        <v>53</v>
      </c>
    </row>
    <row r="269" spans="1:52" ht="30" customHeight="1">
      <c r="A269" s="23" t="s">
        <v>1137</v>
      </c>
      <c r="B269" s="23" t="s">
        <v>1138</v>
      </c>
      <c r="C269" s="23" t="s">
        <v>306</v>
      </c>
      <c r="D269" s="24">
        <v>1.1000000000000001</v>
      </c>
      <c r="E269" s="26">
        <f>단가대비표!O12</f>
        <v>30000</v>
      </c>
      <c r="F269" s="29">
        <f>TRUNC(E269*D269,1)</f>
        <v>33000</v>
      </c>
      <c r="G269" s="26">
        <f>단가대비표!P12</f>
        <v>0</v>
      </c>
      <c r="H269" s="29">
        <f>TRUNC(G269*D269,1)</f>
        <v>0</v>
      </c>
      <c r="I269" s="26">
        <f>단가대비표!V12</f>
        <v>0</v>
      </c>
      <c r="J269" s="29">
        <f>TRUNC(I269*D269,1)</f>
        <v>0</v>
      </c>
      <c r="K269" s="26">
        <f t="shared" si="43"/>
        <v>30000</v>
      </c>
      <c r="L269" s="29">
        <f t="shared" si="43"/>
        <v>33000</v>
      </c>
      <c r="M269" s="23" t="s">
        <v>1139</v>
      </c>
      <c r="N269" s="2" t="s">
        <v>1109</v>
      </c>
      <c r="O269" s="2" t="s">
        <v>1140</v>
      </c>
      <c r="P269" s="2" t="s">
        <v>66</v>
      </c>
      <c r="Q269" s="2" t="s">
        <v>66</v>
      </c>
      <c r="R269" s="2" t="s">
        <v>65</v>
      </c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2" t="s">
        <v>53</v>
      </c>
      <c r="AW269" s="2" t="s">
        <v>1141</v>
      </c>
      <c r="AX269" s="2" t="s">
        <v>53</v>
      </c>
      <c r="AY269" s="2" t="s">
        <v>53</v>
      </c>
      <c r="AZ269" s="2" t="s">
        <v>53</v>
      </c>
    </row>
    <row r="270" spans="1:52" ht="30" customHeight="1">
      <c r="A270" s="23" t="s">
        <v>731</v>
      </c>
      <c r="B270" s="23" t="s">
        <v>622</v>
      </c>
      <c r="C270" s="23" t="s">
        <v>574</v>
      </c>
      <c r="D270" s="24">
        <v>0.43</v>
      </c>
      <c r="E270" s="26">
        <f>단가대비표!O125</f>
        <v>0</v>
      </c>
      <c r="F270" s="29">
        <f>TRUNC(E270*D270,1)</f>
        <v>0</v>
      </c>
      <c r="G270" s="26">
        <f>단가대비표!P125</f>
        <v>172698</v>
      </c>
      <c r="H270" s="29">
        <f>TRUNC(G270*D270,1)</f>
        <v>74260.100000000006</v>
      </c>
      <c r="I270" s="26">
        <f>단가대비표!V125</f>
        <v>0</v>
      </c>
      <c r="J270" s="29">
        <f>TRUNC(I270*D270,1)</f>
        <v>0</v>
      </c>
      <c r="K270" s="26">
        <f t="shared" si="43"/>
        <v>172698</v>
      </c>
      <c r="L270" s="29">
        <f t="shared" si="43"/>
        <v>74260.100000000006</v>
      </c>
      <c r="M270" s="23" t="s">
        <v>732</v>
      </c>
      <c r="N270" s="2" t="s">
        <v>1109</v>
      </c>
      <c r="O270" s="2" t="s">
        <v>733</v>
      </c>
      <c r="P270" s="2" t="s">
        <v>66</v>
      </c>
      <c r="Q270" s="2" t="s">
        <v>66</v>
      </c>
      <c r="R270" s="2" t="s">
        <v>65</v>
      </c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2" t="s">
        <v>53</v>
      </c>
      <c r="AW270" s="2" t="s">
        <v>1142</v>
      </c>
      <c r="AX270" s="2" t="s">
        <v>53</v>
      </c>
      <c r="AY270" s="2" t="s">
        <v>53</v>
      </c>
      <c r="AZ270" s="2" t="s">
        <v>53</v>
      </c>
    </row>
    <row r="271" spans="1:52" ht="30" customHeight="1">
      <c r="A271" s="23" t="s">
        <v>626</v>
      </c>
      <c r="B271" s="23" t="s">
        <v>53</v>
      </c>
      <c r="C271" s="23" t="s">
        <v>53</v>
      </c>
      <c r="D271" s="24"/>
      <c r="E271" s="26"/>
      <c r="F271" s="29">
        <f>TRUNC(SUMIF(N268:N270, N267, F268:F270),0)</f>
        <v>118771</v>
      </c>
      <c r="G271" s="26"/>
      <c r="H271" s="29">
        <f>TRUNC(SUMIF(N268:N270, N267, H268:H270),0)</f>
        <v>74260</v>
      </c>
      <c r="I271" s="26"/>
      <c r="J271" s="29">
        <f>TRUNC(SUMIF(N268:N270, N267, J268:J270),0)</f>
        <v>0</v>
      </c>
      <c r="K271" s="26"/>
      <c r="L271" s="29">
        <f>F271+H271+J271</f>
        <v>193031</v>
      </c>
      <c r="M271" s="23" t="s">
        <v>53</v>
      </c>
      <c r="N271" s="2" t="s">
        <v>69</v>
      </c>
      <c r="O271" s="2" t="s">
        <v>69</v>
      </c>
      <c r="P271" s="2" t="s">
        <v>53</v>
      </c>
      <c r="Q271" s="2" t="s">
        <v>53</v>
      </c>
      <c r="R271" s="2" t="s">
        <v>53</v>
      </c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2" t="s">
        <v>53</v>
      </c>
      <c r="AW271" s="2" t="s">
        <v>53</v>
      </c>
      <c r="AX271" s="2" t="s">
        <v>53</v>
      </c>
      <c r="AY271" s="2" t="s">
        <v>53</v>
      </c>
      <c r="AZ271" s="2" t="s">
        <v>53</v>
      </c>
    </row>
    <row r="272" spans="1:52" ht="30" customHeight="1">
      <c r="A272" s="24"/>
      <c r="B272" s="24"/>
      <c r="C272" s="24"/>
      <c r="D272" s="24"/>
      <c r="E272" s="26"/>
      <c r="F272" s="29"/>
      <c r="G272" s="26"/>
      <c r="H272" s="29"/>
      <c r="I272" s="26"/>
      <c r="J272" s="29"/>
      <c r="K272" s="26"/>
      <c r="L272" s="29"/>
      <c r="M272" s="24"/>
    </row>
    <row r="273" spans="1:52" ht="30" customHeight="1">
      <c r="A273" s="20" t="s">
        <v>1143</v>
      </c>
      <c r="B273" s="21"/>
      <c r="C273" s="21"/>
      <c r="D273" s="21"/>
      <c r="E273" s="25"/>
      <c r="F273" s="28"/>
      <c r="G273" s="25"/>
      <c r="H273" s="28"/>
      <c r="I273" s="25"/>
      <c r="J273" s="28"/>
      <c r="K273" s="25"/>
      <c r="L273" s="28"/>
      <c r="M273" s="22"/>
      <c r="N273" s="1" t="s">
        <v>1144</v>
      </c>
    </row>
    <row r="274" spans="1:52" ht="30" customHeight="1">
      <c r="A274" s="23" t="s">
        <v>1148</v>
      </c>
      <c r="B274" s="23" t="s">
        <v>622</v>
      </c>
      <c r="C274" s="23" t="s">
        <v>574</v>
      </c>
      <c r="D274" s="24">
        <v>0.1</v>
      </c>
      <c r="E274" s="26">
        <f>단가대비표!O139</f>
        <v>0</v>
      </c>
      <c r="F274" s="29">
        <f>TRUNC(E274*D274,1)</f>
        <v>0</v>
      </c>
      <c r="G274" s="26">
        <f>단가대비표!P139</f>
        <v>279102</v>
      </c>
      <c r="H274" s="29">
        <f>TRUNC(G274*D274,1)</f>
        <v>27910.2</v>
      </c>
      <c r="I274" s="26">
        <f>단가대비표!V139</f>
        <v>0</v>
      </c>
      <c r="J274" s="29">
        <f>TRUNC(I274*D274,1)</f>
        <v>0</v>
      </c>
      <c r="K274" s="26">
        <f t="shared" ref="K274:L276" si="44">TRUNC(E274+G274+I274,1)</f>
        <v>279102</v>
      </c>
      <c r="L274" s="29">
        <f t="shared" si="44"/>
        <v>27910.2</v>
      </c>
      <c r="M274" s="23" t="s">
        <v>1149</v>
      </c>
      <c r="N274" s="2" t="s">
        <v>1144</v>
      </c>
      <c r="O274" s="2" t="s">
        <v>1150</v>
      </c>
      <c r="P274" s="2" t="s">
        <v>66</v>
      </c>
      <c r="Q274" s="2" t="s">
        <v>66</v>
      </c>
      <c r="R274" s="2" t="s">
        <v>65</v>
      </c>
      <c r="S274" s="3"/>
      <c r="T274" s="3"/>
      <c r="U274" s="3"/>
      <c r="V274" s="3">
        <v>1</v>
      </c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2" t="s">
        <v>53</v>
      </c>
      <c r="AW274" s="2" t="s">
        <v>1151</v>
      </c>
      <c r="AX274" s="2" t="s">
        <v>53</v>
      </c>
      <c r="AY274" s="2" t="s">
        <v>53</v>
      </c>
      <c r="AZ274" s="2" t="s">
        <v>53</v>
      </c>
    </row>
    <row r="275" spans="1:52" ht="30" customHeight="1">
      <c r="A275" s="23" t="s">
        <v>731</v>
      </c>
      <c r="B275" s="23" t="s">
        <v>622</v>
      </c>
      <c r="C275" s="23" t="s">
        <v>574</v>
      </c>
      <c r="D275" s="24">
        <v>0.05</v>
      </c>
      <c r="E275" s="26">
        <f>단가대비표!O125</f>
        <v>0</v>
      </c>
      <c r="F275" s="29">
        <f>TRUNC(E275*D275,1)</f>
        <v>0</v>
      </c>
      <c r="G275" s="26">
        <f>단가대비표!P125</f>
        <v>172698</v>
      </c>
      <c r="H275" s="29">
        <f>TRUNC(G275*D275,1)</f>
        <v>8634.9</v>
      </c>
      <c r="I275" s="26">
        <f>단가대비표!V125</f>
        <v>0</v>
      </c>
      <c r="J275" s="29">
        <f>TRUNC(I275*D275,1)</f>
        <v>0</v>
      </c>
      <c r="K275" s="26">
        <f t="shared" si="44"/>
        <v>172698</v>
      </c>
      <c r="L275" s="29">
        <f t="shared" si="44"/>
        <v>8634.9</v>
      </c>
      <c r="M275" s="23" t="s">
        <v>732</v>
      </c>
      <c r="N275" s="2" t="s">
        <v>1144</v>
      </c>
      <c r="O275" s="2" t="s">
        <v>733</v>
      </c>
      <c r="P275" s="2" t="s">
        <v>66</v>
      </c>
      <c r="Q275" s="2" t="s">
        <v>66</v>
      </c>
      <c r="R275" s="2" t="s">
        <v>65</v>
      </c>
      <c r="S275" s="3"/>
      <c r="T275" s="3"/>
      <c r="U275" s="3"/>
      <c r="V275" s="3">
        <v>1</v>
      </c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2" t="s">
        <v>53</v>
      </c>
      <c r="AW275" s="2" t="s">
        <v>1152</v>
      </c>
      <c r="AX275" s="2" t="s">
        <v>53</v>
      </c>
      <c r="AY275" s="2" t="s">
        <v>53</v>
      </c>
      <c r="AZ275" s="2" t="s">
        <v>53</v>
      </c>
    </row>
    <row r="276" spans="1:52" ht="30" customHeight="1">
      <c r="A276" s="23" t="s">
        <v>801</v>
      </c>
      <c r="B276" s="23" t="s">
        <v>1046</v>
      </c>
      <c r="C276" s="23" t="s">
        <v>618</v>
      </c>
      <c r="D276" s="24">
        <v>1</v>
      </c>
      <c r="E276" s="26">
        <v>0</v>
      </c>
      <c r="F276" s="29">
        <f>TRUNC(E276*D276,1)</f>
        <v>0</v>
      </c>
      <c r="G276" s="26">
        <v>0</v>
      </c>
      <c r="H276" s="29">
        <f>TRUNC(G276*D276,1)</f>
        <v>0</v>
      </c>
      <c r="I276" s="26">
        <f>TRUNC(SUMIF(V274:V276, RIGHTB(O276, 1), H274:H276)*U276, 2)</f>
        <v>730.9</v>
      </c>
      <c r="J276" s="29">
        <f>TRUNC(I276*D276,1)</f>
        <v>730.9</v>
      </c>
      <c r="K276" s="26">
        <f t="shared" si="44"/>
        <v>730.9</v>
      </c>
      <c r="L276" s="29">
        <f t="shared" si="44"/>
        <v>730.9</v>
      </c>
      <c r="M276" s="23" t="s">
        <v>53</v>
      </c>
      <c r="N276" s="2" t="s">
        <v>1144</v>
      </c>
      <c r="O276" s="2" t="s">
        <v>619</v>
      </c>
      <c r="P276" s="2" t="s">
        <v>66</v>
      </c>
      <c r="Q276" s="2" t="s">
        <v>66</v>
      </c>
      <c r="R276" s="2" t="s">
        <v>66</v>
      </c>
      <c r="S276" s="3">
        <v>1</v>
      </c>
      <c r="T276" s="3">
        <v>2</v>
      </c>
      <c r="U276" s="3">
        <v>0.02</v>
      </c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2" t="s">
        <v>53</v>
      </c>
      <c r="AW276" s="2" t="s">
        <v>1153</v>
      </c>
      <c r="AX276" s="2" t="s">
        <v>53</v>
      </c>
      <c r="AY276" s="2" t="s">
        <v>53</v>
      </c>
      <c r="AZ276" s="2" t="s">
        <v>53</v>
      </c>
    </row>
    <row r="277" spans="1:52" ht="30" customHeight="1">
      <c r="A277" s="23" t="s">
        <v>626</v>
      </c>
      <c r="B277" s="23" t="s">
        <v>53</v>
      </c>
      <c r="C277" s="23" t="s">
        <v>53</v>
      </c>
      <c r="D277" s="24"/>
      <c r="E277" s="26"/>
      <c r="F277" s="29">
        <f>TRUNC(SUMIF(N274:N276, N273, F274:F276),0)</f>
        <v>0</v>
      </c>
      <c r="G277" s="26"/>
      <c r="H277" s="29">
        <f>TRUNC(SUMIF(N274:N276, N273, H274:H276),0)</f>
        <v>36545</v>
      </c>
      <c r="I277" s="26"/>
      <c r="J277" s="29">
        <f>TRUNC(SUMIF(N274:N276, N273, J274:J276),0)</f>
        <v>730</v>
      </c>
      <c r="K277" s="26"/>
      <c r="L277" s="29">
        <f>F277+H277+J277</f>
        <v>37275</v>
      </c>
      <c r="M277" s="23" t="s">
        <v>53</v>
      </c>
      <c r="N277" s="2" t="s">
        <v>69</v>
      </c>
      <c r="O277" s="2" t="s">
        <v>69</v>
      </c>
      <c r="P277" s="2" t="s">
        <v>53</v>
      </c>
      <c r="Q277" s="2" t="s">
        <v>53</v>
      </c>
      <c r="R277" s="2" t="s">
        <v>53</v>
      </c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2" t="s">
        <v>53</v>
      </c>
      <c r="AW277" s="2" t="s">
        <v>53</v>
      </c>
      <c r="AX277" s="2" t="s">
        <v>53</v>
      </c>
      <c r="AY277" s="2" t="s">
        <v>53</v>
      </c>
      <c r="AZ277" s="2" t="s">
        <v>53</v>
      </c>
    </row>
    <row r="278" spans="1:52" ht="30" customHeight="1">
      <c r="A278" s="24"/>
      <c r="B278" s="24"/>
      <c r="C278" s="24"/>
      <c r="D278" s="24"/>
      <c r="E278" s="26"/>
      <c r="F278" s="29"/>
      <c r="G278" s="26"/>
      <c r="H278" s="29"/>
      <c r="I278" s="26"/>
      <c r="J278" s="29"/>
      <c r="K278" s="26"/>
      <c r="L278" s="29"/>
      <c r="M278" s="24"/>
    </row>
    <row r="279" spans="1:52" ht="30" customHeight="1">
      <c r="A279" s="20" t="s">
        <v>1154</v>
      </c>
      <c r="B279" s="21"/>
      <c r="C279" s="21"/>
      <c r="D279" s="21"/>
      <c r="E279" s="25"/>
      <c r="F279" s="28"/>
      <c r="G279" s="25"/>
      <c r="H279" s="28"/>
      <c r="I279" s="25"/>
      <c r="J279" s="28"/>
      <c r="K279" s="25"/>
      <c r="L279" s="28"/>
      <c r="M279" s="22"/>
      <c r="N279" s="1" t="s">
        <v>297</v>
      </c>
    </row>
    <row r="280" spans="1:52" ht="30" customHeight="1">
      <c r="A280" s="23" t="s">
        <v>1106</v>
      </c>
      <c r="B280" s="23" t="s">
        <v>1107</v>
      </c>
      <c r="C280" s="23" t="s">
        <v>306</v>
      </c>
      <c r="D280" s="24">
        <v>1.7999999999999999E-2</v>
      </c>
      <c r="E280" s="26">
        <f>일위대가목록!E44</f>
        <v>118771</v>
      </c>
      <c r="F280" s="29">
        <f>TRUNC(E280*D280,1)</f>
        <v>2137.8000000000002</v>
      </c>
      <c r="G280" s="26">
        <f>일위대가목록!F44</f>
        <v>74260</v>
      </c>
      <c r="H280" s="29">
        <f>TRUNC(G280*D280,1)</f>
        <v>1336.6</v>
      </c>
      <c r="I280" s="26">
        <f>일위대가목록!G44</f>
        <v>0</v>
      </c>
      <c r="J280" s="29">
        <f>TRUNC(I280*D280,1)</f>
        <v>0</v>
      </c>
      <c r="K280" s="26">
        <f>TRUNC(E280+G280+I280,1)</f>
        <v>193031</v>
      </c>
      <c r="L280" s="29">
        <f>TRUNC(F280+H280+J280,1)</f>
        <v>3474.4</v>
      </c>
      <c r="M280" s="23" t="s">
        <v>1108</v>
      </c>
      <c r="N280" s="2" t="s">
        <v>297</v>
      </c>
      <c r="O280" s="2" t="s">
        <v>1109</v>
      </c>
      <c r="P280" s="2" t="s">
        <v>65</v>
      </c>
      <c r="Q280" s="2" t="s">
        <v>66</v>
      </c>
      <c r="R280" s="2" t="s">
        <v>66</v>
      </c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2" t="s">
        <v>53</v>
      </c>
      <c r="AW280" s="2" t="s">
        <v>1155</v>
      </c>
      <c r="AX280" s="2" t="s">
        <v>53</v>
      </c>
      <c r="AY280" s="2" t="s">
        <v>53</v>
      </c>
      <c r="AZ280" s="2" t="s">
        <v>53</v>
      </c>
    </row>
    <row r="281" spans="1:52" ht="30" customHeight="1">
      <c r="A281" s="23" t="s">
        <v>294</v>
      </c>
      <c r="B281" s="23" t="s">
        <v>1145</v>
      </c>
      <c r="C281" s="23" t="s">
        <v>84</v>
      </c>
      <c r="D281" s="24">
        <v>1</v>
      </c>
      <c r="E281" s="26">
        <f>일위대가목록!E45</f>
        <v>0</v>
      </c>
      <c r="F281" s="29">
        <f>TRUNC(E281*D281,1)</f>
        <v>0</v>
      </c>
      <c r="G281" s="26">
        <f>일위대가목록!F45</f>
        <v>36545</v>
      </c>
      <c r="H281" s="29">
        <f>TRUNC(G281*D281,1)</f>
        <v>36545</v>
      </c>
      <c r="I281" s="26">
        <f>일위대가목록!G45</f>
        <v>730</v>
      </c>
      <c r="J281" s="29">
        <f>TRUNC(I281*D281,1)</f>
        <v>730</v>
      </c>
      <c r="K281" s="26">
        <f>TRUNC(E281+G281+I281,1)</f>
        <v>37275</v>
      </c>
      <c r="L281" s="29">
        <f>TRUNC(F281+H281+J281,1)</f>
        <v>37275</v>
      </c>
      <c r="M281" s="23" t="s">
        <v>1146</v>
      </c>
      <c r="N281" s="2" t="s">
        <v>297</v>
      </c>
      <c r="O281" s="2" t="s">
        <v>1144</v>
      </c>
      <c r="P281" s="2" t="s">
        <v>65</v>
      </c>
      <c r="Q281" s="2" t="s">
        <v>66</v>
      </c>
      <c r="R281" s="2" t="s">
        <v>66</v>
      </c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2" t="s">
        <v>53</v>
      </c>
      <c r="AW281" s="2" t="s">
        <v>1156</v>
      </c>
      <c r="AX281" s="2" t="s">
        <v>53</v>
      </c>
      <c r="AY281" s="2" t="s">
        <v>53</v>
      </c>
      <c r="AZ281" s="2" t="s">
        <v>53</v>
      </c>
    </row>
    <row r="282" spans="1:52" ht="30" customHeight="1">
      <c r="A282" s="23" t="s">
        <v>626</v>
      </c>
      <c r="B282" s="23" t="s">
        <v>53</v>
      </c>
      <c r="C282" s="23" t="s">
        <v>53</v>
      </c>
      <c r="D282" s="24"/>
      <c r="E282" s="26"/>
      <c r="F282" s="29">
        <f>TRUNC(SUMIF(N280:N281, N279, F280:F281),0)</f>
        <v>2137</v>
      </c>
      <c r="G282" s="26"/>
      <c r="H282" s="29">
        <f>TRUNC(SUMIF(N280:N281, N279, H280:H281),0)</f>
        <v>37881</v>
      </c>
      <c r="I282" s="26"/>
      <c r="J282" s="29">
        <f>TRUNC(SUMIF(N280:N281, N279, J280:J281),0)</f>
        <v>730</v>
      </c>
      <c r="K282" s="26"/>
      <c r="L282" s="29">
        <f>F282+H282+J282</f>
        <v>40748</v>
      </c>
      <c r="M282" s="23" t="s">
        <v>53</v>
      </c>
      <c r="N282" s="2" t="s">
        <v>69</v>
      </c>
      <c r="O282" s="2" t="s">
        <v>69</v>
      </c>
      <c r="P282" s="2" t="s">
        <v>53</v>
      </c>
      <c r="Q282" s="2" t="s">
        <v>53</v>
      </c>
      <c r="R282" s="2" t="s">
        <v>53</v>
      </c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2" t="s">
        <v>53</v>
      </c>
      <c r="AW282" s="2" t="s">
        <v>53</v>
      </c>
      <c r="AX282" s="2" t="s">
        <v>53</v>
      </c>
      <c r="AY282" s="2" t="s">
        <v>53</v>
      </c>
      <c r="AZ282" s="2" t="s">
        <v>53</v>
      </c>
    </row>
    <row r="283" spans="1:52" ht="30" customHeight="1">
      <c r="A283" s="24"/>
      <c r="B283" s="24"/>
      <c r="C283" s="24"/>
      <c r="D283" s="24"/>
      <c r="E283" s="26"/>
      <c r="F283" s="29"/>
      <c r="G283" s="26"/>
      <c r="H283" s="29"/>
      <c r="I283" s="26"/>
      <c r="J283" s="29"/>
      <c r="K283" s="26"/>
      <c r="L283" s="29"/>
      <c r="M283" s="24"/>
    </row>
    <row r="284" spans="1:52" ht="30" customHeight="1">
      <c r="A284" s="20" t="s">
        <v>1157</v>
      </c>
      <c r="B284" s="21"/>
      <c r="C284" s="21"/>
      <c r="D284" s="21"/>
      <c r="E284" s="25"/>
      <c r="F284" s="28"/>
      <c r="G284" s="25"/>
      <c r="H284" s="28"/>
      <c r="I284" s="25"/>
      <c r="J284" s="28"/>
      <c r="K284" s="25"/>
      <c r="L284" s="28"/>
      <c r="M284" s="22"/>
      <c r="N284" s="1" t="s">
        <v>1158</v>
      </c>
    </row>
    <row r="285" spans="1:52" ht="30" customHeight="1">
      <c r="A285" s="23" t="s">
        <v>1148</v>
      </c>
      <c r="B285" s="23" t="s">
        <v>622</v>
      </c>
      <c r="C285" s="23" t="s">
        <v>574</v>
      </c>
      <c r="D285" s="24">
        <v>3.0000000000000001E-3</v>
      </c>
      <c r="E285" s="26">
        <f>단가대비표!O139</f>
        <v>0</v>
      </c>
      <c r="F285" s="29">
        <f>TRUNC(E285*D285,1)</f>
        <v>0</v>
      </c>
      <c r="G285" s="26">
        <f>단가대비표!P139</f>
        <v>279102</v>
      </c>
      <c r="H285" s="29">
        <f>TRUNC(G285*D285,1)</f>
        <v>837.3</v>
      </c>
      <c r="I285" s="26">
        <f>단가대비표!V139</f>
        <v>0</v>
      </c>
      <c r="J285" s="29">
        <f>TRUNC(I285*D285,1)</f>
        <v>0</v>
      </c>
      <c r="K285" s="26">
        <f>TRUNC(E285+G285+I285,1)</f>
        <v>279102</v>
      </c>
      <c r="L285" s="29">
        <f>TRUNC(F285+H285+J285,1)</f>
        <v>837.3</v>
      </c>
      <c r="M285" s="23" t="s">
        <v>1149</v>
      </c>
      <c r="N285" s="2" t="s">
        <v>1158</v>
      </c>
      <c r="O285" s="2" t="s">
        <v>1150</v>
      </c>
      <c r="P285" s="2" t="s">
        <v>66</v>
      </c>
      <c r="Q285" s="2" t="s">
        <v>66</v>
      </c>
      <c r="R285" s="2" t="s">
        <v>65</v>
      </c>
      <c r="S285" s="3"/>
      <c r="T285" s="3"/>
      <c r="U285" s="3"/>
      <c r="V285" s="3">
        <v>1</v>
      </c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2" t="s">
        <v>53</v>
      </c>
      <c r="AW285" s="2" t="s">
        <v>1163</v>
      </c>
      <c r="AX285" s="2" t="s">
        <v>53</v>
      </c>
      <c r="AY285" s="2" t="s">
        <v>53</v>
      </c>
      <c r="AZ285" s="2" t="s">
        <v>53</v>
      </c>
    </row>
    <row r="286" spans="1:52" ht="30" customHeight="1">
      <c r="A286" s="23" t="s">
        <v>1164</v>
      </c>
      <c r="B286" s="23" t="s">
        <v>1165</v>
      </c>
      <c r="C286" s="23" t="s">
        <v>618</v>
      </c>
      <c r="D286" s="24">
        <v>1</v>
      </c>
      <c r="E286" s="26">
        <v>0</v>
      </c>
      <c r="F286" s="29">
        <f>TRUNC(E286*D286,1)</f>
        <v>0</v>
      </c>
      <c r="G286" s="26">
        <f>TRUNC(SUMIF(V285:V286, RIGHTB(O286, 1), H285:H286)*U286, 2)</f>
        <v>460.51</v>
      </c>
      <c r="H286" s="29">
        <f>TRUNC(G286*D286,1)</f>
        <v>460.5</v>
      </c>
      <c r="I286" s="26">
        <v>0</v>
      </c>
      <c r="J286" s="29">
        <f>TRUNC(I286*D286,1)</f>
        <v>0</v>
      </c>
      <c r="K286" s="26">
        <f>TRUNC(E286+G286+I286,1)</f>
        <v>460.5</v>
      </c>
      <c r="L286" s="29">
        <f>TRUNC(F286+H286+J286,1)</f>
        <v>460.5</v>
      </c>
      <c r="M286" s="23" t="s">
        <v>53</v>
      </c>
      <c r="N286" s="2" t="s">
        <v>1158</v>
      </c>
      <c r="O286" s="2" t="s">
        <v>619</v>
      </c>
      <c r="P286" s="2" t="s">
        <v>66</v>
      </c>
      <c r="Q286" s="2" t="s">
        <v>66</v>
      </c>
      <c r="R286" s="2" t="s">
        <v>66</v>
      </c>
      <c r="S286" s="3">
        <v>1</v>
      </c>
      <c r="T286" s="3">
        <v>1</v>
      </c>
      <c r="U286" s="3">
        <v>0.55000000000000004</v>
      </c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2" t="s">
        <v>53</v>
      </c>
      <c r="AW286" s="2" t="s">
        <v>1166</v>
      </c>
      <c r="AX286" s="2" t="s">
        <v>53</v>
      </c>
      <c r="AY286" s="2" t="s">
        <v>53</v>
      </c>
      <c r="AZ286" s="2" t="s">
        <v>53</v>
      </c>
    </row>
    <row r="287" spans="1:52" ht="30" customHeight="1">
      <c r="A287" s="23" t="s">
        <v>626</v>
      </c>
      <c r="B287" s="23" t="s">
        <v>53</v>
      </c>
      <c r="C287" s="23" t="s">
        <v>53</v>
      </c>
      <c r="D287" s="24"/>
      <c r="E287" s="26"/>
      <c r="F287" s="29">
        <f>TRUNC(SUMIF(N285:N286, N284, F285:F286),0)</f>
        <v>0</v>
      </c>
      <c r="G287" s="26"/>
      <c r="H287" s="29">
        <f>TRUNC(SUMIF(N285:N286, N284, H285:H286),0)</f>
        <v>1297</v>
      </c>
      <c r="I287" s="26"/>
      <c r="J287" s="29">
        <f>TRUNC(SUMIF(N285:N286, N284, J285:J286),0)</f>
        <v>0</v>
      </c>
      <c r="K287" s="26"/>
      <c r="L287" s="29">
        <f>F287+H287+J287</f>
        <v>1297</v>
      </c>
      <c r="M287" s="23" t="s">
        <v>53</v>
      </c>
      <c r="N287" s="2" t="s">
        <v>69</v>
      </c>
      <c r="O287" s="2" t="s">
        <v>69</v>
      </c>
      <c r="P287" s="2" t="s">
        <v>53</v>
      </c>
      <c r="Q287" s="2" t="s">
        <v>53</v>
      </c>
      <c r="R287" s="2" t="s">
        <v>53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2" t="s">
        <v>53</v>
      </c>
      <c r="AW287" s="2" t="s">
        <v>53</v>
      </c>
      <c r="AX287" s="2" t="s">
        <v>53</v>
      </c>
      <c r="AY287" s="2" t="s">
        <v>53</v>
      </c>
      <c r="AZ287" s="2" t="s">
        <v>53</v>
      </c>
    </row>
    <row r="288" spans="1:52" ht="30" customHeight="1">
      <c r="A288" s="24"/>
      <c r="B288" s="24"/>
      <c r="C288" s="24"/>
      <c r="D288" s="24"/>
      <c r="E288" s="26"/>
      <c r="F288" s="29"/>
      <c r="G288" s="26"/>
      <c r="H288" s="29"/>
      <c r="I288" s="26"/>
      <c r="J288" s="29"/>
      <c r="K288" s="26"/>
      <c r="L288" s="29"/>
      <c r="M288" s="24"/>
    </row>
    <row r="289" spans="1:52" ht="30" customHeight="1">
      <c r="A289" s="20" t="s">
        <v>1167</v>
      </c>
      <c r="B289" s="21"/>
      <c r="C289" s="21"/>
      <c r="D289" s="21"/>
      <c r="E289" s="25"/>
      <c r="F289" s="28"/>
      <c r="G289" s="25"/>
      <c r="H289" s="28"/>
      <c r="I289" s="25"/>
      <c r="J289" s="28"/>
      <c r="K289" s="25"/>
      <c r="L289" s="28"/>
      <c r="M289" s="22"/>
      <c r="N289" s="1" t="s">
        <v>1168</v>
      </c>
    </row>
    <row r="290" spans="1:52" ht="30" customHeight="1">
      <c r="A290" s="23" t="s">
        <v>1148</v>
      </c>
      <c r="B290" s="23" t="s">
        <v>622</v>
      </c>
      <c r="C290" s="23" t="s">
        <v>574</v>
      </c>
      <c r="D290" s="24">
        <v>2.4E-2</v>
      </c>
      <c r="E290" s="26">
        <f>단가대비표!O139</f>
        <v>0</v>
      </c>
      <c r="F290" s="29">
        <f>TRUNC(E290*D290,1)</f>
        <v>0</v>
      </c>
      <c r="G290" s="26">
        <f>단가대비표!P139</f>
        <v>279102</v>
      </c>
      <c r="H290" s="29">
        <f>TRUNC(G290*D290,1)</f>
        <v>6698.4</v>
      </c>
      <c r="I290" s="26">
        <f>단가대비표!V139</f>
        <v>0</v>
      </c>
      <c r="J290" s="29">
        <f>TRUNC(I290*D290,1)</f>
        <v>0</v>
      </c>
      <c r="K290" s="26">
        <f>TRUNC(E290+G290+I290,1)</f>
        <v>279102</v>
      </c>
      <c r="L290" s="29">
        <f>TRUNC(F290+H290+J290,1)</f>
        <v>6698.4</v>
      </c>
      <c r="M290" s="23" t="s">
        <v>1149</v>
      </c>
      <c r="N290" s="2" t="s">
        <v>1168</v>
      </c>
      <c r="O290" s="2" t="s">
        <v>1150</v>
      </c>
      <c r="P290" s="2" t="s">
        <v>66</v>
      </c>
      <c r="Q290" s="2" t="s">
        <v>66</v>
      </c>
      <c r="R290" s="2" t="s">
        <v>65</v>
      </c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2" t="s">
        <v>53</v>
      </c>
      <c r="AW290" s="2" t="s">
        <v>1173</v>
      </c>
      <c r="AX290" s="2" t="s">
        <v>53</v>
      </c>
      <c r="AY290" s="2" t="s">
        <v>53</v>
      </c>
      <c r="AZ290" s="2" t="s">
        <v>53</v>
      </c>
    </row>
    <row r="291" spans="1:52" ht="30" customHeight="1">
      <c r="A291" s="23" t="s">
        <v>626</v>
      </c>
      <c r="B291" s="23" t="s">
        <v>53</v>
      </c>
      <c r="C291" s="23" t="s">
        <v>53</v>
      </c>
      <c r="D291" s="24"/>
      <c r="E291" s="26"/>
      <c r="F291" s="29">
        <f>TRUNC(SUMIF(N290:N290, N289, F290:F290),0)</f>
        <v>0</v>
      </c>
      <c r="G291" s="26"/>
      <c r="H291" s="29">
        <f>TRUNC(SUMIF(N290:N290, N289, H290:H290),0)</f>
        <v>6698</v>
      </c>
      <c r="I291" s="26"/>
      <c r="J291" s="29">
        <f>TRUNC(SUMIF(N290:N290, N289, J290:J290),0)</f>
        <v>0</v>
      </c>
      <c r="K291" s="26"/>
      <c r="L291" s="29">
        <f>F291+H291+J291</f>
        <v>6698</v>
      </c>
      <c r="M291" s="23" t="s">
        <v>53</v>
      </c>
      <c r="N291" s="2" t="s">
        <v>69</v>
      </c>
      <c r="O291" s="2" t="s">
        <v>69</v>
      </c>
      <c r="P291" s="2" t="s">
        <v>53</v>
      </c>
      <c r="Q291" s="2" t="s">
        <v>53</v>
      </c>
      <c r="R291" s="2" t="s">
        <v>53</v>
      </c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2" t="s">
        <v>53</v>
      </c>
      <c r="AW291" s="2" t="s">
        <v>53</v>
      </c>
      <c r="AX291" s="2" t="s">
        <v>53</v>
      </c>
      <c r="AY291" s="2" t="s">
        <v>53</v>
      </c>
      <c r="AZ291" s="2" t="s">
        <v>53</v>
      </c>
    </row>
    <row r="292" spans="1:52" ht="30" customHeight="1">
      <c r="A292" s="24"/>
      <c r="B292" s="24"/>
      <c r="C292" s="24"/>
      <c r="D292" s="24"/>
      <c r="E292" s="26"/>
      <c r="F292" s="29"/>
      <c r="G292" s="26"/>
      <c r="H292" s="29"/>
      <c r="I292" s="26"/>
      <c r="J292" s="29"/>
      <c r="K292" s="26"/>
      <c r="L292" s="29"/>
      <c r="M292" s="24"/>
    </row>
    <row r="293" spans="1:52" ht="30" customHeight="1">
      <c r="A293" s="20" t="s">
        <v>1174</v>
      </c>
      <c r="B293" s="21"/>
      <c r="C293" s="21"/>
      <c r="D293" s="21"/>
      <c r="E293" s="25"/>
      <c r="F293" s="28"/>
      <c r="G293" s="25"/>
      <c r="H293" s="28"/>
      <c r="I293" s="25"/>
      <c r="J293" s="28"/>
      <c r="K293" s="25"/>
      <c r="L293" s="28"/>
      <c r="M293" s="22"/>
      <c r="N293" s="1" t="s">
        <v>1175</v>
      </c>
    </row>
    <row r="294" spans="1:52" ht="30" customHeight="1">
      <c r="A294" s="23" t="s">
        <v>1178</v>
      </c>
      <c r="B294" s="23" t="s">
        <v>622</v>
      </c>
      <c r="C294" s="23" t="s">
        <v>574</v>
      </c>
      <c r="D294" s="24">
        <v>7.4999999999999997E-2</v>
      </c>
      <c r="E294" s="26">
        <f>단가대비표!O138</f>
        <v>0</v>
      </c>
      <c r="F294" s="29">
        <f>TRUNC(E294*D294,1)</f>
        <v>0</v>
      </c>
      <c r="G294" s="26">
        <f>단가대비표!P138</f>
        <v>233163</v>
      </c>
      <c r="H294" s="29">
        <f>TRUNC(G294*D294,1)</f>
        <v>17487.2</v>
      </c>
      <c r="I294" s="26">
        <f>단가대비표!V138</f>
        <v>0</v>
      </c>
      <c r="J294" s="29">
        <f>TRUNC(I294*D294,1)</f>
        <v>0</v>
      </c>
      <c r="K294" s="26">
        <f t="shared" ref="K294:L296" si="45">TRUNC(E294+G294+I294,1)</f>
        <v>233163</v>
      </c>
      <c r="L294" s="29">
        <f t="shared" si="45"/>
        <v>17487.2</v>
      </c>
      <c r="M294" s="23" t="s">
        <v>1179</v>
      </c>
      <c r="N294" s="2" t="s">
        <v>1175</v>
      </c>
      <c r="O294" s="2" t="s">
        <v>1180</v>
      </c>
      <c r="P294" s="2" t="s">
        <v>66</v>
      </c>
      <c r="Q294" s="2" t="s">
        <v>66</v>
      </c>
      <c r="R294" s="2" t="s">
        <v>65</v>
      </c>
      <c r="S294" s="3"/>
      <c r="T294" s="3"/>
      <c r="U294" s="3"/>
      <c r="V294" s="3">
        <v>1</v>
      </c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2" t="s">
        <v>53</v>
      </c>
      <c r="AW294" s="2" t="s">
        <v>1181</v>
      </c>
      <c r="AX294" s="2" t="s">
        <v>53</v>
      </c>
      <c r="AY294" s="2" t="s">
        <v>53</v>
      </c>
      <c r="AZ294" s="2" t="s">
        <v>53</v>
      </c>
    </row>
    <row r="295" spans="1:52" ht="30" customHeight="1">
      <c r="A295" s="23" t="s">
        <v>731</v>
      </c>
      <c r="B295" s="23" t="s">
        <v>622</v>
      </c>
      <c r="C295" s="23" t="s">
        <v>574</v>
      </c>
      <c r="D295" s="24">
        <v>0.04</v>
      </c>
      <c r="E295" s="26">
        <f>단가대비표!O125</f>
        <v>0</v>
      </c>
      <c r="F295" s="29">
        <f>TRUNC(E295*D295,1)</f>
        <v>0</v>
      </c>
      <c r="G295" s="26">
        <f>단가대비표!P125</f>
        <v>172698</v>
      </c>
      <c r="H295" s="29">
        <f>TRUNC(G295*D295,1)</f>
        <v>6907.9</v>
      </c>
      <c r="I295" s="26">
        <f>단가대비표!V125</f>
        <v>0</v>
      </c>
      <c r="J295" s="29">
        <f>TRUNC(I295*D295,1)</f>
        <v>0</v>
      </c>
      <c r="K295" s="26">
        <f t="shared" si="45"/>
        <v>172698</v>
      </c>
      <c r="L295" s="29">
        <f t="shared" si="45"/>
        <v>6907.9</v>
      </c>
      <c r="M295" s="23" t="s">
        <v>732</v>
      </c>
      <c r="N295" s="2" t="s">
        <v>1175</v>
      </c>
      <c r="O295" s="2" t="s">
        <v>733</v>
      </c>
      <c r="P295" s="2" t="s">
        <v>66</v>
      </c>
      <c r="Q295" s="2" t="s">
        <v>66</v>
      </c>
      <c r="R295" s="2" t="s">
        <v>65</v>
      </c>
      <c r="S295" s="3"/>
      <c r="T295" s="3"/>
      <c r="U295" s="3"/>
      <c r="V295" s="3">
        <v>1</v>
      </c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2" t="s">
        <v>53</v>
      </c>
      <c r="AW295" s="2" t="s">
        <v>1182</v>
      </c>
      <c r="AX295" s="2" t="s">
        <v>53</v>
      </c>
      <c r="AY295" s="2" t="s">
        <v>53</v>
      </c>
      <c r="AZ295" s="2" t="s">
        <v>53</v>
      </c>
    </row>
    <row r="296" spans="1:52" ht="30" customHeight="1">
      <c r="A296" s="23" t="s">
        <v>801</v>
      </c>
      <c r="B296" s="23" t="s">
        <v>802</v>
      </c>
      <c r="C296" s="23" t="s">
        <v>618</v>
      </c>
      <c r="D296" s="24">
        <v>1</v>
      </c>
      <c r="E296" s="26">
        <v>0</v>
      </c>
      <c r="F296" s="29">
        <f>TRUNC(E296*D296,1)</f>
        <v>0</v>
      </c>
      <c r="G296" s="26">
        <v>0</v>
      </c>
      <c r="H296" s="29">
        <f>TRUNC(G296*D296,1)</f>
        <v>0</v>
      </c>
      <c r="I296" s="26">
        <f>TRUNC(SUMIF(V294:V296, RIGHTB(O296, 1), H294:H296)*U296, 2)</f>
        <v>731.85</v>
      </c>
      <c r="J296" s="29">
        <f>TRUNC(I296*D296,1)</f>
        <v>731.8</v>
      </c>
      <c r="K296" s="26">
        <f t="shared" si="45"/>
        <v>731.8</v>
      </c>
      <c r="L296" s="29">
        <f t="shared" si="45"/>
        <v>731.8</v>
      </c>
      <c r="M296" s="23" t="s">
        <v>53</v>
      </c>
      <c r="N296" s="2" t="s">
        <v>1175</v>
      </c>
      <c r="O296" s="2" t="s">
        <v>619</v>
      </c>
      <c r="P296" s="2" t="s">
        <v>66</v>
      </c>
      <c r="Q296" s="2" t="s">
        <v>66</v>
      </c>
      <c r="R296" s="2" t="s">
        <v>66</v>
      </c>
      <c r="S296" s="3">
        <v>1</v>
      </c>
      <c r="T296" s="3">
        <v>2</v>
      </c>
      <c r="U296" s="3">
        <v>0.03</v>
      </c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2" t="s">
        <v>53</v>
      </c>
      <c r="AW296" s="2" t="s">
        <v>1183</v>
      </c>
      <c r="AX296" s="2" t="s">
        <v>53</v>
      </c>
      <c r="AY296" s="2" t="s">
        <v>53</v>
      </c>
      <c r="AZ296" s="2" t="s">
        <v>53</v>
      </c>
    </row>
    <row r="297" spans="1:52" ht="30" customHeight="1">
      <c r="A297" s="23" t="s">
        <v>626</v>
      </c>
      <c r="B297" s="23" t="s">
        <v>53</v>
      </c>
      <c r="C297" s="23" t="s">
        <v>53</v>
      </c>
      <c r="D297" s="24"/>
      <c r="E297" s="26"/>
      <c r="F297" s="29">
        <f>TRUNC(SUMIF(N294:N296, N293, F294:F296),0)</f>
        <v>0</v>
      </c>
      <c r="G297" s="26"/>
      <c r="H297" s="29">
        <f>TRUNC(SUMIF(N294:N296, N293, H294:H296),0)</f>
        <v>24395</v>
      </c>
      <c r="I297" s="26"/>
      <c r="J297" s="29">
        <f>TRUNC(SUMIF(N294:N296, N293, J294:J296),0)</f>
        <v>731</v>
      </c>
      <c r="K297" s="26"/>
      <c r="L297" s="29">
        <f>F297+H297+J297</f>
        <v>25126</v>
      </c>
      <c r="M297" s="23" t="s">
        <v>53</v>
      </c>
      <c r="N297" s="2" t="s">
        <v>69</v>
      </c>
      <c r="O297" s="2" t="s">
        <v>69</v>
      </c>
      <c r="P297" s="2" t="s">
        <v>53</v>
      </c>
      <c r="Q297" s="2" t="s">
        <v>53</v>
      </c>
      <c r="R297" s="2" t="s">
        <v>53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2" t="s">
        <v>53</v>
      </c>
      <c r="AW297" s="2" t="s">
        <v>53</v>
      </c>
      <c r="AX297" s="2" t="s">
        <v>53</v>
      </c>
      <c r="AY297" s="2" t="s">
        <v>53</v>
      </c>
      <c r="AZ297" s="2" t="s">
        <v>53</v>
      </c>
    </row>
    <row r="298" spans="1:52" ht="30" customHeight="1">
      <c r="A298" s="24"/>
      <c r="B298" s="24"/>
      <c r="C298" s="24"/>
      <c r="D298" s="24"/>
      <c r="E298" s="26"/>
      <c r="F298" s="29"/>
      <c r="G298" s="26"/>
      <c r="H298" s="29"/>
      <c r="I298" s="26"/>
      <c r="J298" s="29"/>
      <c r="K298" s="26"/>
      <c r="L298" s="29"/>
      <c r="M298" s="24"/>
    </row>
    <row r="299" spans="1:52" ht="30" customHeight="1">
      <c r="A299" s="20" t="s">
        <v>1184</v>
      </c>
      <c r="B299" s="21"/>
      <c r="C299" s="21"/>
      <c r="D299" s="21"/>
      <c r="E299" s="25"/>
      <c r="F299" s="28"/>
      <c r="G299" s="25"/>
      <c r="H299" s="28"/>
      <c r="I299" s="25"/>
      <c r="J299" s="28"/>
      <c r="K299" s="25"/>
      <c r="L299" s="28"/>
      <c r="M299" s="22"/>
      <c r="N299" s="1" t="s">
        <v>169</v>
      </c>
    </row>
    <row r="300" spans="1:52" ht="30" customHeight="1">
      <c r="A300" s="23" t="s">
        <v>1132</v>
      </c>
      <c r="B300" s="23" t="s">
        <v>1133</v>
      </c>
      <c r="C300" s="23" t="s">
        <v>121</v>
      </c>
      <c r="D300" s="24">
        <v>7.2</v>
      </c>
      <c r="E300" s="26">
        <f>단가대비표!O29</f>
        <v>168.18</v>
      </c>
      <c r="F300" s="29">
        <f>TRUNC(E300*D300,1)</f>
        <v>1210.8</v>
      </c>
      <c r="G300" s="26">
        <f>단가대비표!P29</f>
        <v>0</v>
      </c>
      <c r="H300" s="29">
        <f>TRUNC(G300*D300,1)</f>
        <v>0</v>
      </c>
      <c r="I300" s="26">
        <f>단가대비표!V29</f>
        <v>0</v>
      </c>
      <c r="J300" s="29">
        <f>TRUNC(I300*D300,1)</f>
        <v>0</v>
      </c>
      <c r="K300" s="26">
        <f t="shared" ref="K300:L303" si="46">TRUNC(E300+G300+I300,1)</f>
        <v>168.1</v>
      </c>
      <c r="L300" s="29">
        <f t="shared" si="46"/>
        <v>1210.8</v>
      </c>
      <c r="M300" s="23" t="s">
        <v>1134</v>
      </c>
      <c r="N300" s="2" t="s">
        <v>169</v>
      </c>
      <c r="O300" s="2" t="s">
        <v>1135</v>
      </c>
      <c r="P300" s="2" t="s">
        <v>66</v>
      </c>
      <c r="Q300" s="2" t="s">
        <v>66</v>
      </c>
      <c r="R300" s="2" t="s">
        <v>65</v>
      </c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2" t="s">
        <v>53</v>
      </c>
      <c r="AW300" s="2" t="s">
        <v>1185</v>
      </c>
      <c r="AX300" s="2" t="s">
        <v>53</v>
      </c>
      <c r="AY300" s="2" t="s">
        <v>53</v>
      </c>
      <c r="AZ300" s="2" t="s">
        <v>53</v>
      </c>
    </row>
    <row r="301" spans="1:52" ht="30" customHeight="1">
      <c r="A301" s="23" t="s">
        <v>1137</v>
      </c>
      <c r="B301" s="23" t="s">
        <v>1138</v>
      </c>
      <c r="C301" s="23" t="s">
        <v>306</v>
      </c>
      <c r="D301" s="24">
        <v>0.01</v>
      </c>
      <c r="E301" s="26">
        <f>단가대비표!O12</f>
        <v>30000</v>
      </c>
      <c r="F301" s="29">
        <f>TRUNC(E301*D301,1)</f>
        <v>300</v>
      </c>
      <c r="G301" s="26">
        <f>단가대비표!P12</f>
        <v>0</v>
      </c>
      <c r="H301" s="29">
        <f>TRUNC(G301*D301,1)</f>
        <v>0</v>
      </c>
      <c r="I301" s="26">
        <f>단가대비표!V12</f>
        <v>0</v>
      </c>
      <c r="J301" s="29">
        <f>TRUNC(I301*D301,1)</f>
        <v>0</v>
      </c>
      <c r="K301" s="26">
        <f t="shared" si="46"/>
        <v>30000</v>
      </c>
      <c r="L301" s="29">
        <f t="shared" si="46"/>
        <v>300</v>
      </c>
      <c r="M301" s="23" t="s">
        <v>1139</v>
      </c>
      <c r="N301" s="2" t="s">
        <v>169</v>
      </c>
      <c r="O301" s="2" t="s">
        <v>1140</v>
      </c>
      <c r="P301" s="2" t="s">
        <v>66</v>
      </c>
      <c r="Q301" s="2" t="s">
        <v>66</v>
      </c>
      <c r="R301" s="2" t="s">
        <v>65</v>
      </c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2" t="s">
        <v>53</v>
      </c>
      <c r="AW301" s="2" t="s">
        <v>1186</v>
      </c>
      <c r="AX301" s="2" t="s">
        <v>53</v>
      </c>
      <c r="AY301" s="2" t="s">
        <v>53</v>
      </c>
      <c r="AZ301" s="2" t="s">
        <v>53</v>
      </c>
    </row>
    <row r="302" spans="1:52" ht="30" customHeight="1">
      <c r="A302" s="23" t="s">
        <v>1187</v>
      </c>
      <c r="B302" s="23" t="s">
        <v>1188</v>
      </c>
      <c r="C302" s="23" t="s">
        <v>612</v>
      </c>
      <c r="D302" s="24">
        <v>0.46</v>
      </c>
      <c r="E302" s="26">
        <f>단가대비표!O18</f>
        <v>3754.75</v>
      </c>
      <c r="F302" s="29">
        <f>TRUNC(E302*D302,1)</f>
        <v>1727.1</v>
      </c>
      <c r="G302" s="26">
        <f>단가대비표!P18</f>
        <v>0</v>
      </c>
      <c r="H302" s="29">
        <f>TRUNC(G302*D302,1)</f>
        <v>0</v>
      </c>
      <c r="I302" s="26">
        <f>단가대비표!V18</f>
        <v>0</v>
      </c>
      <c r="J302" s="29">
        <f>TRUNC(I302*D302,1)</f>
        <v>0</v>
      </c>
      <c r="K302" s="26">
        <f t="shared" si="46"/>
        <v>3754.7</v>
      </c>
      <c r="L302" s="29">
        <f t="shared" si="46"/>
        <v>1727.1</v>
      </c>
      <c r="M302" s="23" t="s">
        <v>1189</v>
      </c>
      <c r="N302" s="2" t="s">
        <v>169</v>
      </c>
      <c r="O302" s="2" t="s">
        <v>1190</v>
      </c>
      <c r="P302" s="2" t="s">
        <v>66</v>
      </c>
      <c r="Q302" s="2" t="s">
        <v>66</v>
      </c>
      <c r="R302" s="2" t="s">
        <v>65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2" t="s">
        <v>53</v>
      </c>
      <c r="AW302" s="2" t="s">
        <v>1191</v>
      </c>
      <c r="AX302" s="2" t="s">
        <v>53</v>
      </c>
      <c r="AY302" s="2" t="s">
        <v>53</v>
      </c>
      <c r="AZ302" s="2" t="s">
        <v>53</v>
      </c>
    </row>
    <row r="303" spans="1:52" ht="30" customHeight="1">
      <c r="A303" s="23" t="s">
        <v>166</v>
      </c>
      <c r="B303" s="23" t="s">
        <v>167</v>
      </c>
      <c r="C303" s="23" t="s">
        <v>84</v>
      </c>
      <c r="D303" s="24">
        <v>1</v>
      </c>
      <c r="E303" s="26">
        <f>일위대가목록!E49</f>
        <v>0</v>
      </c>
      <c r="F303" s="29">
        <f>TRUNC(E303*D303,1)</f>
        <v>0</v>
      </c>
      <c r="G303" s="26">
        <f>일위대가목록!F49</f>
        <v>24395</v>
      </c>
      <c r="H303" s="29">
        <f>TRUNC(G303*D303,1)</f>
        <v>24395</v>
      </c>
      <c r="I303" s="26">
        <f>일위대가목록!G49</f>
        <v>731</v>
      </c>
      <c r="J303" s="29">
        <f>TRUNC(I303*D303,1)</f>
        <v>731</v>
      </c>
      <c r="K303" s="26">
        <f t="shared" si="46"/>
        <v>25126</v>
      </c>
      <c r="L303" s="29">
        <f t="shared" si="46"/>
        <v>25126</v>
      </c>
      <c r="M303" s="23" t="s">
        <v>1176</v>
      </c>
      <c r="N303" s="2" t="s">
        <v>169</v>
      </c>
      <c r="O303" s="2" t="s">
        <v>1175</v>
      </c>
      <c r="P303" s="2" t="s">
        <v>65</v>
      </c>
      <c r="Q303" s="2" t="s">
        <v>66</v>
      </c>
      <c r="R303" s="2" t="s">
        <v>66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2" t="s">
        <v>53</v>
      </c>
      <c r="AW303" s="2" t="s">
        <v>1192</v>
      </c>
      <c r="AX303" s="2" t="s">
        <v>53</v>
      </c>
      <c r="AY303" s="2" t="s">
        <v>53</v>
      </c>
      <c r="AZ303" s="2" t="s">
        <v>53</v>
      </c>
    </row>
    <row r="304" spans="1:52" ht="30" customHeight="1">
      <c r="A304" s="23" t="s">
        <v>626</v>
      </c>
      <c r="B304" s="23" t="s">
        <v>53</v>
      </c>
      <c r="C304" s="23" t="s">
        <v>53</v>
      </c>
      <c r="D304" s="24"/>
      <c r="E304" s="26"/>
      <c r="F304" s="29">
        <f>TRUNC(SUMIF(N300:N303, N299, F300:F303),0)</f>
        <v>3237</v>
      </c>
      <c r="G304" s="26"/>
      <c r="H304" s="29">
        <f>TRUNC(SUMIF(N300:N303, N299, H300:H303),0)</f>
        <v>24395</v>
      </c>
      <c r="I304" s="26"/>
      <c r="J304" s="29">
        <f>TRUNC(SUMIF(N300:N303, N299, J300:J303),0)</f>
        <v>731</v>
      </c>
      <c r="K304" s="26"/>
      <c r="L304" s="29">
        <f>F304+H304+J304</f>
        <v>28363</v>
      </c>
      <c r="M304" s="23" t="s">
        <v>53</v>
      </c>
      <c r="N304" s="2" t="s">
        <v>69</v>
      </c>
      <c r="O304" s="2" t="s">
        <v>69</v>
      </c>
      <c r="P304" s="2" t="s">
        <v>53</v>
      </c>
      <c r="Q304" s="2" t="s">
        <v>53</v>
      </c>
      <c r="R304" s="2" t="s">
        <v>53</v>
      </c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2" t="s">
        <v>53</v>
      </c>
      <c r="AW304" s="2" t="s">
        <v>53</v>
      </c>
      <c r="AX304" s="2" t="s">
        <v>53</v>
      </c>
      <c r="AY304" s="2" t="s">
        <v>53</v>
      </c>
      <c r="AZ304" s="2" t="s">
        <v>53</v>
      </c>
    </row>
    <row r="305" spans="1:52" ht="30" customHeight="1">
      <c r="A305" s="24"/>
      <c r="B305" s="24"/>
      <c r="C305" s="24"/>
      <c r="D305" s="24"/>
      <c r="E305" s="26"/>
      <c r="F305" s="29"/>
      <c r="G305" s="26"/>
      <c r="H305" s="29"/>
      <c r="I305" s="26"/>
      <c r="J305" s="29"/>
      <c r="K305" s="26"/>
      <c r="L305" s="29"/>
      <c r="M305" s="24"/>
    </row>
    <row r="306" spans="1:52" ht="30" customHeight="1">
      <c r="A306" s="20" t="s">
        <v>1193</v>
      </c>
      <c r="B306" s="21"/>
      <c r="C306" s="21"/>
      <c r="D306" s="21"/>
      <c r="E306" s="25"/>
      <c r="F306" s="28"/>
      <c r="G306" s="25"/>
      <c r="H306" s="28"/>
      <c r="I306" s="25"/>
      <c r="J306" s="28"/>
      <c r="K306" s="25"/>
      <c r="L306" s="28"/>
      <c r="M306" s="22"/>
      <c r="N306" s="1" t="s">
        <v>1194</v>
      </c>
    </row>
    <row r="307" spans="1:52" ht="30" customHeight="1">
      <c r="A307" s="23" t="s">
        <v>1178</v>
      </c>
      <c r="B307" s="23" t="s">
        <v>622</v>
      </c>
      <c r="C307" s="23" t="s">
        <v>574</v>
      </c>
      <c r="D307" s="24">
        <v>0.06</v>
      </c>
      <c r="E307" s="26">
        <f>단가대비표!O138</f>
        <v>0</v>
      </c>
      <c r="F307" s="29">
        <f>TRUNC(E307*D307,1)</f>
        <v>0</v>
      </c>
      <c r="G307" s="26">
        <f>단가대비표!P138</f>
        <v>233163</v>
      </c>
      <c r="H307" s="29">
        <f>TRUNC(G307*D307,1)</f>
        <v>13989.7</v>
      </c>
      <c r="I307" s="26">
        <f>단가대비표!V138</f>
        <v>0</v>
      </c>
      <c r="J307" s="29">
        <f>TRUNC(I307*D307,1)</f>
        <v>0</v>
      </c>
      <c r="K307" s="26">
        <f t="shared" ref="K307:L309" si="47">TRUNC(E307+G307+I307,1)</f>
        <v>233163</v>
      </c>
      <c r="L307" s="29">
        <f t="shared" si="47"/>
        <v>13989.7</v>
      </c>
      <c r="M307" s="23" t="s">
        <v>1179</v>
      </c>
      <c r="N307" s="2" t="s">
        <v>1194</v>
      </c>
      <c r="O307" s="2" t="s">
        <v>1180</v>
      </c>
      <c r="P307" s="2" t="s">
        <v>66</v>
      </c>
      <c r="Q307" s="2" t="s">
        <v>66</v>
      </c>
      <c r="R307" s="2" t="s">
        <v>65</v>
      </c>
      <c r="S307" s="3"/>
      <c r="T307" s="3"/>
      <c r="U307" s="3"/>
      <c r="V307" s="3">
        <v>1</v>
      </c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2" t="s">
        <v>53</v>
      </c>
      <c r="AW307" s="2" t="s">
        <v>1196</v>
      </c>
      <c r="AX307" s="2" t="s">
        <v>53</v>
      </c>
      <c r="AY307" s="2" t="s">
        <v>53</v>
      </c>
      <c r="AZ307" s="2" t="s">
        <v>53</v>
      </c>
    </row>
    <row r="308" spans="1:52" ht="30" customHeight="1">
      <c r="A308" s="23" t="s">
        <v>731</v>
      </c>
      <c r="B308" s="23" t="s">
        <v>622</v>
      </c>
      <c r="C308" s="23" t="s">
        <v>574</v>
      </c>
      <c r="D308" s="24">
        <v>0.03</v>
      </c>
      <c r="E308" s="26">
        <f>단가대비표!O125</f>
        <v>0</v>
      </c>
      <c r="F308" s="29">
        <f>TRUNC(E308*D308,1)</f>
        <v>0</v>
      </c>
      <c r="G308" s="26">
        <f>단가대비표!P125</f>
        <v>172698</v>
      </c>
      <c r="H308" s="29">
        <f>TRUNC(G308*D308,1)</f>
        <v>5180.8999999999996</v>
      </c>
      <c r="I308" s="26">
        <f>단가대비표!V125</f>
        <v>0</v>
      </c>
      <c r="J308" s="29">
        <f>TRUNC(I308*D308,1)</f>
        <v>0</v>
      </c>
      <c r="K308" s="26">
        <f t="shared" si="47"/>
        <v>172698</v>
      </c>
      <c r="L308" s="29">
        <f t="shared" si="47"/>
        <v>5180.8999999999996</v>
      </c>
      <c r="M308" s="23" t="s">
        <v>732</v>
      </c>
      <c r="N308" s="2" t="s">
        <v>1194</v>
      </c>
      <c r="O308" s="2" t="s">
        <v>733</v>
      </c>
      <c r="P308" s="2" t="s">
        <v>66</v>
      </c>
      <c r="Q308" s="2" t="s">
        <v>66</v>
      </c>
      <c r="R308" s="2" t="s">
        <v>65</v>
      </c>
      <c r="S308" s="3"/>
      <c r="T308" s="3"/>
      <c r="U308" s="3"/>
      <c r="V308" s="3">
        <v>1</v>
      </c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2" t="s">
        <v>53</v>
      </c>
      <c r="AW308" s="2" t="s">
        <v>1197</v>
      </c>
      <c r="AX308" s="2" t="s">
        <v>53</v>
      </c>
      <c r="AY308" s="2" t="s">
        <v>53</v>
      </c>
      <c r="AZ308" s="2" t="s">
        <v>53</v>
      </c>
    </row>
    <row r="309" spans="1:52" ht="30" customHeight="1">
      <c r="A309" s="23" t="s">
        <v>801</v>
      </c>
      <c r="B309" s="23" t="s">
        <v>802</v>
      </c>
      <c r="C309" s="23" t="s">
        <v>618</v>
      </c>
      <c r="D309" s="24">
        <v>1</v>
      </c>
      <c r="E309" s="26">
        <v>0</v>
      </c>
      <c r="F309" s="29">
        <f>TRUNC(E309*D309,1)</f>
        <v>0</v>
      </c>
      <c r="G309" s="26">
        <v>0</v>
      </c>
      <c r="H309" s="29">
        <f>TRUNC(G309*D309,1)</f>
        <v>0</v>
      </c>
      <c r="I309" s="26">
        <f>TRUNC(SUMIF(V307:V309, RIGHTB(O309, 1), H307:H309)*U309, 2)</f>
        <v>575.11</v>
      </c>
      <c r="J309" s="29">
        <f>TRUNC(I309*D309,1)</f>
        <v>575.1</v>
      </c>
      <c r="K309" s="26">
        <f t="shared" si="47"/>
        <v>575.1</v>
      </c>
      <c r="L309" s="29">
        <f t="shared" si="47"/>
        <v>575.1</v>
      </c>
      <c r="M309" s="23" t="s">
        <v>53</v>
      </c>
      <c r="N309" s="2" t="s">
        <v>1194</v>
      </c>
      <c r="O309" s="2" t="s">
        <v>619</v>
      </c>
      <c r="P309" s="2" t="s">
        <v>66</v>
      </c>
      <c r="Q309" s="2" t="s">
        <v>66</v>
      </c>
      <c r="R309" s="2" t="s">
        <v>66</v>
      </c>
      <c r="S309" s="3">
        <v>1</v>
      </c>
      <c r="T309" s="3">
        <v>2</v>
      </c>
      <c r="U309" s="3">
        <v>0.03</v>
      </c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2" t="s">
        <v>53</v>
      </c>
      <c r="AW309" s="2" t="s">
        <v>1198</v>
      </c>
      <c r="AX309" s="2" t="s">
        <v>53</v>
      </c>
      <c r="AY309" s="2" t="s">
        <v>53</v>
      </c>
      <c r="AZ309" s="2" t="s">
        <v>53</v>
      </c>
    </row>
    <row r="310" spans="1:52" ht="30" customHeight="1">
      <c r="A310" s="23" t="s">
        <v>626</v>
      </c>
      <c r="B310" s="23" t="s">
        <v>53</v>
      </c>
      <c r="C310" s="23" t="s">
        <v>53</v>
      </c>
      <c r="D310" s="24"/>
      <c r="E310" s="26"/>
      <c r="F310" s="29">
        <f>TRUNC(SUMIF(N307:N309, N306, F307:F309),0)</f>
        <v>0</v>
      </c>
      <c r="G310" s="26"/>
      <c r="H310" s="29">
        <f>TRUNC(SUMIF(N307:N309, N306, H307:H309),0)</f>
        <v>19170</v>
      </c>
      <c r="I310" s="26"/>
      <c r="J310" s="29">
        <f>TRUNC(SUMIF(N307:N309, N306, J307:J309),0)</f>
        <v>575</v>
      </c>
      <c r="K310" s="26"/>
      <c r="L310" s="29">
        <f>F310+H310+J310</f>
        <v>19745</v>
      </c>
      <c r="M310" s="23" t="s">
        <v>53</v>
      </c>
      <c r="N310" s="2" t="s">
        <v>69</v>
      </c>
      <c r="O310" s="2" t="s">
        <v>69</v>
      </c>
      <c r="P310" s="2" t="s">
        <v>53</v>
      </c>
      <c r="Q310" s="2" t="s">
        <v>53</v>
      </c>
      <c r="R310" s="2" t="s">
        <v>53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2" t="s">
        <v>53</v>
      </c>
      <c r="AW310" s="2" t="s">
        <v>53</v>
      </c>
      <c r="AX310" s="2" t="s">
        <v>53</v>
      </c>
      <c r="AY310" s="2" t="s">
        <v>53</v>
      </c>
      <c r="AZ310" s="2" t="s">
        <v>53</v>
      </c>
    </row>
    <row r="311" spans="1:52" ht="30" customHeight="1">
      <c r="A311" s="24"/>
      <c r="B311" s="24"/>
      <c r="C311" s="24"/>
      <c r="D311" s="24"/>
      <c r="E311" s="26"/>
      <c r="F311" s="29"/>
      <c r="G311" s="26"/>
      <c r="H311" s="29"/>
      <c r="I311" s="26"/>
      <c r="J311" s="29"/>
      <c r="K311" s="26"/>
      <c r="L311" s="29"/>
      <c r="M311" s="24"/>
    </row>
    <row r="312" spans="1:52" ht="30" customHeight="1">
      <c r="A312" s="20" t="s">
        <v>1199</v>
      </c>
      <c r="B312" s="21"/>
      <c r="C312" s="21"/>
      <c r="D312" s="21"/>
      <c r="E312" s="25"/>
      <c r="F312" s="28"/>
      <c r="G312" s="25"/>
      <c r="H312" s="28"/>
      <c r="I312" s="25"/>
      <c r="J312" s="28"/>
      <c r="K312" s="25"/>
      <c r="L312" s="28"/>
      <c r="M312" s="22"/>
      <c r="N312" s="1" t="s">
        <v>173</v>
      </c>
    </row>
    <row r="313" spans="1:52" ht="30" customHeight="1">
      <c r="A313" s="23" t="s">
        <v>1132</v>
      </c>
      <c r="B313" s="23" t="s">
        <v>1133</v>
      </c>
      <c r="C313" s="23" t="s">
        <v>121</v>
      </c>
      <c r="D313" s="24">
        <v>7.2</v>
      </c>
      <c r="E313" s="26">
        <f>단가대비표!O29</f>
        <v>168.18</v>
      </c>
      <c r="F313" s="29">
        <f>TRUNC(E313*D313,1)</f>
        <v>1210.8</v>
      </c>
      <c r="G313" s="26">
        <f>단가대비표!P29</f>
        <v>0</v>
      </c>
      <c r="H313" s="29">
        <f>TRUNC(G313*D313,1)</f>
        <v>0</v>
      </c>
      <c r="I313" s="26">
        <f>단가대비표!V29</f>
        <v>0</v>
      </c>
      <c r="J313" s="29">
        <f>TRUNC(I313*D313,1)</f>
        <v>0</v>
      </c>
      <c r="K313" s="26">
        <f t="shared" ref="K313:L316" si="48">TRUNC(E313+G313+I313,1)</f>
        <v>168.1</v>
      </c>
      <c r="L313" s="29">
        <f t="shared" si="48"/>
        <v>1210.8</v>
      </c>
      <c r="M313" s="23" t="s">
        <v>1134</v>
      </c>
      <c r="N313" s="2" t="s">
        <v>173</v>
      </c>
      <c r="O313" s="2" t="s">
        <v>1135</v>
      </c>
      <c r="P313" s="2" t="s">
        <v>66</v>
      </c>
      <c r="Q313" s="2" t="s">
        <v>66</v>
      </c>
      <c r="R313" s="2" t="s">
        <v>65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2" t="s">
        <v>53</v>
      </c>
      <c r="AW313" s="2" t="s">
        <v>1200</v>
      </c>
      <c r="AX313" s="2" t="s">
        <v>53</v>
      </c>
      <c r="AY313" s="2" t="s">
        <v>53</v>
      </c>
      <c r="AZ313" s="2" t="s">
        <v>53</v>
      </c>
    </row>
    <row r="314" spans="1:52" ht="30" customHeight="1">
      <c r="A314" s="23" t="s">
        <v>1137</v>
      </c>
      <c r="B314" s="23" t="s">
        <v>1138</v>
      </c>
      <c r="C314" s="23" t="s">
        <v>306</v>
      </c>
      <c r="D314" s="24">
        <v>0.01</v>
      </c>
      <c r="E314" s="26">
        <f>단가대비표!O12</f>
        <v>30000</v>
      </c>
      <c r="F314" s="29">
        <f>TRUNC(E314*D314,1)</f>
        <v>300</v>
      </c>
      <c r="G314" s="26">
        <f>단가대비표!P12</f>
        <v>0</v>
      </c>
      <c r="H314" s="29">
        <f>TRUNC(G314*D314,1)</f>
        <v>0</v>
      </c>
      <c r="I314" s="26">
        <f>단가대비표!V12</f>
        <v>0</v>
      </c>
      <c r="J314" s="29">
        <f>TRUNC(I314*D314,1)</f>
        <v>0</v>
      </c>
      <c r="K314" s="26">
        <f t="shared" si="48"/>
        <v>30000</v>
      </c>
      <c r="L314" s="29">
        <f t="shared" si="48"/>
        <v>300</v>
      </c>
      <c r="M314" s="23" t="s">
        <v>1139</v>
      </c>
      <c r="N314" s="2" t="s">
        <v>173</v>
      </c>
      <c r="O314" s="2" t="s">
        <v>1140</v>
      </c>
      <c r="P314" s="2" t="s">
        <v>66</v>
      </c>
      <c r="Q314" s="2" t="s">
        <v>66</v>
      </c>
      <c r="R314" s="2" t="s">
        <v>65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2" t="s">
        <v>53</v>
      </c>
      <c r="AW314" s="2" t="s">
        <v>1201</v>
      </c>
      <c r="AX314" s="2" t="s">
        <v>53</v>
      </c>
      <c r="AY314" s="2" t="s">
        <v>53</v>
      </c>
      <c r="AZ314" s="2" t="s">
        <v>53</v>
      </c>
    </row>
    <row r="315" spans="1:52" ht="30" customHeight="1">
      <c r="A315" s="23" t="s">
        <v>1187</v>
      </c>
      <c r="B315" s="23" t="s">
        <v>1188</v>
      </c>
      <c r="C315" s="23" t="s">
        <v>612</v>
      </c>
      <c r="D315" s="24">
        <v>0.46</v>
      </c>
      <c r="E315" s="26">
        <f>단가대비표!O18</f>
        <v>3754.75</v>
      </c>
      <c r="F315" s="29">
        <f>TRUNC(E315*D315,1)</f>
        <v>1727.1</v>
      </c>
      <c r="G315" s="26">
        <f>단가대비표!P18</f>
        <v>0</v>
      </c>
      <c r="H315" s="29">
        <f>TRUNC(G315*D315,1)</f>
        <v>0</v>
      </c>
      <c r="I315" s="26">
        <f>단가대비표!V18</f>
        <v>0</v>
      </c>
      <c r="J315" s="29">
        <f>TRUNC(I315*D315,1)</f>
        <v>0</v>
      </c>
      <c r="K315" s="26">
        <f t="shared" si="48"/>
        <v>3754.7</v>
      </c>
      <c r="L315" s="29">
        <f t="shared" si="48"/>
        <v>1727.1</v>
      </c>
      <c r="M315" s="23" t="s">
        <v>1189</v>
      </c>
      <c r="N315" s="2" t="s">
        <v>173</v>
      </c>
      <c r="O315" s="2" t="s">
        <v>1190</v>
      </c>
      <c r="P315" s="2" t="s">
        <v>66</v>
      </c>
      <c r="Q315" s="2" t="s">
        <v>66</v>
      </c>
      <c r="R315" s="2" t="s">
        <v>65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2" t="s">
        <v>53</v>
      </c>
      <c r="AW315" s="2" t="s">
        <v>1202</v>
      </c>
      <c r="AX315" s="2" t="s">
        <v>53</v>
      </c>
      <c r="AY315" s="2" t="s">
        <v>53</v>
      </c>
      <c r="AZ315" s="2" t="s">
        <v>53</v>
      </c>
    </row>
    <row r="316" spans="1:52" ht="30" customHeight="1">
      <c r="A316" s="23" t="s">
        <v>166</v>
      </c>
      <c r="B316" s="23" t="s">
        <v>171</v>
      </c>
      <c r="C316" s="23" t="s">
        <v>84</v>
      </c>
      <c r="D316" s="24">
        <v>1</v>
      </c>
      <c r="E316" s="26">
        <f>일위대가목록!E51</f>
        <v>0</v>
      </c>
      <c r="F316" s="29">
        <f>TRUNC(E316*D316,1)</f>
        <v>0</v>
      </c>
      <c r="G316" s="26">
        <f>일위대가목록!F51</f>
        <v>19170</v>
      </c>
      <c r="H316" s="29">
        <f>TRUNC(G316*D316,1)</f>
        <v>19170</v>
      </c>
      <c r="I316" s="26">
        <f>일위대가목록!G51</f>
        <v>575</v>
      </c>
      <c r="J316" s="29">
        <f>TRUNC(I316*D316,1)</f>
        <v>575</v>
      </c>
      <c r="K316" s="26">
        <f t="shared" si="48"/>
        <v>19745</v>
      </c>
      <c r="L316" s="29">
        <f t="shared" si="48"/>
        <v>19745</v>
      </c>
      <c r="M316" s="23" t="s">
        <v>1195</v>
      </c>
      <c r="N316" s="2" t="s">
        <v>173</v>
      </c>
      <c r="O316" s="2" t="s">
        <v>1194</v>
      </c>
      <c r="P316" s="2" t="s">
        <v>65</v>
      </c>
      <c r="Q316" s="2" t="s">
        <v>66</v>
      </c>
      <c r="R316" s="2" t="s">
        <v>66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2" t="s">
        <v>53</v>
      </c>
      <c r="AW316" s="2" t="s">
        <v>1203</v>
      </c>
      <c r="AX316" s="2" t="s">
        <v>53</v>
      </c>
      <c r="AY316" s="2" t="s">
        <v>53</v>
      </c>
      <c r="AZ316" s="2" t="s">
        <v>53</v>
      </c>
    </row>
    <row r="317" spans="1:52" ht="30" customHeight="1">
      <c r="A317" s="23" t="s">
        <v>626</v>
      </c>
      <c r="B317" s="23" t="s">
        <v>53</v>
      </c>
      <c r="C317" s="23" t="s">
        <v>53</v>
      </c>
      <c r="D317" s="24"/>
      <c r="E317" s="26"/>
      <c r="F317" s="29">
        <f>TRUNC(SUMIF(N313:N316, N312, F313:F316),0)</f>
        <v>3237</v>
      </c>
      <c r="G317" s="26"/>
      <c r="H317" s="29">
        <f>TRUNC(SUMIF(N313:N316, N312, H313:H316),0)</f>
        <v>19170</v>
      </c>
      <c r="I317" s="26"/>
      <c r="J317" s="29">
        <f>TRUNC(SUMIF(N313:N316, N312, J313:J316),0)</f>
        <v>575</v>
      </c>
      <c r="K317" s="26"/>
      <c r="L317" s="29">
        <f>F317+H317+J317</f>
        <v>22982</v>
      </c>
      <c r="M317" s="23" t="s">
        <v>53</v>
      </c>
      <c r="N317" s="2" t="s">
        <v>69</v>
      </c>
      <c r="O317" s="2" t="s">
        <v>69</v>
      </c>
      <c r="P317" s="2" t="s">
        <v>53</v>
      </c>
      <c r="Q317" s="2" t="s">
        <v>53</v>
      </c>
      <c r="R317" s="2" t="s">
        <v>53</v>
      </c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2" t="s">
        <v>53</v>
      </c>
      <c r="AW317" s="2" t="s">
        <v>53</v>
      </c>
      <c r="AX317" s="2" t="s">
        <v>53</v>
      </c>
      <c r="AY317" s="2" t="s">
        <v>53</v>
      </c>
      <c r="AZ317" s="2" t="s">
        <v>53</v>
      </c>
    </row>
    <row r="318" spans="1:52" ht="30" customHeight="1">
      <c r="A318" s="24"/>
      <c r="B318" s="24"/>
      <c r="C318" s="24"/>
      <c r="D318" s="24"/>
      <c r="E318" s="26"/>
      <c r="F318" s="29"/>
      <c r="G318" s="26"/>
      <c r="H318" s="29"/>
      <c r="I318" s="26"/>
      <c r="J318" s="29"/>
      <c r="K318" s="26"/>
      <c r="L318" s="29"/>
      <c r="M318" s="24"/>
    </row>
    <row r="319" spans="1:52" ht="30" customHeight="1">
      <c r="A319" s="20" t="s">
        <v>1204</v>
      </c>
      <c r="B319" s="21"/>
      <c r="C319" s="21"/>
      <c r="D319" s="21"/>
      <c r="E319" s="25"/>
      <c r="F319" s="28"/>
      <c r="G319" s="25"/>
      <c r="H319" s="28"/>
      <c r="I319" s="25"/>
      <c r="J319" s="28"/>
      <c r="K319" s="25"/>
      <c r="L319" s="28"/>
      <c r="M319" s="22"/>
      <c r="N319" s="1" t="s">
        <v>1205</v>
      </c>
    </row>
    <row r="320" spans="1:52" ht="30" customHeight="1">
      <c r="A320" s="23" t="s">
        <v>1209</v>
      </c>
      <c r="B320" s="23" t="s">
        <v>622</v>
      </c>
      <c r="C320" s="23" t="s">
        <v>574</v>
      </c>
      <c r="D320" s="24">
        <v>0.04</v>
      </c>
      <c r="E320" s="26">
        <f>단가대비표!O142</f>
        <v>0</v>
      </c>
      <c r="F320" s="29">
        <f>TRUNC(E320*D320,1)</f>
        <v>0</v>
      </c>
      <c r="G320" s="26">
        <f>단가대비표!P142</f>
        <v>258904</v>
      </c>
      <c r="H320" s="29">
        <f>TRUNC(G320*D320,1)</f>
        <v>10356.1</v>
      </c>
      <c r="I320" s="26">
        <f>단가대비표!V142</f>
        <v>0</v>
      </c>
      <c r="J320" s="29">
        <f>TRUNC(I320*D320,1)</f>
        <v>0</v>
      </c>
      <c r="K320" s="26">
        <f t="shared" ref="K320:L322" si="49">TRUNC(E320+G320+I320,1)</f>
        <v>258904</v>
      </c>
      <c r="L320" s="29">
        <f t="shared" si="49"/>
        <v>10356.1</v>
      </c>
      <c r="M320" s="23" t="s">
        <v>1210</v>
      </c>
      <c r="N320" s="2" t="s">
        <v>1205</v>
      </c>
      <c r="O320" s="2" t="s">
        <v>1211</v>
      </c>
      <c r="P320" s="2" t="s">
        <v>66</v>
      </c>
      <c r="Q320" s="2" t="s">
        <v>66</v>
      </c>
      <c r="R320" s="2" t="s">
        <v>65</v>
      </c>
      <c r="S320" s="3"/>
      <c r="T320" s="3"/>
      <c r="U320" s="3"/>
      <c r="V320" s="3">
        <v>1</v>
      </c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2" t="s">
        <v>53</v>
      </c>
      <c r="AW320" s="2" t="s">
        <v>1212</v>
      </c>
      <c r="AX320" s="2" t="s">
        <v>53</v>
      </c>
      <c r="AY320" s="2" t="s">
        <v>53</v>
      </c>
      <c r="AZ320" s="2" t="s">
        <v>53</v>
      </c>
    </row>
    <row r="321" spans="1:52" ht="30" customHeight="1">
      <c r="A321" s="23" t="s">
        <v>731</v>
      </c>
      <c r="B321" s="23" t="s">
        <v>622</v>
      </c>
      <c r="C321" s="23" t="s">
        <v>574</v>
      </c>
      <c r="D321" s="24">
        <v>0.02</v>
      </c>
      <c r="E321" s="26">
        <f>단가대비표!O125</f>
        <v>0</v>
      </c>
      <c r="F321" s="29">
        <f>TRUNC(E321*D321,1)</f>
        <v>0</v>
      </c>
      <c r="G321" s="26">
        <f>단가대비표!P125</f>
        <v>172698</v>
      </c>
      <c r="H321" s="29">
        <f>TRUNC(G321*D321,1)</f>
        <v>3453.9</v>
      </c>
      <c r="I321" s="26">
        <f>단가대비표!V125</f>
        <v>0</v>
      </c>
      <c r="J321" s="29">
        <f>TRUNC(I321*D321,1)</f>
        <v>0</v>
      </c>
      <c r="K321" s="26">
        <f t="shared" si="49"/>
        <v>172698</v>
      </c>
      <c r="L321" s="29">
        <f t="shared" si="49"/>
        <v>3453.9</v>
      </c>
      <c r="M321" s="23" t="s">
        <v>732</v>
      </c>
      <c r="N321" s="2" t="s">
        <v>1205</v>
      </c>
      <c r="O321" s="2" t="s">
        <v>733</v>
      </c>
      <c r="P321" s="2" t="s">
        <v>66</v>
      </c>
      <c r="Q321" s="2" t="s">
        <v>66</v>
      </c>
      <c r="R321" s="2" t="s">
        <v>65</v>
      </c>
      <c r="S321" s="3"/>
      <c r="T321" s="3"/>
      <c r="U321" s="3"/>
      <c r="V321" s="3">
        <v>1</v>
      </c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2" t="s">
        <v>53</v>
      </c>
      <c r="AW321" s="2" t="s">
        <v>1213</v>
      </c>
      <c r="AX321" s="2" t="s">
        <v>53</v>
      </c>
      <c r="AY321" s="2" t="s">
        <v>53</v>
      </c>
      <c r="AZ321" s="2" t="s">
        <v>53</v>
      </c>
    </row>
    <row r="322" spans="1:52" ht="30" customHeight="1">
      <c r="A322" s="23" t="s">
        <v>801</v>
      </c>
      <c r="B322" s="23" t="s">
        <v>1046</v>
      </c>
      <c r="C322" s="23" t="s">
        <v>618</v>
      </c>
      <c r="D322" s="24">
        <v>1</v>
      </c>
      <c r="E322" s="26">
        <v>0</v>
      </c>
      <c r="F322" s="29">
        <f>TRUNC(E322*D322,1)</f>
        <v>0</v>
      </c>
      <c r="G322" s="26">
        <v>0</v>
      </c>
      <c r="H322" s="29">
        <f>TRUNC(G322*D322,1)</f>
        <v>0</v>
      </c>
      <c r="I322" s="26">
        <f>TRUNC(SUMIF(V320:V322, RIGHTB(O322, 1), H320:H322)*U322, 2)</f>
        <v>276.2</v>
      </c>
      <c r="J322" s="29">
        <f>TRUNC(I322*D322,1)</f>
        <v>276.2</v>
      </c>
      <c r="K322" s="26">
        <f t="shared" si="49"/>
        <v>276.2</v>
      </c>
      <c r="L322" s="29">
        <f t="shared" si="49"/>
        <v>276.2</v>
      </c>
      <c r="M322" s="23" t="s">
        <v>53</v>
      </c>
      <c r="N322" s="2" t="s">
        <v>1205</v>
      </c>
      <c r="O322" s="2" t="s">
        <v>619</v>
      </c>
      <c r="P322" s="2" t="s">
        <v>66</v>
      </c>
      <c r="Q322" s="2" t="s">
        <v>66</v>
      </c>
      <c r="R322" s="2" t="s">
        <v>66</v>
      </c>
      <c r="S322" s="3">
        <v>1</v>
      </c>
      <c r="T322" s="3">
        <v>2</v>
      </c>
      <c r="U322" s="3">
        <v>0.02</v>
      </c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2" t="s">
        <v>53</v>
      </c>
      <c r="AW322" s="2" t="s">
        <v>1214</v>
      </c>
      <c r="AX322" s="2" t="s">
        <v>53</v>
      </c>
      <c r="AY322" s="2" t="s">
        <v>53</v>
      </c>
      <c r="AZ322" s="2" t="s">
        <v>53</v>
      </c>
    </row>
    <row r="323" spans="1:52" ht="30" customHeight="1">
      <c r="A323" s="23" t="s">
        <v>626</v>
      </c>
      <c r="B323" s="23" t="s">
        <v>53</v>
      </c>
      <c r="C323" s="23" t="s">
        <v>53</v>
      </c>
      <c r="D323" s="24"/>
      <c r="E323" s="26"/>
      <c r="F323" s="29">
        <f>TRUNC(SUMIF(N320:N322, N319, F320:F322),0)</f>
        <v>0</v>
      </c>
      <c r="G323" s="26"/>
      <c r="H323" s="29">
        <f>TRUNC(SUMIF(N320:N322, N319, H320:H322),0)</f>
        <v>13810</v>
      </c>
      <c r="I323" s="26"/>
      <c r="J323" s="29">
        <f>TRUNC(SUMIF(N320:N322, N319, J320:J322),0)</f>
        <v>276</v>
      </c>
      <c r="K323" s="26"/>
      <c r="L323" s="29">
        <f>F323+H323+J323</f>
        <v>14086</v>
      </c>
      <c r="M323" s="23" t="s">
        <v>53</v>
      </c>
      <c r="N323" s="2" t="s">
        <v>69</v>
      </c>
      <c r="O323" s="2" t="s">
        <v>69</v>
      </c>
      <c r="P323" s="2" t="s">
        <v>53</v>
      </c>
      <c r="Q323" s="2" t="s">
        <v>53</v>
      </c>
      <c r="R323" s="2" t="s">
        <v>53</v>
      </c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2" t="s">
        <v>53</v>
      </c>
      <c r="AW323" s="2" t="s">
        <v>53</v>
      </c>
      <c r="AX323" s="2" t="s">
        <v>53</v>
      </c>
      <c r="AY323" s="2" t="s">
        <v>53</v>
      </c>
      <c r="AZ323" s="2" t="s">
        <v>53</v>
      </c>
    </row>
    <row r="324" spans="1:52" ht="30" customHeight="1">
      <c r="A324" s="24"/>
      <c r="B324" s="24"/>
      <c r="C324" s="24"/>
      <c r="D324" s="24"/>
      <c r="E324" s="26"/>
      <c r="F324" s="29"/>
      <c r="G324" s="26"/>
      <c r="H324" s="29"/>
      <c r="I324" s="26"/>
      <c r="J324" s="29"/>
      <c r="K324" s="26"/>
      <c r="L324" s="29"/>
      <c r="M324" s="24"/>
    </row>
    <row r="325" spans="1:52" ht="30" customHeight="1">
      <c r="A325" s="20" t="s">
        <v>1215</v>
      </c>
      <c r="B325" s="21"/>
      <c r="C325" s="21"/>
      <c r="D325" s="21"/>
      <c r="E325" s="25"/>
      <c r="F325" s="28"/>
      <c r="G325" s="25"/>
      <c r="H325" s="28"/>
      <c r="I325" s="25"/>
      <c r="J325" s="28"/>
      <c r="K325" s="25"/>
      <c r="L325" s="28"/>
      <c r="M325" s="22"/>
      <c r="N325" s="1" t="s">
        <v>245</v>
      </c>
    </row>
    <row r="326" spans="1:52" ht="30" customHeight="1">
      <c r="A326" s="23" t="s">
        <v>1216</v>
      </c>
      <c r="B326" s="23" t="s">
        <v>1217</v>
      </c>
      <c r="C326" s="23" t="s">
        <v>84</v>
      </c>
      <c r="D326" s="24">
        <v>1.05</v>
      </c>
      <c r="E326" s="26">
        <f>단가대비표!O98</f>
        <v>47000</v>
      </c>
      <c r="F326" s="29">
        <f>TRUNC(E326*D326,1)</f>
        <v>49350</v>
      </c>
      <c r="G326" s="26">
        <f>단가대비표!P98</f>
        <v>0</v>
      </c>
      <c r="H326" s="29">
        <f>TRUNC(G326*D326,1)</f>
        <v>0</v>
      </c>
      <c r="I326" s="26">
        <f>단가대비표!V98</f>
        <v>0</v>
      </c>
      <c r="J326" s="29">
        <f>TRUNC(I326*D326,1)</f>
        <v>0</v>
      </c>
      <c r="K326" s="26">
        <f t="shared" ref="K326:L328" si="50">TRUNC(E326+G326+I326,1)</f>
        <v>47000</v>
      </c>
      <c r="L326" s="29">
        <f t="shared" si="50"/>
        <v>49350</v>
      </c>
      <c r="M326" s="23" t="s">
        <v>1218</v>
      </c>
      <c r="N326" s="2" t="s">
        <v>245</v>
      </c>
      <c r="O326" s="2" t="s">
        <v>1219</v>
      </c>
      <c r="P326" s="2" t="s">
        <v>66</v>
      </c>
      <c r="Q326" s="2" t="s">
        <v>66</v>
      </c>
      <c r="R326" s="2" t="s">
        <v>65</v>
      </c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2" t="s">
        <v>53</v>
      </c>
      <c r="AW326" s="2" t="s">
        <v>1220</v>
      </c>
      <c r="AX326" s="2" t="s">
        <v>53</v>
      </c>
      <c r="AY326" s="2" t="s">
        <v>53</v>
      </c>
      <c r="AZ326" s="2" t="s">
        <v>53</v>
      </c>
    </row>
    <row r="327" spans="1:52" ht="30" customHeight="1">
      <c r="A327" s="23" t="s">
        <v>1221</v>
      </c>
      <c r="B327" s="23" t="s">
        <v>1222</v>
      </c>
      <c r="C327" s="23" t="s">
        <v>1223</v>
      </c>
      <c r="D327" s="24">
        <v>0.11</v>
      </c>
      <c r="E327" s="26">
        <f>단가대비표!O108</f>
        <v>30000</v>
      </c>
      <c r="F327" s="29">
        <f>TRUNC(E327*D327,1)</f>
        <v>3300</v>
      </c>
      <c r="G327" s="26">
        <f>단가대비표!P108</f>
        <v>0</v>
      </c>
      <c r="H327" s="29">
        <f>TRUNC(G327*D327,1)</f>
        <v>0</v>
      </c>
      <c r="I327" s="26">
        <f>단가대비표!V108</f>
        <v>0</v>
      </c>
      <c r="J327" s="29">
        <f>TRUNC(I327*D327,1)</f>
        <v>0</v>
      </c>
      <c r="K327" s="26">
        <f t="shared" si="50"/>
        <v>30000</v>
      </c>
      <c r="L327" s="29">
        <f t="shared" si="50"/>
        <v>3300</v>
      </c>
      <c r="M327" s="23" t="s">
        <v>1224</v>
      </c>
      <c r="N327" s="2" t="s">
        <v>245</v>
      </c>
      <c r="O327" s="2" t="s">
        <v>1225</v>
      </c>
      <c r="P327" s="2" t="s">
        <v>66</v>
      </c>
      <c r="Q327" s="2" t="s">
        <v>66</v>
      </c>
      <c r="R327" s="2" t="s">
        <v>65</v>
      </c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2" t="s">
        <v>53</v>
      </c>
      <c r="AW327" s="2" t="s">
        <v>1226</v>
      </c>
      <c r="AX327" s="2" t="s">
        <v>53</v>
      </c>
      <c r="AY327" s="2" t="s">
        <v>53</v>
      </c>
      <c r="AZ327" s="2" t="s">
        <v>53</v>
      </c>
    </row>
    <row r="328" spans="1:52" ht="30" customHeight="1">
      <c r="A328" s="23" t="s">
        <v>1206</v>
      </c>
      <c r="B328" s="23" t="s">
        <v>53</v>
      </c>
      <c r="C328" s="23" t="s">
        <v>84</v>
      </c>
      <c r="D328" s="24">
        <v>1</v>
      </c>
      <c r="E328" s="26">
        <f>일위대가목록!E53</f>
        <v>0</v>
      </c>
      <c r="F328" s="29">
        <f>TRUNC(E328*D328,1)</f>
        <v>0</v>
      </c>
      <c r="G328" s="26">
        <f>일위대가목록!F53</f>
        <v>13810</v>
      </c>
      <c r="H328" s="29">
        <f>TRUNC(G328*D328,1)</f>
        <v>13810</v>
      </c>
      <c r="I328" s="26">
        <f>일위대가목록!G53</f>
        <v>276</v>
      </c>
      <c r="J328" s="29">
        <f>TRUNC(I328*D328,1)</f>
        <v>276</v>
      </c>
      <c r="K328" s="26">
        <f t="shared" si="50"/>
        <v>14086</v>
      </c>
      <c r="L328" s="29">
        <f t="shared" si="50"/>
        <v>14086</v>
      </c>
      <c r="M328" s="23" t="s">
        <v>1207</v>
      </c>
      <c r="N328" s="2" t="s">
        <v>245</v>
      </c>
      <c r="O328" s="2" t="s">
        <v>1205</v>
      </c>
      <c r="P328" s="2" t="s">
        <v>65</v>
      </c>
      <c r="Q328" s="2" t="s">
        <v>66</v>
      </c>
      <c r="R328" s="2" t="s">
        <v>66</v>
      </c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2" t="s">
        <v>53</v>
      </c>
      <c r="AW328" s="2" t="s">
        <v>1227</v>
      </c>
      <c r="AX328" s="2" t="s">
        <v>53</v>
      </c>
      <c r="AY328" s="2" t="s">
        <v>53</v>
      </c>
      <c r="AZ328" s="2" t="s">
        <v>53</v>
      </c>
    </row>
    <row r="329" spans="1:52" ht="30" customHeight="1">
      <c r="A329" s="23" t="s">
        <v>626</v>
      </c>
      <c r="B329" s="23" t="s">
        <v>53</v>
      </c>
      <c r="C329" s="23" t="s">
        <v>53</v>
      </c>
      <c r="D329" s="24"/>
      <c r="E329" s="26"/>
      <c r="F329" s="29">
        <f>TRUNC(SUMIF(N326:N328, N325, F326:F328),0)</f>
        <v>52650</v>
      </c>
      <c r="G329" s="26"/>
      <c r="H329" s="29">
        <f>TRUNC(SUMIF(N326:N328, N325, H326:H328),0)</f>
        <v>13810</v>
      </c>
      <c r="I329" s="26"/>
      <c r="J329" s="29">
        <f>TRUNC(SUMIF(N326:N328, N325, J326:J328),0)</f>
        <v>276</v>
      </c>
      <c r="K329" s="26"/>
      <c r="L329" s="29">
        <f>F329+H329+J329</f>
        <v>66736</v>
      </c>
      <c r="M329" s="23" t="s">
        <v>53</v>
      </c>
      <c r="N329" s="2" t="s">
        <v>69</v>
      </c>
      <c r="O329" s="2" t="s">
        <v>69</v>
      </c>
      <c r="P329" s="2" t="s">
        <v>53</v>
      </c>
      <c r="Q329" s="2" t="s">
        <v>53</v>
      </c>
      <c r="R329" s="2" t="s">
        <v>53</v>
      </c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2" t="s">
        <v>53</v>
      </c>
      <c r="AW329" s="2" t="s">
        <v>53</v>
      </c>
      <c r="AX329" s="2" t="s">
        <v>53</v>
      </c>
      <c r="AY329" s="2" t="s">
        <v>53</v>
      </c>
      <c r="AZ329" s="2" t="s">
        <v>53</v>
      </c>
    </row>
    <row r="330" spans="1:52" ht="30" customHeight="1">
      <c r="A330" s="24"/>
      <c r="B330" s="24"/>
      <c r="C330" s="24"/>
      <c r="D330" s="24"/>
      <c r="E330" s="26"/>
      <c r="F330" s="29"/>
      <c r="G330" s="26"/>
      <c r="H330" s="29"/>
      <c r="I330" s="26"/>
      <c r="J330" s="29"/>
      <c r="K330" s="26"/>
      <c r="L330" s="29"/>
      <c r="M330" s="24"/>
    </row>
    <row r="331" spans="1:52" ht="30" customHeight="1">
      <c r="A331" s="20" t="s">
        <v>1228</v>
      </c>
      <c r="B331" s="21"/>
      <c r="C331" s="21"/>
      <c r="D331" s="21"/>
      <c r="E331" s="25"/>
      <c r="F331" s="28"/>
      <c r="G331" s="25"/>
      <c r="H331" s="28"/>
      <c r="I331" s="25"/>
      <c r="J331" s="28"/>
      <c r="K331" s="25"/>
      <c r="L331" s="28"/>
      <c r="M331" s="22"/>
      <c r="N331" s="1" t="s">
        <v>1229</v>
      </c>
    </row>
    <row r="332" spans="1:52" ht="30" customHeight="1">
      <c r="A332" s="23" t="s">
        <v>831</v>
      </c>
      <c r="B332" s="23" t="s">
        <v>622</v>
      </c>
      <c r="C332" s="23" t="s">
        <v>574</v>
      </c>
      <c r="D332" s="24">
        <v>2.7E-2</v>
      </c>
      <c r="E332" s="26">
        <f>단가대비표!O136</f>
        <v>0</v>
      </c>
      <c r="F332" s="29">
        <f>TRUNC(E332*D332,1)</f>
        <v>0</v>
      </c>
      <c r="G332" s="26">
        <f>단가대비표!P136</f>
        <v>282990</v>
      </c>
      <c r="H332" s="29">
        <f>TRUNC(G332*D332,1)</f>
        <v>7640.7</v>
      </c>
      <c r="I332" s="26">
        <f>단가대비표!V136</f>
        <v>0</v>
      </c>
      <c r="J332" s="29">
        <f>TRUNC(I332*D332,1)</f>
        <v>0</v>
      </c>
      <c r="K332" s="26">
        <f t="shared" ref="K332:L334" si="51">TRUNC(E332+G332+I332,1)</f>
        <v>282990</v>
      </c>
      <c r="L332" s="29">
        <f t="shared" si="51"/>
        <v>7640.7</v>
      </c>
      <c r="M332" s="23" t="s">
        <v>832</v>
      </c>
      <c r="N332" s="2" t="s">
        <v>1229</v>
      </c>
      <c r="O332" s="2" t="s">
        <v>833</v>
      </c>
      <c r="P332" s="2" t="s">
        <v>66</v>
      </c>
      <c r="Q332" s="2" t="s">
        <v>66</v>
      </c>
      <c r="R332" s="2" t="s">
        <v>65</v>
      </c>
      <c r="S332" s="3"/>
      <c r="T332" s="3"/>
      <c r="U332" s="3"/>
      <c r="V332" s="3">
        <v>1</v>
      </c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2" t="s">
        <v>53</v>
      </c>
      <c r="AW332" s="2" t="s">
        <v>1233</v>
      </c>
      <c r="AX332" s="2" t="s">
        <v>53</v>
      </c>
      <c r="AY332" s="2" t="s">
        <v>53</v>
      </c>
      <c r="AZ332" s="2" t="s">
        <v>53</v>
      </c>
    </row>
    <row r="333" spans="1:52" ht="30" customHeight="1">
      <c r="A333" s="23" t="s">
        <v>731</v>
      </c>
      <c r="B333" s="23" t="s">
        <v>622</v>
      </c>
      <c r="C333" s="23" t="s">
        <v>574</v>
      </c>
      <c r="D333" s="24">
        <v>1.2999999999999999E-2</v>
      </c>
      <c r="E333" s="26">
        <f>단가대비표!O125</f>
        <v>0</v>
      </c>
      <c r="F333" s="29">
        <f>TRUNC(E333*D333,1)</f>
        <v>0</v>
      </c>
      <c r="G333" s="26">
        <f>단가대비표!P125</f>
        <v>172698</v>
      </c>
      <c r="H333" s="29">
        <f>TRUNC(G333*D333,1)</f>
        <v>2245</v>
      </c>
      <c r="I333" s="26">
        <f>단가대비표!V125</f>
        <v>0</v>
      </c>
      <c r="J333" s="29">
        <f>TRUNC(I333*D333,1)</f>
        <v>0</v>
      </c>
      <c r="K333" s="26">
        <f t="shared" si="51"/>
        <v>172698</v>
      </c>
      <c r="L333" s="29">
        <f t="shared" si="51"/>
        <v>2245</v>
      </c>
      <c r="M333" s="23" t="s">
        <v>732</v>
      </c>
      <c r="N333" s="2" t="s">
        <v>1229</v>
      </c>
      <c r="O333" s="2" t="s">
        <v>733</v>
      </c>
      <c r="P333" s="2" t="s">
        <v>66</v>
      </c>
      <c r="Q333" s="2" t="s">
        <v>66</v>
      </c>
      <c r="R333" s="2" t="s">
        <v>65</v>
      </c>
      <c r="S333" s="3"/>
      <c r="T333" s="3"/>
      <c r="U333" s="3"/>
      <c r="V333" s="3">
        <v>1</v>
      </c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2" t="s">
        <v>53</v>
      </c>
      <c r="AW333" s="2" t="s">
        <v>1234</v>
      </c>
      <c r="AX333" s="2" t="s">
        <v>53</v>
      </c>
      <c r="AY333" s="2" t="s">
        <v>53</v>
      </c>
      <c r="AZ333" s="2" t="s">
        <v>53</v>
      </c>
    </row>
    <row r="334" spans="1:52" ht="30" customHeight="1">
      <c r="A334" s="23" t="s">
        <v>801</v>
      </c>
      <c r="B334" s="23" t="s">
        <v>1046</v>
      </c>
      <c r="C334" s="23" t="s">
        <v>618</v>
      </c>
      <c r="D334" s="24">
        <v>1</v>
      </c>
      <c r="E334" s="26">
        <v>0</v>
      </c>
      <c r="F334" s="29">
        <f>TRUNC(E334*D334,1)</f>
        <v>0</v>
      </c>
      <c r="G334" s="26">
        <v>0</v>
      </c>
      <c r="H334" s="29">
        <f>TRUNC(G334*D334,1)</f>
        <v>0</v>
      </c>
      <c r="I334" s="26">
        <f>TRUNC(SUMIF(V332:V334, RIGHTB(O334, 1), H332:H334)*U334, 2)</f>
        <v>197.71</v>
      </c>
      <c r="J334" s="29">
        <f>TRUNC(I334*D334,1)</f>
        <v>197.7</v>
      </c>
      <c r="K334" s="26">
        <f t="shared" si="51"/>
        <v>197.7</v>
      </c>
      <c r="L334" s="29">
        <f t="shared" si="51"/>
        <v>197.7</v>
      </c>
      <c r="M334" s="23" t="s">
        <v>53</v>
      </c>
      <c r="N334" s="2" t="s">
        <v>1229</v>
      </c>
      <c r="O334" s="2" t="s">
        <v>619</v>
      </c>
      <c r="P334" s="2" t="s">
        <v>66</v>
      </c>
      <c r="Q334" s="2" t="s">
        <v>66</v>
      </c>
      <c r="R334" s="2" t="s">
        <v>66</v>
      </c>
      <c r="S334" s="3">
        <v>1</v>
      </c>
      <c r="T334" s="3">
        <v>2</v>
      </c>
      <c r="U334" s="3">
        <v>0.02</v>
      </c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2" t="s">
        <v>53</v>
      </c>
      <c r="AW334" s="2" t="s">
        <v>1235</v>
      </c>
      <c r="AX334" s="2" t="s">
        <v>53</v>
      </c>
      <c r="AY334" s="2" t="s">
        <v>53</v>
      </c>
      <c r="AZ334" s="2" t="s">
        <v>53</v>
      </c>
    </row>
    <row r="335" spans="1:52" ht="30" customHeight="1">
      <c r="A335" s="23" t="s">
        <v>626</v>
      </c>
      <c r="B335" s="23" t="s">
        <v>53</v>
      </c>
      <c r="C335" s="23" t="s">
        <v>53</v>
      </c>
      <c r="D335" s="24"/>
      <c r="E335" s="26"/>
      <c r="F335" s="29">
        <f>TRUNC(SUMIF(N332:N334, N331, F332:F334),0)</f>
        <v>0</v>
      </c>
      <c r="G335" s="26"/>
      <c r="H335" s="29">
        <f>TRUNC(SUMIF(N332:N334, N331, H332:H334),0)</f>
        <v>9885</v>
      </c>
      <c r="I335" s="26"/>
      <c r="J335" s="29">
        <f>TRUNC(SUMIF(N332:N334, N331, J332:J334),0)</f>
        <v>197</v>
      </c>
      <c r="K335" s="26"/>
      <c r="L335" s="29">
        <f>F335+H335+J335</f>
        <v>10082</v>
      </c>
      <c r="M335" s="23" t="s">
        <v>53</v>
      </c>
      <c r="N335" s="2" t="s">
        <v>69</v>
      </c>
      <c r="O335" s="2" t="s">
        <v>69</v>
      </c>
      <c r="P335" s="2" t="s">
        <v>53</v>
      </c>
      <c r="Q335" s="2" t="s">
        <v>53</v>
      </c>
      <c r="R335" s="2" t="s">
        <v>53</v>
      </c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2" t="s">
        <v>53</v>
      </c>
      <c r="AW335" s="2" t="s">
        <v>53</v>
      </c>
      <c r="AX335" s="2" t="s">
        <v>53</v>
      </c>
      <c r="AY335" s="2" t="s">
        <v>53</v>
      </c>
      <c r="AZ335" s="2" t="s">
        <v>53</v>
      </c>
    </row>
    <row r="336" spans="1:52" ht="30" customHeight="1">
      <c r="A336" s="24"/>
      <c r="B336" s="24"/>
      <c r="C336" s="24"/>
      <c r="D336" s="24"/>
      <c r="E336" s="26"/>
      <c r="F336" s="29"/>
      <c r="G336" s="26"/>
      <c r="H336" s="29"/>
      <c r="I336" s="26"/>
      <c r="J336" s="29"/>
      <c r="K336" s="26"/>
      <c r="L336" s="29"/>
      <c r="M336" s="24"/>
    </row>
    <row r="337" spans="1:52" ht="30" customHeight="1">
      <c r="A337" s="20" t="s">
        <v>1236</v>
      </c>
      <c r="B337" s="21"/>
      <c r="C337" s="21"/>
      <c r="D337" s="21"/>
      <c r="E337" s="25"/>
      <c r="F337" s="28"/>
      <c r="G337" s="25"/>
      <c r="H337" s="28"/>
      <c r="I337" s="25"/>
      <c r="J337" s="28"/>
      <c r="K337" s="25"/>
      <c r="L337" s="28"/>
      <c r="M337" s="22"/>
      <c r="N337" s="1" t="s">
        <v>222</v>
      </c>
    </row>
    <row r="338" spans="1:52" ht="30" customHeight="1">
      <c r="A338" s="23" t="s">
        <v>1238</v>
      </c>
      <c r="B338" s="23" t="s">
        <v>1239</v>
      </c>
      <c r="C338" s="23" t="s">
        <v>1240</v>
      </c>
      <c r="D338" s="24">
        <v>1.4824012499999999</v>
      </c>
      <c r="E338" s="26">
        <f>단가대비표!O27</f>
        <v>1909</v>
      </c>
      <c r="F338" s="29">
        <f>TRUNC(E338*D338,1)</f>
        <v>2829.9</v>
      </c>
      <c r="G338" s="26">
        <f>단가대비표!P27</f>
        <v>0</v>
      </c>
      <c r="H338" s="29">
        <f>TRUNC(G338*D338,1)</f>
        <v>0</v>
      </c>
      <c r="I338" s="26">
        <f>단가대비표!V27</f>
        <v>0</v>
      </c>
      <c r="J338" s="29">
        <f>TRUNC(I338*D338,1)</f>
        <v>0</v>
      </c>
      <c r="K338" s="26">
        <f>TRUNC(E338+G338+I338,1)</f>
        <v>1909</v>
      </c>
      <c r="L338" s="29">
        <f>TRUNC(F338+H338+J338,1)</f>
        <v>2829.9</v>
      </c>
      <c r="M338" s="23" t="s">
        <v>1241</v>
      </c>
      <c r="N338" s="2" t="s">
        <v>222</v>
      </c>
      <c r="O338" s="2" t="s">
        <v>1242</v>
      </c>
      <c r="P338" s="2" t="s">
        <v>66</v>
      </c>
      <c r="Q338" s="2" t="s">
        <v>66</v>
      </c>
      <c r="R338" s="2" t="s">
        <v>65</v>
      </c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2" t="s">
        <v>53</v>
      </c>
      <c r="AW338" s="2" t="s">
        <v>1243</v>
      </c>
      <c r="AX338" s="2" t="s">
        <v>53</v>
      </c>
      <c r="AY338" s="2" t="s">
        <v>53</v>
      </c>
      <c r="AZ338" s="2" t="s">
        <v>53</v>
      </c>
    </row>
    <row r="339" spans="1:52" ht="30" customHeight="1">
      <c r="A339" s="23" t="s">
        <v>214</v>
      </c>
      <c r="B339" s="23" t="s">
        <v>1230</v>
      </c>
      <c r="C339" s="23" t="s">
        <v>84</v>
      </c>
      <c r="D339" s="24">
        <v>1.3</v>
      </c>
      <c r="E339" s="26">
        <f>일위대가목록!E55</f>
        <v>0</v>
      </c>
      <c r="F339" s="29">
        <f>TRUNC(E339*D339,1)</f>
        <v>0</v>
      </c>
      <c r="G339" s="26">
        <f>일위대가목록!F55</f>
        <v>9885</v>
      </c>
      <c r="H339" s="29">
        <f>TRUNC(G339*D339,1)</f>
        <v>12850.5</v>
      </c>
      <c r="I339" s="26">
        <f>일위대가목록!G55</f>
        <v>197</v>
      </c>
      <c r="J339" s="29">
        <f>TRUNC(I339*D339,1)</f>
        <v>256.10000000000002</v>
      </c>
      <c r="K339" s="26">
        <f>TRUNC(E339+G339+I339,1)</f>
        <v>10082</v>
      </c>
      <c r="L339" s="29">
        <f>TRUNC(F339+H339+J339,1)</f>
        <v>13106.6</v>
      </c>
      <c r="M339" s="23" t="s">
        <v>1231</v>
      </c>
      <c r="N339" s="2" t="s">
        <v>222</v>
      </c>
      <c r="O339" s="2" t="s">
        <v>1229</v>
      </c>
      <c r="P339" s="2" t="s">
        <v>65</v>
      </c>
      <c r="Q339" s="2" t="s">
        <v>66</v>
      </c>
      <c r="R339" s="2" t="s">
        <v>66</v>
      </c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2" t="s">
        <v>53</v>
      </c>
      <c r="AW339" s="2" t="s">
        <v>1244</v>
      </c>
      <c r="AX339" s="2" t="s">
        <v>53</v>
      </c>
      <c r="AY339" s="2" t="s">
        <v>53</v>
      </c>
      <c r="AZ339" s="2" t="s">
        <v>53</v>
      </c>
    </row>
    <row r="340" spans="1:52" ht="30" customHeight="1">
      <c r="A340" s="23" t="s">
        <v>626</v>
      </c>
      <c r="B340" s="23" t="s">
        <v>53</v>
      </c>
      <c r="C340" s="23" t="s">
        <v>53</v>
      </c>
      <c r="D340" s="24"/>
      <c r="E340" s="26"/>
      <c r="F340" s="29">
        <f>TRUNC(SUMIF(N338:N339, N337, F338:F339),0)</f>
        <v>2829</v>
      </c>
      <c r="G340" s="26"/>
      <c r="H340" s="29">
        <f>TRUNC(SUMIF(N338:N339, N337, H338:H339),0)</f>
        <v>12850</v>
      </c>
      <c r="I340" s="26"/>
      <c r="J340" s="29">
        <f>TRUNC(SUMIF(N338:N339, N337, J338:J339),0)</f>
        <v>256</v>
      </c>
      <c r="K340" s="26"/>
      <c r="L340" s="29">
        <f>F340+H340+J340</f>
        <v>15935</v>
      </c>
      <c r="M340" s="23" t="s">
        <v>53</v>
      </c>
      <c r="N340" s="2" t="s">
        <v>69</v>
      </c>
      <c r="O340" s="2" t="s">
        <v>69</v>
      </c>
      <c r="P340" s="2" t="s">
        <v>53</v>
      </c>
      <c r="Q340" s="2" t="s">
        <v>53</v>
      </c>
      <c r="R340" s="2" t="s">
        <v>53</v>
      </c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2" t="s">
        <v>53</v>
      </c>
      <c r="AW340" s="2" t="s">
        <v>53</v>
      </c>
      <c r="AX340" s="2" t="s">
        <v>53</v>
      </c>
      <c r="AY340" s="2" t="s">
        <v>53</v>
      </c>
      <c r="AZ340" s="2" t="s">
        <v>53</v>
      </c>
    </row>
    <row r="341" spans="1:52" ht="30" customHeight="1">
      <c r="A341" s="24"/>
      <c r="B341" s="24"/>
      <c r="C341" s="24"/>
      <c r="D341" s="24"/>
      <c r="E341" s="26"/>
      <c r="F341" s="29"/>
      <c r="G341" s="26"/>
      <c r="H341" s="29"/>
      <c r="I341" s="26"/>
      <c r="J341" s="29"/>
      <c r="K341" s="26"/>
      <c r="L341" s="29"/>
      <c r="M341" s="24"/>
    </row>
    <row r="342" spans="1:52" ht="30" customHeight="1">
      <c r="A342" s="20" t="s">
        <v>1245</v>
      </c>
      <c r="B342" s="21"/>
      <c r="C342" s="21"/>
      <c r="D342" s="21"/>
      <c r="E342" s="25"/>
      <c r="F342" s="28"/>
      <c r="G342" s="25"/>
      <c r="H342" s="28"/>
      <c r="I342" s="25"/>
      <c r="J342" s="28"/>
      <c r="K342" s="25"/>
      <c r="L342" s="28"/>
      <c r="M342" s="22"/>
      <c r="N342" s="1" t="s">
        <v>226</v>
      </c>
    </row>
    <row r="343" spans="1:52" ht="30" customHeight="1">
      <c r="A343" s="23" t="s">
        <v>1238</v>
      </c>
      <c r="B343" s="23" t="s">
        <v>1239</v>
      </c>
      <c r="C343" s="23" t="s">
        <v>1240</v>
      </c>
      <c r="D343" s="24">
        <v>0.98826749999999997</v>
      </c>
      <c r="E343" s="26">
        <f>단가대비표!O27</f>
        <v>1909</v>
      </c>
      <c r="F343" s="29">
        <f>TRUNC(E343*D343,1)</f>
        <v>1886.6</v>
      </c>
      <c r="G343" s="26">
        <f>단가대비표!P27</f>
        <v>0</v>
      </c>
      <c r="H343" s="29">
        <f>TRUNC(G343*D343,1)</f>
        <v>0</v>
      </c>
      <c r="I343" s="26">
        <f>단가대비표!V27</f>
        <v>0</v>
      </c>
      <c r="J343" s="29">
        <f>TRUNC(I343*D343,1)</f>
        <v>0</v>
      </c>
      <c r="K343" s="26">
        <f>TRUNC(E343+G343+I343,1)</f>
        <v>1909</v>
      </c>
      <c r="L343" s="29">
        <f>TRUNC(F343+H343+J343,1)</f>
        <v>1886.6</v>
      </c>
      <c r="M343" s="23" t="s">
        <v>1241</v>
      </c>
      <c r="N343" s="2" t="s">
        <v>226</v>
      </c>
      <c r="O343" s="2" t="s">
        <v>1242</v>
      </c>
      <c r="P343" s="2" t="s">
        <v>66</v>
      </c>
      <c r="Q343" s="2" t="s">
        <v>66</v>
      </c>
      <c r="R343" s="2" t="s">
        <v>65</v>
      </c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2" t="s">
        <v>53</v>
      </c>
      <c r="AW343" s="2" t="s">
        <v>1246</v>
      </c>
      <c r="AX343" s="2" t="s">
        <v>53</v>
      </c>
      <c r="AY343" s="2" t="s">
        <v>53</v>
      </c>
      <c r="AZ343" s="2" t="s">
        <v>53</v>
      </c>
    </row>
    <row r="344" spans="1:52" ht="30" customHeight="1">
      <c r="A344" s="23" t="s">
        <v>214</v>
      </c>
      <c r="B344" s="23" t="s">
        <v>1230</v>
      </c>
      <c r="C344" s="23" t="s">
        <v>84</v>
      </c>
      <c r="D344" s="24">
        <v>1.3</v>
      </c>
      <c r="E344" s="26">
        <f>일위대가목록!E55</f>
        <v>0</v>
      </c>
      <c r="F344" s="29">
        <f>TRUNC(E344*D344,1)</f>
        <v>0</v>
      </c>
      <c r="G344" s="26">
        <f>일위대가목록!F55</f>
        <v>9885</v>
      </c>
      <c r="H344" s="29">
        <f>TRUNC(G344*D344,1)</f>
        <v>12850.5</v>
      </c>
      <c r="I344" s="26">
        <f>일위대가목록!G55</f>
        <v>197</v>
      </c>
      <c r="J344" s="29">
        <f>TRUNC(I344*D344,1)</f>
        <v>256.10000000000002</v>
      </c>
      <c r="K344" s="26">
        <f>TRUNC(E344+G344+I344,1)</f>
        <v>10082</v>
      </c>
      <c r="L344" s="29">
        <f>TRUNC(F344+H344+J344,1)</f>
        <v>13106.6</v>
      </c>
      <c r="M344" s="23" t="s">
        <v>1231</v>
      </c>
      <c r="N344" s="2" t="s">
        <v>226</v>
      </c>
      <c r="O344" s="2" t="s">
        <v>1229</v>
      </c>
      <c r="P344" s="2" t="s">
        <v>65</v>
      </c>
      <c r="Q344" s="2" t="s">
        <v>66</v>
      </c>
      <c r="R344" s="2" t="s">
        <v>66</v>
      </c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2" t="s">
        <v>53</v>
      </c>
      <c r="AW344" s="2" t="s">
        <v>1247</v>
      </c>
      <c r="AX344" s="2" t="s">
        <v>53</v>
      </c>
      <c r="AY344" s="2" t="s">
        <v>53</v>
      </c>
      <c r="AZ344" s="2" t="s">
        <v>53</v>
      </c>
    </row>
    <row r="345" spans="1:52" ht="30" customHeight="1">
      <c r="A345" s="23" t="s">
        <v>626</v>
      </c>
      <c r="B345" s="23" t="s">
        <v>53</v>
      </c>
      <c r="C345" s="23" t="s">
        <v>53</v>
      </c>
      <c r="D345" s="24"/>
      <c r="E345" s="26"/>
      <c r="F345" s="29">
        <f>TRUNC(SUMIF(N343:N344, N342, F343:F344),0)</f>
        <v>1886</v>
      </c>
      <c r="G345" s="26"/>
      <c r="H345" s="29">
        <f>TRUNC(SUMIF(N343:N344, N342, H343:H344),0)</f>
        <v>12850</v>
      </c>
      <c r="I345" s="26"/>
      <c r="J345" s="29">
        <f>TRUNC(SUMIF(N343:N344, N342, J343:J344),0)</f>
        <v>256</v>
      </c>
      <c r="K345" s="26"/>
      <c r="L345" s="29">
        <f>F345+H345+J345</f>
        <v>14992</v>
      </c>
      <c r="M345" s="23" t="s">
        <v>53</v>
      </c>
      <c r="N345" s="2" t="s">
        <v>69</v>
      </c>
      <c r="O345" s="2" t="s">
        <v>69</v>
      </c>
      <c r="P345" s="2" t="s">
        <v>53</v>
      </c>
      <c r="Q345" s="2" t="s">
        <v>53</v>
      </c>
      <c r="R345" s="2" t="s">
        <v>53</v>
      </c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2" t="s">
        <v>53</v>
      </c>
      <c r="AW345" s="2" t="s">
        <v>53</v>
      </c>
      <c r="AX345" s="2" t="s">
        <v>53</v>
      </c>
      <c r="AY345" s="2" t="s">
        <v>53</v>
      </c>
      <c r="AZ345" s="2" t="s">
        <v>53</v>
      </c>
    </row>
    <row r="346" spans="1:52" ht="30" customHeight="1">
      <c r="A346" s="24"/>
      <c r="B346" s="24"/>
      <c r="C346" s="24"/>
      <c r="D346" s="24"/>
      <c r="E346" s="26"/>
      <c r="F346" s="29"/>
      <c r="G346" s="26"/>
      <c r="H346" s="29"/>
      <c r="I346" s="26"/>
      <c r="J346" s="29"/>
      <c r="K346" s="26"/>
      <c r="L346" s="29"/>
      <c r="M346" s="24"/>
    </row>
    <row r="347" spans="1:52" ht="30" customHeight="1">
      <c r="A347" s="20" t="s">
        <v>1248</v>
      </c>
      <c r="B347" s="21"/>
      <c r="C347" s="21"/>
      <c r="D347" s="21"/>
      <c r="E347" s="25"/>
      <c r="F347" s="28"/>
      <c r="G347" s="25"/>
      <c r="H347" s="28"/>
      <c r="I347" s="25"/>
      <c r="J347" s="28"/>
      <c r="K347" s="25"/>
      <c r="L347" s="28"/>
      <c r="M347" s="22"/>
      <c r="N347" s="1" t="s">
        <v>230</v>
      </c>
    </row>
    <row r="348" spans="1:52" ht="30" customHeight="1">
      <c r="A348" s="23" t="s">
        <v>1238</v>
      </c>
      <c r="B348" s="23" t="s">
        <v>1239</v>
      </c>
      <c r="C348" s="23" t="s">
        <v>1240</v>
      </c>
      <c r="D348" s="24">
        <v>3.9530699999999999</v>
      </c>
      <c r="E348" s="26">
        <f>단가대비표!O27</f>
        <v>1909</v>
      </c>
      <c r="F348" s="29">
        <f>TRUNC(E348*D348,1)</f>
        <v>7546.4</v>
      </c>
      <c r="G348" s="26">
        <f>단가대비표!P27</f>
        <v>0</v>
      </c>
      <c r="H348" s="29">
        <f>TRUNC(G348*D348,1)</f>
        <v>0</v>
      </c>
      <c r="I348" s="26">
        <f>단가대비표!V27</f>
        <v>0</v>
      </c>
      <c r="J348" s="29">
        <f>TRUNC(I348*D348,1)</f>
        <v>0</v>
      </c>
      <c r="K348" s="26">
        <f>TRUNC(E348+G348+I348,1)</f>
        <v>1909</v>
      </c>
      <c r="L348" s="29">
        <f>TRUNC(F348+H348+J348,1)</f>
        <v>7546.4</v>
      </c>
      <c r="M348" s="23" t="s">
        <v>1241</v>
      </c>
      <c r="N348" s="2" t="s">
        <v>230</v>
      </c>
      <c r="O348" s="2" t="s">
        <v>1242</v>
      </c>
      <c r="P348" s="2" t="s">
        <v>66</v>
      </c>
      <c r="Q348" s="2" t="s">
        <v>66</v>
      </c>
      <c r="R348" s="2" t="s">
        <v>65</v>
      </c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2" t="s">
        <v>53</v>
      </c>
      <c r="AW348" s="2" t="s">
        <v>1249</v>
      </c>
      <c r="AX348" s="2" t="s">
        <v>53</v>
      </c>
      <c r="AY348" s="2" t="s">
        <v>53</v>
      </c>
      <c r="AZ348" s="2" t="s">
        <v>53</v>
      </c>
    </row>
    <row r="349" spans="1:52" ht="30" customHeight="1">
      <c r="A349" s="23" t="s">
        <v>214</v>
      </c>
      <c r="B349" s="23" t="s">
        <v>1230</v>
      </c>
      <c r="C349" s="23" t="s">
        <v>84</v>
      </c>
      <c r="D349" s="24">
        <v>1.3</v>
      </c>
      <c r="E349" s="26">
        <f>일위대가목록!E55</f>
        <v>0</v>
      </c>
      <c r="F349" s="29">
        <f>TRUNC(E349*D349,1)</f>
        <v>0</v>
      </c>
      <c r="G349" s="26">
        <f>일위대가목록!F55</f>
        <v>9885</v>
      </c>
      <c r="H349" s="29">
        <f>TRUNC(G349*D349,1)</f>
        <v>12850.5</v>
      </c>
      <c r="I349" s="26">
        <f>일위대가목록!G55</f>
        <v>197</v>
      </c>
      <c r="J349" s="29">
        <f>TRUNC(I349*D349,1)</f>
        <v>256.10000000000002</v>
      </c>
      <c r="K349" s="26">
        <f>TRUNC(E349+G349+I349,1)</f>
        <v>10082</v>
      </c>
      <c r="L349" s="29">
        <f>TRUNC(F349+H349+J349,1)</f>
        <v>13106.6</v>
      </c>
      <c r="M349" s="23" t="s">
        <v>1231</v>
      </c>
      <c r="N349" s="2" t="s">
        <v>230</v>
      </c>
      <c r="O349" s="2" t="s">
        <v>1229</v>
      </c>
      <c r="P349" s="2" t="s">
        <v>65</v>
      </c>
      <c r="Q349" s="2" t="s">
        <v>66</v>
      </c>
      <c r="R349" s="2" t="s">
        <v>66</v>
      </c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2" t="s">
        <v>53</v>
      </c>
      <c r="AW349" s="2" t="s">
        <v>1250</v>
      </c>
      <c r="AX349" s="2" t="s">
        <v>53</v>
      </c>
      <c r="AY349" s="2" t="s">
        <v>53</v>
      </c>
      <c r="AZ349" s="2" t="s">
        <v>53</v>
      </c>
    </row>
    <row r="350" spans="1:52" ht="30" customHeight="1">
      <c r="A350" s="23" t="s">
        <v>626</v>
      </c>
      <c r="B350" s="23" t="s">
        <v>53</v>
      </c>
      <c r="C350" s="23" t="s">
        <v>53</v>
      </c>
      <c r="D350" s="24"/>
      <c r="E350" s="26"/>
      <c r="F350" s="29">
        <f>TRUNC(SUMIF(N348:N349, N347, F348:F349),0)</f>
        <v>7546</v>
      </c>
      <c r="G350" s="26"/>
      <c r="H350" s="29">
        <f>TRUNC(SUMIF(N348:N349, N347, H348:H349),0)</f>
        <v>12850</v>
      </c>
      <c r="I350" s="26"/>
      <c r="J350" s="29">
        <f>TRUNC(SUMIF(N348:N349, N347, J348:J349),0)</f>
        <v>256</v>
      </c>
      <c r="K350" s="26"/>
      <c r="L350" s="29">
        <f>F350+H350+J350</f>
        <v>20652</v>
      </c>
      <c r="M350" s="23" t="s">
        <v>53</v>
      </c>
      <c r="N350" s="2" t="s">
        <v>69</v>
      </c>
      <c r="O350" s="2" t="s">
        <v>69</v>
      </c>
      <c r="P350" s="2" t="s">
        <v>53</v>
      </c>
      <c r="Q350" s="2" t="s">
        <v>53</v>
      </c>
      <c r="R350" s="2" t="s">
        <v>53</v>
      </c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2" t="s">
        <v>53</v>
      </c>
      <c r="AW350" s="2" t="s">
        <v>53</v>
      </c>
      <c r="AX350" s="2" t="s">
        <v>53</v>
      </c>
      <c r="AY350" s="2" t="s">
        <v>53</v>
      </c>
      <c r="AZ350" s="2" t="s">
        <v>53</v>
      </c>
    </row>
    <row r="351" spans="1:52" ht="30" customHeight="1">
      <c r="A351" s="24"/>
      <c r="B351" s="24"/>
      <c r="C351" s="24"/>
      <c r="D351" s="24"/>
      <c r="E351" s="26"/>
      <c r="F351" s="29"/>
      <c r="G351" s="26"/>
      <c r="H351" s="29"/>
      <c r="I351" s="26"/>
      <c r="J351" s="29"/>
      <c r="K351" s="26"/>
      <c r="L351" s="29"/>
      <c r="M351" s="24"/>
    </row>
    <row r="352" spans="1:52" ht="30" customHeight="1">
      <c r="A352" s="20" t="s">
        <v>1251</v>
      </c>
      <c r="B352" s="21"/>
      <c r="C352" s="21"/>
      <c r="D352" s="21"/>
      <c r="E352" s="25"/>
      <c r="F352" s="28"/>
      <c r="G352" s="25"/>
      <c r="H352" s="28"/>
      <c r="I352" s="25"/>
      <c r="J352" s="28"/>
      <c r="K352" s="25"/>
      <c r="L352" s="28"/>
      <c r="M352" s="22"/>
      <c r="N352" s="1" t="s">
        <v>286</v>
      </c>
    </row>
    <row r="353" spans="1:52" ht="30" customHeight="1">
      <c r="A353" s="23" t="s">
        <v>839</v>
      </c>
      <c r="B353" s="23" t="s">
        <v>284</v>
      </c>
      <c r="C353" s="23" t="s">
        <v>84</v>
      </c>
      <c r="D353" s="24">
        <v>1</v>
      </c>
      <c r="E353" s="26">
        <f>일위대가목록!E21</f>
        <v>20847</v>
      </c>
      <c r="F353" s="29">
        <f>TRUNC(E353*D353,1)</f>
        <v>20847</v>
      </c>
      <c r="G353" s="26">
        <f>일위대가목록!F21</f>
        <v>0</v>
      </c>
      <c r="H353" s="29">
        <f>TRUNC(G353*D353,1)</f>
        <v>0</v>
      </c>
      <c r="I353" s="26">
        <f>일위대가목록!G21</f>
        <v>0</v>
      </c>
      <c r="J353" s="29">
        <f>TRUNC(I353*D353,1)</f>
        <v>0</v>
      </c>
      <c r="K353" s="26">
        <f>TRUNC(E353+G353+I353,1)</f>
        <v>20847</v>
      </c>
      <c r="L353" s="29">
        <f>TRUNC(F353+H353+J353,1)</f>
        <v>20847</v>
      </c>
      <c r="M353" s="23" t="s">
        <v>840</v>
      </c>
      <c r="N353" s="2" t="s">
        <v>286</v>
      </c>
      <c r="O353" s="2" t="s">
        <v>838</v>
      </c>
      <c r="P353" s="2" t="s">
        <v>65</v>
      </c>
      <c r="Q353" s="2" t="s">
        <v>66</v>
      </c>
      <c r="R353" s="2" t="s">
        <v>66</v>
      </c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2" t="s">
        <v>53</v>
      </c>
      <c r="AW353" s="2" t="s">
        <v>1252</v>
      </c>
      <c r="AX353" s="2" t="s">
        <v>53</v>
      </c>
      <c r="AY353" s="2" t="s">
        <v>53</v>
      </c>
      <c r="AZ353" s="2" t="s">
        <v>53</v>
      </c>
    </row>
    <row r="354" spans="1:52" ht="30" customHeight="1">
      <c r="A354" s="23" t="s">
        <v>1253</v>
      </c>
      <c r="B354" s="23" t="s">
        <v>1254</v>
      </c>
      <c r="C354" s="23" t="s">
        <v>739</v>
      </c>
      <c r="D354" s="24">
        <v>1</v>
      </c>
      <c r="E354" s="26">
        <f>단가대비표!O111</f>
        <v>580</v>
      </c>
      <c r="F354" s="29">
        <f>TRUNC(E354*D354,1)</f>
        <v>580</v>
      </c>
      <c r="G354" s="26">
        <f>단가대비표!P111</f>
        <v>9678</v>
      </c>
      <c r="H354" s="29">
        <f>TRUNC(G354*D354,1)</f>
        <v>9678</v>
      </c>
      <c r="I354" s="26">
        <f>단가대비표!V111</f>
        <v>0</v>
      </c>
      <c r="J354" s="29">
        <f>TRUNC(I354*D354,1)</f>
        <v>0</v>
      </c>
      <c r="K354" s="26">
        <f>TRUNC(E354+G354+I354,1)</f>
        <v>10258</v>
      </c>
      <c r="L354" s="29">
        <f>TRUNC(F354+H354+J354,1)</f>
        <v>10258</v>
      </c>
      <c r="M354" s="23" t="s">
        <v>1255</v>
      </c>
      <c r="N354" s="2" t="s">
        <v>286</v>
      </c>
      <c r="O354" s="2" t="s">
        <v>1256</v>
      </c>
      <c r="P354" s="2" t="s">
        <v>66</v>
      </c>
      <c r="Q354" s="2" t="s">
        <v>66</v>
      </c>
      <c r="R354" s="2" t="s">
        <v>65</v>
      </c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2" t="s">
        <v>53</v>
      </c>
      <c r="AW354" s="2" t="s">
        <v>1257</v>
      </c>
      <c r="AX354" s="2" t="s">
        <v>53</v>
      </c>
      <c r="AY354" s="2" t="s">
        <v>53</v>
      </c>
      <c r="AZ354" s="2" t="s">
        <v>53</v>
      </c>
    </row>
    <row r="355" spans="1:52" ht="30" customHeight="1">
      <c r="A355" s="23" t="s">
        <v>626</v>
      </c>
      <c r="B355" s="23" t="s">
        <v>53</v>
      </c>
      <c r="C355" s="23" t="s">
        <v>53</v>
      </c>
      <c r="D355" s="24"/>
      <c r="E355" s="26"/>
      <c r="F355" s="29">
        <f>TRUNC(SUMIF(N353:N354, N352, F353:F354),0)</f>
        <v>21427</v>
      </c>
      <c r="G355" s="26"/>
      <c r="H355" s="29">
        <f>TRUNC(SUMIF(N353:N354, N352, H353:H354),0)</f>
        <v>9678</v>
      </c>
      <c r="I355" s="26"/>
      <c r="J355" s="29">
        <f>TRUNC(SUMIF(N353:N354, N352, J353:J354),0)</f>
        <v>0</v>
      </c>
      <c r="K355" s="26"/>
      <c r="L355" s="29">
        <f>F355+H355+J355</f>
        <v>31105</v>
      </c>
      <c r="M355" s="23" t="s">
        <v>53</v>
      </c>
      <c r="N355" s="2" t="s">
        <v>69</v>
      </c>
      <c r="O355" s="2" t="s">
        <v>69</v>
      </c>
      <c r="P355" s="2" t="s">
        <v>53</v>
      </c>
      <c r="Q355" s="2" t="s">
        <v>53</v>
      </c>
      <c r="R355" s="2" t="s">
        <v>53</v>
      </c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2" t="s">
        <v>53</v>
      </c>
      <c r="AW355" s="2" t="s">
        <v>53</v>
      </c>
      <c r="AX355" s="2" t="s">
        <v>53</v>
      </c>
      <c r="AY355" s="2" t="s">
        <v>53</v>
      </c>
      <c r="AZ355" s="2" t="s">
        <v>53</v>
      </c>
    </row>
    <row r="356" spans="1:52" ht="30" customHeight="1">
      <c r="A356" s="24"/>
      <c r="B356" s="24"/>
      <c r="C356" s="24"/>
      <c r="D356" s="24"/>
      <c r="E356" s="26"/>
      <c r="F356" s="29"/>
      <c r="G356" s="26"/>
      <c r="H356" s="29"/>
      <c r="I356" s="26"/>
      <c r="J356" s="29"/>
      <c r="K356" s="26"/>
      <c r="L356" s="29"/>
      <c r="M356" s="24"/>
    </row>
    <row r="357" spans="1:52" ht="30" customHeight="1">
      <c r="A357" s="20" t="s">
        <v>1258</v>
      </c>
      <c r="B357" s="21"/>
      <c r="C357" s="21"/>
      <c r="D357" s="21"/>
      <c r="E357" s="25"/>
      <c r="F357" s="28"/>
      <c r="G357" s="25"/>
      <c r="H357" s="28"/>
      <c r="I357" s="25"/>
      <c r="J357" s="28"/>
      <c r="K357" s="25"/>
      <c r="L357" s="28"/>
      <c r="M357" s="22"/>
      <c r="N357" s="1" t="s">
        <v>290</v>
      </c>
    </row>
    <row r="358" spans="1:52" ht="30" customHeight="1">
      <c r="A358" s="23" t="s">
        <v>839</v>
      </c>
      <c r="B358" s="23" t="s">
        <v>284</v>
      </c>
      <c r="C358" s="23" t="s">
        <v>84</v>
      </c>
      <c r="D358" s="24">
        <v>1</v>
      </c>
      <c r="E358" s="26">
        <f>일위대가목록!E21</f>
        <v>20847</v>
      </c>
      <c r="F358" s="29">
        <f>TRUNC(E358*D358,1)</f>
        <v>20847</v>
      </c>
      <c r="G358" s="26">
        <f>일위대가목록!F21</f>
        <v>0</v>
      </c>
      <c r="H358" s="29">
        <f>TRUNC(G358*D358,1)</f>
        <v>0</v>
      </c>
      <c r="I358" s="26">
        <f>일위대가목록!G21</f>
        <v>0</v>
      </c>
      <c r="J358" s="29">
        <f>TRUNC(I358*D358,1)</f>
        <v>0</v>
      </c>
      <c r="K358" s="26">
        <f t="shared" ref="K358:L361" si="52">TRUNC(E358+G358+I358,1)</f>
        <v>20847</v>
      </c>
      <c r="L358" s="29">
        <f t="shared" si="52"/>
        <v>20847</v>
      </c>
      <c r="M358" s="23" t="s">
        <v>840</v>
      </c>
      <c r="N358" s="2" t="s">
        <v>290</v>
      </c>
      <c r="O358" s="2" t="s">
        <v>838</v>
      </c>
      <c r="P358" s="2" t="s">
        <v>65</v>
      </c>
      <c r="Q358" s="2" t="s">
        <v>66</v>
      </c>
      <c r="R358" s="2" t="s">
        <v>66</v>
      </c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2" t="s">
        <v>53</v>
      </c>
      <c r="AW358" s="2" t="s">
        <v>1259</v>
      </c>
      <c r="AX358" s="2" t="s">
        <v>53</v>
      </c>
      <c r="AY358" s="2" t="s">
        <v>53</v>
      </c>
      <c r="AZ358" s="2" t="s">
        <v>53</v>
      </c>
    </row>
    <row r="359" spans="1:52" ht="30" customHeight="1">
      <c r="A359" s="23" t="s">
        <v>1253</v>
      </c>
      <c r="B359" s="23" t="s">
        <v>1254</v>
      </c>
      <c r="C359" s="23" t="s">
        <v>739</v>
      </c>
      <c r="D359" s="24">
        <v>1</v>
      </c>
      <c r="E359" s="26">
        <f>단가대비표!O111</f>
        <v>580</v>
      </c>
      <c r="F359" s="29">
        <f>TRUNC(E359*D359,1)</f>
        <v>580</v>
      </c>
      <c r="G359" s="26">
        <f>단가대비표!P111</f>
        <v>9678</v>
      </c>
      <c r="H359" s="29">
        <f>TRUNC(G359*D359,1)</f>
        <v>9678</v>
      </c>
      <c r="I359" s="26">
        <f>단가대비표!V111</f>
        <v>0</v>
      </c>
      <c r="J359" s="29">
        <f>TRUNC(I359*D359,1)</f>
        <v>0</v>
      </c>
      <c r="K359" s="26">
        <f t="shared" si="52"/>
        <v>10258</v>
      </c>
      <c r="L359" s="29">
        <f t="shared" si="52"/>
        <v>10258</v>
      </c>
      <c r="M359" s="23" t="s">
        <v>1255</v>
      </c>
      <c r="N359" s="2" t="s">
        <v>290</v>
      </c>
      <c r="O359" s="2" t="s">
        <v>1256</v>
      </c>
      <c r="P359" s="2" t="s">
        <v>66</v>
      </c>
      <c r="Q359" s="2" t="s">
        <v>66</v>
      </c>
      <c r="R359" s="2" t="s">
        <v>65</v>
      </c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2" t="s">
        <v>53</v>
      </c>
      <c r="AW359" s="2" t="s">
        <v>1260</v>
      </c>
      <c r="AX359" s="2" t="s">
        <v>53</v>
      </c>
      <c r="AY359" s="2" t="s">
        <v>53</v>
      </c>
      <c r="AZ359" s="2" t="s">
        <v>53</v>
      </c>
    </row>
    <row r="360" spans="1:52" ht="30" customHeight="1">
      <c r="A360" s="23" t="s">
        <v>1261</v>
      </c>
      <c r="B360" s="23" t="s">
        <v>1262</v>
      </c>
      <c r="C360" s="23" t="s">
        <v>84</v>
      </c>
      <c r="D360" s="24">
        <v>1</v>
      </c>
      <c r="E360" s="26">
        <f>일위대가목록!E125</f>
        <v>12856</v>
      </c>
      <c r="F360" s="29">
        <f>TRUNC(E360*D360,1)</f>
        <v>12856</v>
      </c>
      <c r="G360" s="26">
        <f>일위대가목록!F125</f>
        <v>9235</v>
      </c>
      <c r="H360" s="29">
        <f>TRUNC(G360*D360,1)</f>
        <v>9235</v>
      </c>
      <c r="I360" s="26">
        <f>일위대가목록!G125</f>
        <v>0</v>
      </c>
      <c r="J360" s="29">
        <f>TRUNC(I360*D360,1)</f>
        <v>0</v>
      </c>
      <c r="K360" s="26">
        <f t="shared" si="52"/>
        <v>22091</v>
      </c>
      <c r="L360" s="29">
        <f t="shared" si="52"/>
        <v>22091</v>
      </c>
      <c r="M360" s="23" t="s">
        <v>1263</v>
      </c>
      <c r="N360" s="2" t="s">
        <v>290</v>
      </c>
      <c r="O360" s="2" t="s">
        <v>1264</v>
      </c>
      <c r="P360" s="2" t="s">
        <v>65</v>
      </c>
      <c r="Q360" s="2" t="s">
        <v>66</v>
      </c>
      <c r="R360" s="2" t="s">
        <v>66</v>
      </c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2" t="s">
        <v>53</v>
      </c>
      <c r="AW360" s="2" t="s">
        <v>1265</v>
      </c>
      <c r="AX360" s="2" t="s">
        <v>53</v>
      </c>
      <c r="AY360" s="2" t="s">
        <v>53</v>
      </c>
      <c r="AZ360" s="2" t="s">
        <v>53</v>
      </c>
    </row>
    <row r="361" spans="1:52" ht="30" customHeight="1">
      <c r="A361" s="23" t="s">
        <v>1261</v>
      </c>
      <c r="B361" s="23" t="s">
        <v>1266</v>
      </c>
      <c r="C361" s="23" t="s">
        <v>84</v>
      </c>
      <c r="D361" s="24">
        <v>1</v>
      </c>
      <c r="E361" s="26">
        <f>일위대가목록!E124</f>
        <v>8570</v>
      </c>
      <c r="F361" s="29">
        <f>TRUNC(E361*D361,1)</f>
        <v>8570</v>
      </c>
      <c r="G361" s="26">
        <f>일위대가목록!F124</f>
        <v>4626</v>
      </c>
      <c r="H361" s="29">
        <f>TRUNC(G361*D361,1)</f>
        <v>4626</v>
      </c>
      <c r="I361" s="26">
        <f>일위대가목록!G124</f>
        <v>0</v>
      </c>
      <c r="J361" s="29">
        <f>TRUNC(I361*D361,1)</f>
        <v>0</v>
      </c>
      <c r="K361" s="26">
        <f t="shared" si="52"/>
        <v>13196</v>
      </c>
      <c r="L361" s="29">
        <f t="shared" si="52"/>
        <v>13196</v>
      </c>
      <c r="M361" s="23" t="s">
        <v>1267</v>
      </c>
      <c r="N361" s="2" t="s">
        <v>290</v>
      </c>
      <c r="O361" s="2" t="s">
        <v>1268</v>
      </c>
      <c r="P361" s="2" t="s">
        <v>65</v>
      </c>
      <c r="Q361" s="2" t="s">
        <v>66</v>
      </c>
      <c r="R361" s="2" t="s">
        <v>66</v>
      </c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2" t="s">
        <v>53</v>
      </c>
      <c r="AW361" s="2" t="s">
        <v>1269</v>
      </c>
      <c r="AX361" s="2" t="s">
        <v>53</v>
      </c>
      <c r="AY361" s="2" t="s">
        <v>53</v>
      </c>
      <c r="AZ361" s="2" t="s">
        <v>53</v>
      </c>
    </row>
    <row r="362" spans="1:52" ht="30" customHeight="1">
      <c r="A362" s="23" t="s">
        <v>626</v>
      </c>
      <c r="B362" s="23" t="s">
        <v>53</v>
      </c>
      <c r="C362" s="23" t="s">
        <v>53</v>
      </c>
      <c r="D362" s="24"/>
      <c r="E362" s="26"/>
      <c r="F362" s="29">
        <f>TRUNC(SUMIF(N358:N361, N357, F358:F361),0)</f>
        <v>42853</v>
      </c>
      <c r="G362" s="26"/>
      <c r="H362" s="29">
        <f>TRUNC(SUMIF(N358:N361, N357, H358:H361),0)</f>
        <v>23539</v>
      </c>
      <c r="I362" s="26"/>
      <c r="J362" s="29">
        <f>TRUNC(SUMIF(N358:N361, N357, J358:J361),0)</f>
        <v>0</v>
      </c>
      <c r="K362" s="26"/>
      <c r="L362" s="29">
        <f>F362+H362+J362</f>
        <v>66392</v>
      </c>
      <c r="M362" s="23" t="s">
        <v>53</v>
      </c>
      <c r="N362" s="2" t="s">
        <v>69</v>
      </c>
      <c r="O362" s="2" t="s">
        <v>69</v>
      </c>
      <c r="P362" s="2" t="s">
        <v>53</v>
      </c>
      <c r="Q362" s="2" t="s">
        <v>53</v>
      </c>
      <c r="R362" s="2" t="s">
        <v>53</v>
      </c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2" t="s">
        <v>53</v>
      </c>
      <c r="AW362" s="2" t="s">
        <v>53</v>
      </c>
      <c r="AX362" s="2" t="s">
        <v>53</v>
      </c>
      <c r="AY362" s="2" t="s">
        <v>53</v>
      </c>
      <c r="AZ362" s="2" t="s">
        <v>53</v>
      </c>
    </row>
    <row r="363" spans="1:52" ht="30" customHeight="1">
      <c r="A363" s="24"/>
      <c r="B363" s="24"/>
      <c r="C363" s="24"/>
      <c r="D363" s="24"/>
      <c r="E363" s="26"/>
      <c r="F363" s="29"/>
      <c r="G363" s="26"/>
      <c r="H363" s="29"/>
      <c r="I363" s="26"/>
      <c r="J363" s="29"/>
      <c r="K363" s="26"/>
      <c r="L363" s="29"/>
      <c r="M363" s="24"/>
    </row>
    <row r="364" spans="1:52" ht="30" customHeight="1">
      <c r="A364" s="20" t="s">
        <v>1270</v>
      </c>
      <c r="B364" s="21"/>
      <c r="C364" s="21"/>
      <c r="D364" s="21"/>
      <c r="E364" s="25"/>
      <c r="F364" s="28"/>
      <c r="G364" s="25"/>
      <c r="H364" s="28"/>
      <c r="I364" s="25"/>
      <c r="J364" s="28"/>
      <c r="K364" s="25"/>
      <c r="L364" s="28"/>
      <c r="M364" s="22"/>
      <c r="N364" s="1" t="s">
        <v>217</v>
      </c>
    </row>
    <row r="365" spans="1:52" ht="30" customHeight="1">
      <c r="A365" s="23" t="s">
        <v>1238</v>
      </c>
      <c r="B365" s="23" t="s">
        <v>1239</v>
      </c>
      <c r="C365" s="23" t="s">
        <v>1240</v>
      </c>
      <c r="D365" s="24">
        <v>0.98826749999999997</v>
      </c>
      <c r="E365" s="26">
        <f>단가대비표!O27</f>
        <v>1909</v>
      </c>
      <c r="F365" s="29">
        <f>TRUNC(E365*D365,1)</f>
        <v>1886.6</v>
      </c>
      <c r="G365" s="26">
        <f>단가대비표!P27</f>
        <v>0</v>
      </c>
      <c r="H365" s="29">
        <f>TRUNC(G365*D365,1)</f>
        <v>0</v>
      </c>
      <c r="I365" s="26">
        <f>단가대비표!V27</f>
        <v>0</v>
      </c>
      <c r="J365" s="29">
        <f>TRUNC(I365*D365,1)</f>
        <v>0</v>
      </c>
      <c r="K365" s="26">
        <f>TRUNC(E365+G365+I365,1)</f>
        <v>1909</v>
      </c>
      <c r="L365" s="29">
        <f>TRUNC(F365+H365+J365,1)</f>
        <v>1886.6</v>
      </c>
      <c r="M365" s="23" t="s">
        <v>1241</v>
      </c>
      <c r="N365" s="2" t="s">
        <v>217</v>
      </c>
      <c r="O365" s="2" t="s">
        <v>1242</v>
      </c>
      <c r="P365" s="2" t="s">
        <v>66</v>
      </c>
      <c r="Q365" s="2" t="s">
        <v>66</v>
      </c>
      <c r="R365" s="2" t="s">
        <v>65</v>
      </c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2" t="s">
        <v>53</v>
      </c>
      <c r="AW365" s="2" t="s">
        <v>1272</v>
      </c>
      <c r="AX365" s="2" t="s">
        <v>53</v>
      </c>
      <c r="AY365" s="2" t="s">
        <v>53</v>
      </c>
      <c r="AZ365" s="2" t="s">
        <v>53</v>
      </c>
    </row>
    <row r="366" spans="1:52" ht="30" customHeight="1">
      <c r="A366" s="23" t="s">
        <v>214</v>
      </c>
      <c r="B366" s="23" t="s">
        <v>1230</v>
      </c>
      <c r="C366" s="23" t="s">
        <v>84</v>
      </c>
      <c r="D366" s="24">
        <v>1</v>
      </c>
      <c r="E366" s="26">
        <f>일위대가목록!E55</f>
        <v>0</v>
      </c>
      <c r="F366" s="29">
        <f>TRUNC(E366*D366,1)</f>
        <v>0</v>
      </c>
      <c r="G366" s="26">
        <f>일위대가목록!F55</f>
        <v>9885</v>
      </c>
      <c r="H366" s="29">
        <f>TRUNC(G366*D366,1)</f>
        <v>9885</v>
      </c>
      <c r="I366" s="26">
        <f>일위대가목록!G55</f>
        <v>197</v>
      </c>
      <c r="J366" s="29">
        <f>TRUNC(I366*D366,1)</f>
        <v>197</v>
      </c>
      <c r="K366" s="26">
        <f>TRUNC(E366+G366+I366,1)</f>
        <v>10082</v>
      </c>
      <c r="L366" s="29">
        <f>TRUNC(F366+H366+J366,1)</f>
        <v>10082</v>
      </c>
      <c r="M366" s="23" t="s">
        <v>1231</v>
      </c>
      <c r="N366" s="2" t="s">
        <v>217</v>
      </c>
      <c r="O366" s="2" t="s">
        <v>1229</v>
      </c>
      <c r="P366" s="2" t="s">
        <v>65</v>
      </c>
      <c r="Q366" s="2" t="s">
        <v>66</v>
      </c>
      <c r="R366" s="2" t="s">
        <v>66</v>
      </c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2" t="s">
        <v>53</v>
      </c>
      <c r="AW366" s="2" t="s">
        <v>1273</v>
      </c>
      <c r="AX366" s="2" t="s">
        <v>53</v>
      </c>
      <c r="AY366" s="2" t="s">
        <v>53</v>
      </c>
      <c r="AZ366" s="2" t="s">
        <v>53</v>
      </c>
    </row>
    <row r="367" spans="1:52" ht="30" customHeight="1">
      <c r="A367" s="23" t="s">
        <v>626</v>
      </c>
      <c r="B367" s="23" t="s">
        <v>53</v>
      </c>
      <c r="C367" s="23" t="s">
        <v>53</v>
      </c>
      <c r="D367" s="24"/>
      <c r="E367" s="26"/>
      <c r="F367" s="29">
        <f>TRUNC(SUMIF(N365:N366, N364, F365:F366),0)</f>
        <v>1886</v>
      </c>
      <c r="G367" s="26"/>
      <c r="H367" s="29">
        <f>TRUNC(SUMIF(N365:N366, N364, H365:H366),0)</f>
        <v>9885</v>
      </c>
      <c r="I367" s="26"/>
      <c r="J367" s="29">
        <f>TRUNC(SUMIF(N365:N366, N364, J365:J366),0)</f>
        <v>197</v>
      </c>
      <c r="K367" s="26"/>
      <c r="L367" s="29">
        <f>F367+H367+J367</f>
        <v>11968</v>
      </c>
      <c r="M367" s="23" t="s">
        <v>53</v>
      </c>
      <c r="N367" s="2" t="s">
        <v>69</v>
      </c>
      <c r="O367" s="2" t="s">
        <v>69</v>
      </c>
      <c r="P367" s="2" t="s">
        <v>53</v>
      </c>
      <c r="Q367" s="2" t="s">
        <v>53</v>
      </c>
      <c r="R367" s="2" t="s">
        <v>53</v>
      </c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2" t="s">
        <v>53</v>
      </c>
      <c r="AW367" s="2" t="s">
        <v>53</v>
      </c>
      <c r="AX367" s="2" t="s">
        <v>53</v>
      </c>
      <c r="AY367" s="2" t="s">
        <v>53</v>
      </c>
      <c r="AZ367" s="2" t="s">
        <v>53</v>
      </c>
    </row>
    <row r="368" spans="1:52" ht="30" customHeight="1">
      <c r="A368" s="24"/>
      <c r="B368" s="24"/>
      <c r="C368" s="24"/>
      <c r="D368" s="24"/>
      <c r="E368" s="26"/>
      <c r="F368" s="29"/>
      <c r="G368" s="26"/>
      <c r="H368" s="29"/>
      <c r="I368" s="26"/>
      <c r="J368" s="29"/>
      <c r="K368" s="26"/>
      <c r="L368" s="29"/>
      <c r="M368" s="24"/>
    </row>
    <row r="369" spans="1:52" ht="30" customHeight="1">
      <c r="A369" s="20" t="s">
        <v>1274</v>
      </c>
      <c r="B369" s="21"/>
      <c r="C369" s="21"/>
      <c r="D369" s="21"/>
      <c r="E369" s="25"/>
      <c r="F369" s="28"/>
      <c r="G369" s="25"/>
      <c r="H369" s="28"/>
      <c r="I369" s="25"/>
      <c r="J369" s="28"/>
      <c r="K369" s="25"/>
      <c r="L369" s="28"/>
      <c r="M369" s="22"/>
      <c r="N369" s="1" t="s">
        <v>1275</v>
      </c>
    </row>
    <row r="370" spans="1:52" ht="30" customHeight="1">
      <c r="A370" s="23" t="s">
        <v>727</v>
      </c>
      <c r="B370" s="23" t="s">
        <v>622</v>
      </c>
      <c r="C370" s="23" t="s">
        <v>574</v>
      </c>
      <c r="D370" s="24">
        <v>6.0000000000000001E-3</v>
      </c>
      <c r="E370" s="26">
        <f>단가대비표!O126</f>
        <v>0</v>
      </c>
      <c r="F370" s="29">
        <f>TRUNC(E370*D370,1)</f>
        <v>0</v>
      </c>
      <c r="G370" s="26">
        <f>단가대비표!P126</f>
        <v>228717</v>
      </c>
      <c r="H370" s="29">
        <f>TRUNC(G370*D370,1)</f>
        <v>1372.3</v>
      </c>
      <c r="I370" s="26">
        <f>단가대비표!V126</f>
        <v>0</v>
      </c>
      <c r="J370" s="29">
        <f>TRUNC(I370*D370,1)</f>
        <v>0</v>
      </c>
      <c r="K370" s="26">
        <f>TRUNC(E370+G370+I370,1)</f>
        <v>228717</v>
      </c>
      <c r="L370" s="29">
        <f>TRUNC(F370+H370+J370,1)</f>
        <v>1372.3</v>
      </c>
      <c r="M370" s="23" t="s">
        <v>728</v>
      </c>
      <c r="N370" s="2" t="s">
        <v>1275</v>
      </c>
      <c r="O370" s="2" t="s">
        <v>729</v>
      </c>
      <c r="P370" s="2" t="s">
        <v>66</v>
      </c>
      <c r="Q370" s="2" t="s">
        <v>66</v>
      </c>
      <c r="R370" s="2" t="s">
        <v>65</v>
      </c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2" t="s">
        <v>53</v>
      </c>
      <c r="AW370" s="2" t="s">
        <v>1279</v>
      </c>
      <c r="AX370" s="2" t="s">
        <v>53</v>
      </c>
      <c r="AY370" s="2" t="s">
        <v>53</v>
      </c>
      <c r="AZ370" s="2" t="s">
        <v>53</v>
      </c>
    </row>
    <row r="371" spans="1:52" ht="30" customHeight="1">
      <c r="A371" s="23" t="s">
        <v>626</v>
      </c>
      <c r="B371" s="23" t="s">
        <v>53</v>
      </c>
      <c r="C371" s="23" t="s">
        <v>53</v>
      </c>
      <c r="D371" s="24"/>
      <c r="E371" s="26"/>
      <c r="F371" s="29">
        <f>TRUNC(SUMIF(N370:N370, N369, F370:F370),0)</f>
        <v>0</v>
      </c>
      <c r="G371" s="26"/>
      <c r="H371" s="29">
        <f>TRUNC(SUMIF(N370:N370, N369, H370:H370),0)</f>
        <v>1372</v>
      </c>
      <c r="I371" s="26"/>
      <c r="J371" s="29">
        <f>TRUNC(SUMIF(N370:N370, N369, J370:J370),0)</f>
        <v>0</v>
      </c>
      <c r="K371" s="26"/>
      <c r="L371" s="29">
        <f>F371+H371+J371</f>
        <v>1372</v>
      </c>
      <c r="M371" s="23" t="s">
        <v>53</v>
      </c>
      <c r="N371" s="2" t="s">
        <v>69</v>
      </c>
      <c r="O371" s="2" t="s">
        <v>69</v>
      </c>
      <c r="P371" s="2" t="s">
        <v>53</v>
      </c>
      <c r="Q371" s="2" t="s">
        <v>53</v>
      </c>
      <c r="R371" s="2" t="s">
        <v>53</v>
      </c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2" t="s">
        <v>53</v>
      </c>
      <c r="AW371" s="2" t="s">
        <v>53</v>
      </c>
      <c r="AX371" s="2" t="s">
        <v>53</v>
      </c>
      <c r="AY371" s="2" t="s">
        <v>53</v>
      </c>
      <c r="AZ371" s="2" t="s">
        <v>53</v>
      </c>
    </row>
    <row r="372" spans="1:52" ht="30" customHeight="1">
      <c r="A372" s="24"/>
      <c r="B372" s="24"/>
      <c r="C372" s="24"/>
      <c r="D372" s="24"/>
      <c r="E372" s="26"/>
      <c r="F372" s="29"/>
      <c r="G372" s="26"/>
      <c r="H372" s="29"/>
      <c r="I372" s="26"/>
      <c r="J372" s="29"/>
      <c r="K372" s="26"/>
      <c r="L372" s="29"/>
      <c r="M372" s="24"/>
    </row>
    <row r="373" spans="1:52" ht="30" customHeight="1">
      <c r="A373" s="20" t="s">
        <v>1280</v>
      </c>
      <c r="B373" s="21"/>
      <c r="C373" s="21"/>
      <c r="D373" s="21"/>
      <c r="E373" s="25"/>
      <c r="F373" s="28"/>
      <c r="G373" s="25"/>
      <c r="H373" s="28"/>
      <c r="I373" s="25"/>
      <c r="J373" s="28"/>
      <c r="K373" s="25"/>
      <c r="L373" s="28"/>
      <c r="M373" s="22"/>
      <c r="N373" s="1" t="s">
        <v>302</v>
      </c>
    </row>
    <row r="374" spans="1:52" ht="30" customHeight="1">
      <c r="A374" s="23" t="s">
        <v>1281</v>
      </c>
      <c r="B374" s="23" t="s">
        <v>1282</v>
      </c>
      <c r="C374" s="23" t="s">
        <v>84</v>
      </c>
      <c r="D374" s="24">
        <v>1.1599999999999999</v>
      </c>
      <c r="E374" s="26">
        <f>단가대비표!O33</f>
        <v>2101</v>
      </c>
      <c r="F374" s="29">
        <f>TRUNC(E374*D374,1)</f>
        <v>2437.1</v>
      </c>
      <c r="G374" s="26">
        <f>단가대비표!P33</f>
        <v>0</v>
      </c>
      <c r="H374" s="29">
        <f>TRUNC(G374*D374,1)</f>
        <v>0</v>
      </c>
      <c r="I374" s="26">
        <f>단가대비표!V33</f>
        <v>0</v>
      </c>
      <c r="J374" s="29">
        <f>TRUNC(I374*D374,1)</f>
        <v>0</v>
      </c>
      <c r="K374" s="26">
        <f t="shared" ref="K374:L376" si="53">TRUNC(E374+G374+I374,1)</f>
        <v>2101</v>
      </c>
      <c r="L374" s="29">
        <f t="shared" si="53"/>
        <v>2437.1</v>
      </c>
      <c r="M374" s="23" t="s">
        <v>1283</v>
      </c>
      <c r="N374" s="2" t="s">
        <v>302</v>
      </c>
      <c r="O374" s="2" t="s">
        <v>1284</v>
      </c>
      <c r="P374" s="2" t="s">
        <v>66</v>
      </c>
      <c r="Q374" s="2" t="s">
        <v>66</v>
      </c>
      <c r="R374" s="2" t="s">
        <v>65</v>
      </c>
      <c r="S374" s="3"/>
      <c r="T374" s="3"/>
      <c r="U374" s="3"/>
      <c r="V374" s="3">
        <v>1</v>
      </c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2" t="s">
        <v>53</v>
      </c>
      <c r="AW374" s="2" t="s">
        <v>1285</v>
      </c>
      <c r="AX374" s="2" t="s">
        <v>53</v>
      </c>
      <c r="AY374" s="2" t="s">
        <v>53</v>
      </c>
      <c r="AZ374" s="2" t="s">
        <v>53</v>
      </c>
    </row>
    <row r="375" spans="1:52" ht="30" customHeight="1">
      <c r="A375" s="23" t="s">
        <v>616</v>
      </c>
      <c r="B375" s="23" t="s">
        <v>773</v>
      </c>
      <c r="C375" s="23" t="s">
        <v>618</v>
      </c>
      <c r="D375" s="24">
        <v>1</v>
      </c>
      <c r="E375" s="26">
        <f>TRUNC(SUMIF(V374:V376, RIGHTB(O375, 1), F374:F376)*U375, 2)</f>
        <v>73.11</v>
      </c>
      <c r="F375" s="29">
        <f>TRUNC(E375*D375,1)</f>
        <v>73.099999999999994</v>
      </c>
      <c r="G375" s="26">
        <v>0</v>
      </c>
      <c r="H375" s="29">
        <f>TRUNC(G375*D375,1)</f>
        <v>0</v>
      </c>
      <c r="I375" s="26">
        <v>0</v>
      </c>
      <c r="J375" s="29">
        <f>TRUNC(I375*D375,1)</f>
        <v>0</v>
      </c>
      <c r="K375" s="26">
        <f t="shared" si="53"/>
        <v>73.099999999999994</v>
      </c>
      <c r="L375" s="29">
        <f t="shared" si="53"/>
        <v>73.099999999999994</v>
      </c>
      <c r="M375" s="23" t="s">
        <v>53</v>
      </c>
      <c r="N375" s="2" t="s">
        <v>302</v>
      </c>
      <c r="O375" s="2" t="s">
        <v>619</v>
      </c>
      <c r="P375" s="2" t="s">
        <v>66</v>
      </c>
      <c r="Q375" s="2" t="s">
        <v>66</v>
      </c>
      <c r="R375" s="2" t="s">
        <v>66</v>
      </c>
      <c r="S375" s="3">
        <v>0</v>
      </c>
      <c r="T375" s="3">
        <v>0</v>
      </c>
      <c r="U375" s="3">
        <v>0.03</v>
      </c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2" t="s">
        <v>53</v>
      </c>
      <c r="AW375" s="2" t="s">
        <v>1286</v>
      </c>
      <c r="AX375" s="2" t="s">
        <v>53</v>
      </c>
      <c r="AY375" s="2" t="s">
        <v>53</v>
      </c>
      <c r="AZ375" s="2" t="s">
        <v>53</v>
      </c>
    </row>
    <row r="376" spans="1:52" ht="30" customHeight="1">
      <c r="A376" s="23" t="s">
        <v>299</v>
      </c>
      <c r="B376" s="23" t="s">
        <v>1276</v>
      </c>
      <c r="C376" s="23" t="s">
        <v>84</v>
      </c>
      <c r="D376" s="24">
        <v>1</v>
      </c>
      <c r="E376" s="26">
        <f>일위대가목록!E62</f>
        <v>0</v>
      </c>
      <c r="F376" s="29">
        <f>TRUNC(E376*D376,1)</f>
        <v>0</v>
      </c>
      <c r="G376" s="26">
        <f>일위대가목록!F62</f>
        <v>1372</v>
      </c>
      <c r="H376" s="29">
        <f>TRUNC(G376*D376,1)</f>
        <v>1372</v>
      </c>
      <c r="I376" s="26">
        <f>일위대가목록!G62</f>
        <v>0</v>
      </c>
      <c r="J376" s="29">
        <f>TRUNC(I376*D376,1)</f>
        <v>0</v>
      </c>
      <c r="K376" s="26">
        <f t="shared" si="53"/>
        <v>1372</v>
      </c>
      <c r="L376" s="29">
        <f t="shared" si="53"/>
        <v>1372</v>
      </c>
      <c r="M376" s="23" t="s">
        <v>1277</v>
      </c>
      <c r="N376" s="2" t="s">
        <v>302</v>
      </c>
      <c r="O376" s="2" t="s">
        <v>1275</v>
      </c>
      <c r="P376" s="2" t="s">
        <v>65</v>
      </c>
      <c r="Q376" s="2" t="s">
        <v>66</v>
      </c>
      <c r="R376" s="2" t="s">
        <v>66</v>
      </c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2" t="s">
        <v>53</v>
      </c>
      <c r="AW376" s="2" t="s">
        <v>1287</v>
      </c>
      <c r="AX376" s="2" t="s">
        <v>53</v>
      </c>
      <c r="AY376" s="2" t="s">
        <v>53</v>
      </c>
      <c r="AZ376" s="2" t="s">
        <v>53</v>
      </c>
    </row>
    <row r="377" spans="1:52" ht="30" customHeight="1">
      <c r="A377" s="23" t="s">
        <v>626</v>
      </c>
      <c r="B377" s="23" t="s">
        <v>53</v>
      </c>
      <c r="C377" s="23" t="s">
        <v>53</v>
      </c>
      <c r="D377" s="24"/>
      <c r="E377" s="26"/>
      <c r="F377" s="29">
        <f>TRUNC(SUMIF(N374:N376, N373, F374:F376),0)</f>
        <v>2510</v>
      </c>
      <c r="G377" s="26"/>
      <c r="H377" s="29">
        <f>TRUNC(SUMIF(N374:N376, N373, H374:H376),0)</f>
        <v>1372</v>
      </c>
      <c r="I377" s="26"/>
      <c r="J377" s="29">
        <f>TRUNC(SUMIF(N374:N376, N373, J374:J376),0)</f>
        <v>0</v>
      </c>
      <c r="K377" s="26"/>
      <c r="L377" s="29">
        <f>F377+H377+J377</f>
        <v>3882</v>
      </c>
      <c r="M377" s="23" t="s">
        <v>53</v>
      </c>
      <c r="N377" s="2" t="s">
        <v>69</v>
      </c>
      <c r="O377" s="2" t="s">
        <v>69</v>
      </c>
      <c r="P377" s="2" t="s">
        <v>53</v>
      </c>
      <c r="Q377" s="2" t="s">
        <v>53</v>
      </c>
      <c r="R377" s="2" t="s">
        <v>53</v>
      </c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2" t="s">
        <v>53</v>
      </c>
      <c r="AW377" s="2" t="s">
        <v>53</v>
      </c>
      <c r="AX377" s="2" t="s">
        <v>53</v>
      </c>
      <c r="AY377" s="2" t="s">
        <v>53</v>
      </c>
      <c r="AZ377" s="2" t="s">
        <v>53</v>
      </c>
    </row>
    <row r="378" spans="1:52" ht="30" customHeight="1">
      <c r="A378" s="24"/>
      <c r="B378" s="24"/>
      <c r="C378" s="24"/>
      <c r="D378" s="24"/>
      <c r="E378" s="26"/>
      <c r="F378" s="29"/>
      <c r="G378" s="26"/>
      <c r="H378" s="29"/>
      <c r="I378" s="26"/>
      <c r="J378" s="29"/>
      <c r="K378" s="26"/>
      <c r="L378" s="29"/>
      <c r="M378" s="24"/>
    </row>
    <row r="379" spans="1:52" ht="30" customHeight="1">
      <c r="A379" s="20" t="s">
        <v>1288</v>
      </c>
      <c r="B379" s="21"/>
      <c r="C379" s="21"/>
      <c r="D379" s="21"/>
      <c r="E379" s="25"/>
      <c r="F379" s="28"/>
      <c r="G379" s="25"/>
      <c r="H379" s="28"/>
      <c r="I379" s="25"/>
      <c r="J379" s="28"/>
      <c r="K379" s="25"/>
      <c r="L379" s="28"/>
      <c r="M379" s="22"/>
      <c r="N379" s="1" t="s">
        <v>308</v>
      </c>
    </row>
    <row r="380" spans="1:52" ht="30" customHeight="1">
      <c r="A380" s="23" t="s">
        <v>1289</v>
      </c>
      <c r="B380" s="23" t="s">
        <v>1290</v>
      </c>
      <c r="C380" s="23" t="s">
        <v>306</v>
      </c>
      <c r="D380" s="24">
        <v>1.03</v>
      </c>
      <c r="E380" s="26">
        <f>단가대비표!O28</f>
        <v>116140</v>
      </c>
      <c r="F380" s="29">
        <f>TRUNC(E380*D380,1)</f>
        <v>119624.2</v>
      </c>
      <c r="G380" s="26">
        <f>단가대비표!P28</f>
        <v>0</v>
      </c>
      <c r="H380" s="29">
        <f>TRUNC(G380*D380,1)</f>
        <v>0</v>
      </c>
      <c r="I380" s="26">
        <f>단가대비표!V28</f>
        <v>0</v>
      </c>
      <c r="J380" s="29">
        <f>TRUNC(I380*D380,1)</f>
        <v>0</v>
      </c>
      <c r="K380" s="26">
        <f>TRUNC(E380+G380+I380,1)</f>
        <v>116140</v>
      </c>
      <c r="L380" s="29">
        <f>TRUNC(F380+H380+J380,1)</f>
        <v>119624.2</v>
      </c>
      <c r="M380" s="23" t="s">
        <v>1291</v>
      </c>
      <c r="N380" s="2" t="s">
        <v>308</v>
      </c>
      <c r="O380" s="2" t="s">
        <v>1292</v>
      </c>
      <c r="P380" s="2" t="s">
        <v>66</v>
      </c>
      <c r="Q380" s="2" t="s">
        <v>66</v>
      </c>
      <c r="R380" s="2" t="s">
        <v>65</v>
      </c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2" t="s">
        <v>53</v>
      </c>
      <c r="AW380" s="2" t="s">
        <v>1293</v>
      </c>
      <c r="AX380" s="2" t="s">
        <v>53</v>
      </c>
      <c r="AY380" s="2" t="s">
        <v>53</v>
      </c>
      <c r="AZ380" s="2" t="s">
        <v>53</v>
      </c>
    </row>
    <row r="381" spans="1:52" ht="30" customHeight="1">
      <c r="A381" s="23" t="s">
        <v>304</v>
      </c>
      <c r="B381" s="23" t="s">
        <v>1059</v>
      </c>
      <c r="C381" s="23" t="s">
        <v>306</v>
      </c>
      <c r="D381" s="24">
        <v>1</v>
      </c>
      <c r="E381" s="26">
        <f>일위대가목록!E37</f>
        <v>2863</v>
      </c>
      <c r="F381" s="29">
        <f>TRUNC(E381*D381,1)</f>
        <v>2863</v>
      </c>
      <c r="G381" s="26">
        <f>일위대가목록!F37</f>
        <v>15223</v>
      </c>
      <c r="H381" s="29">
        <f>TRUNC(G381*D381,1)</f>
        <v>15223</v>
      </c>
      <c r="I381" s="26">
        <f>일위대가목록!G37</f>
        <v>5044</v>
      </c>
      <c r="J381" s="29">
        <f>TRUNC(I381*D381,1)</f>
        <v>5044</v>
      </c>
      <c r="K381" s="26">
        <f>TRUNC(E381+G381+I381,1)</f>
        <v>23130</v>
      </c>
      <c r="L381" s="29">
        <f>TRUNC(F381+H381+J381,1)</f>
        <v>23130</v>
      </c>
      <c r="M381" s="23" t="s">
        <v>1060</v>
      </c>
      <c r="N381" s="2" t="s">
        <v>308</v>
      </c>
      <c r="O381" s="2" t="s">
        <v>1058</v>
      </c>
      <c r="P381" s="2" t="s">
        <v>65</v>
      </c>
      <c r="Q381" s="2" t="s">
        <v>66</v>
      </c>
      <c r="R381" s="2" t="s">
        <v>66</v>
      </c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2" t="s">
        <v>53</v>
      </c>
      <c r="AW381" s="2" t="s">
        <v>1294</v>
      </c>
      <c r="AX381" s="2" t="s">
        <v>53</v>
      </c>
      <c r="AY381" s="2" t="s">
        <v>53</v>
      </c>
      <c r="AZ381" s="2" t="s">
        <v>53</v>
      </c>
    </row>
    <row r="382" spans="1:52" ht="30" customHeight="1">
      <c r="A382" s="23" t="s">
        <v>626</v>
      </c>
      <c r="B382" s="23" t="s">
        <v>53</v>
      </c>
      <c r="C382" s="23" t="s">
        <v>53</v>
      </c>
      <c r="D382" s="24"/>
      <c r="E382" s="26"/>
      <c r="F382" s="29">
        <f>TRUNC(SUMIF(N380:N381, N379, F380:F381),0)</f>
        <v>122487</v>
      </c>
      <c r="G382" s="26"/>
      <c r="H382" s="29">
        <f>TRUNC(SUMIF(N380:N381, N379, H380:H381),0)</f>
        <v>15223</v>
      </c>
      <c r="I382" s="26"/>
      <c r="J382" s="29">
        <f>TRUNC(SUMIF(N380:N381, N379, J380:J381),0)</f>
        <v>5044</v>
      </c>
      <c r="K382" s="26"/>
      <c r="L382" s="29">
        <f>F382+H382+J382</f>
        <v>142754</v>
      </c>
      <c r="M382" s="23" t="s">
        <v>53</v>
      </c>
      <c r="N382" s="2" t="s">
        <v>69</v>
      </c>
      <c r="O382" s="2" t="s">
        <v>69</v>
      </c>
      <c r="P382" s="2" t="s">
        <v>53</v>
      </c>
      <c r="Q382" s="2" t="s">
        <v>53</v>
      </c>
      <c r="R382" s="2" t="s">
        <v>53</v>
      </c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2" t="s">
        <v>53</v>
      </c>
      <c r="AW382" s="2" t="s">
        <v>53</v>
      </c>
      <c r="AX382" s="2" t="s">
        <v>53</v>
      </c>
      <c r="AY382" s="2" t="s">
        <v>53</v>
      </c>
      <c r="AZ382" s="2" t="s">
        <v>53</v>
      </c>
    </row>
    <row r="383" spans="1:52" ht="30" customHeight="1">
      <c r="A383" s="24"/>
      <c r="B383" s="24"/>
      <c r="C383" s="24"/>
      <c r="D383" s="24"/>
      <c r="E383" s="26"/>
      <c r="F383" s="29"/>
      <c r="G383" s="26"/>
      <c r="H383" s="29"/>
      <c r="I383" s="26"/>
      <c r="J383" s="29"/>
      <c r="K383" s="26"/>
      <c r="L383" s="29"/>
      <c r="M383" s="24"/>
    </row>
    <row r="384" spans="1:52" ht="30" customHeight="1">
      <c r="A384" s="20" t="s">
        <v>1295</v>
      </c>
      <c r="B384" s="21"/>
      <c r="C384" s="21"/>
      <c r="D384" s="21"/>
      <c r="E384" s="25"/>
      <c r="F384" s="28"/>
      <c r="G384" s="25"/>
      <c r="H384" s="28"/>
      <c r="I384" s="25"/>
      <c r="J384" s="28"/>
      <c r="K384" s="25"/>
      <c r="L384" s="28"/>
      <c r="M384" s="22"/>
      <c r="N384" s="1" t="s">
        <v>313</v>
      </c>
    </row>
    <row r="385" spans="1:52" ht="30" customHeight="1">
      <c r="A385" s="23" t="s">
        <v>1289</v>
      </c>
      <c r="B385" s="23" t="s">
        <v>1290</v>
      </c>
      <c r="C385" s="23" t="s">
        <v>306</v>
      </c>
      <c r="D385" s="24">
        <v>2.02704</v>
      </c>
      <c r="E385" s="26">
        <f>단가대비표!O28</f>
        <v>116140</v>
      </c>
      <c r="F385" s="29">
        <f t="shared" ref="F385:F390" si="54">TRUNC(E385*D385,1)</f>
        <v>235420.4</v>
      </c>
      <c r="G385" s="26">
        <f>단가대비표!P28</f>
        <v>0</v>
      </c>
      <c r="H385" s="29">
        <f t="shared" ref="H385:H390" si="55">TRUNC(G385*D385,1)</f>
        <v>0</v>
      </c>
      <c r="I385" s="26">
        <f>단가대비표!V28</f>
        <v>0</v>
      </c>
      <c r="J385" s="29">
        <f t="shared" ref="J385:J390" si="56">TRUNC(I385*D385,1)</f>
        <v>0</v>
      </c>
      <c r="K385" s="26">
        <f t="shared" ref="K385:L390" si="57">TRUNC(E385+G385+I385,1)</f>
        <v>116140</v>
      </c>
      <c r="L385" s="29">
        <f t="shared" si="57"/>
        <v>235420.4</v>
      </c>
      <c r="M385" s="23" t="s">
        <v>1291</v>
      </c>
      <c r="N385" s="2" t="s">
        <v>313</v>
      </c>
      <c r="O385" s="2" t="s">
        <v>1292</v>
      </c>
      <c r="P385" s="2" t="s">
        <v>66</v>
      </c>
      <c r="Q385" s="2" t="s">
        <v>66</v>
      </c>
      <c r="R385" s="2" t="s">
        <v>65</v>
      </c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2" t="s">
        <v>53</v>
      </c>
      <c r="AW385" s="2" t="s">
        <v>1296</v>
      </c>
      <c r="AX385" s="2" t="s">
        <v>53</v>
      </c>
      <c r="AY385" s="2" t="s">
        <v>53</v>
      </c>
      <c r="AZ385" s="2" t="s">
        <v>53</v>
      </c>
    </row>
    <row r="386" spans="1:52" ht="30" customHeight="1">
      <c r="A386" s="23" t="s">
        <v>1076</v>
      </c>
      <c r="B386" s="23" t="s">
        <v>1077</v>
      </c>
      <c r="C386" s="23" t="s">
        <v>306</v>
      </c>
      <c r="D386" s="24">
        <v>1.968</v>
      </c>
      <c r="E386" s="26">
        <f>일위대가목록!E38</f>
        <v>3861</v>
      </c>
      <c r="F386" s="29">
        <f t="shared" si="54"/>
        <v>7598.4</v>
      </c>
      <c r="G386" s="26">
        <f>일위대가목록!F38</f>
        <v>22541</v>
      </c>
      <c r="H386" s="29">
        <f t="shared" si="55"/>
        <v>44360.6</v>
      </c>
      <c r="I386" s="26">
        <f>일위대가목록!G38</f>
        <v>6698</v>
      </c>
      <c r="J386" s="29">
        <f t="shared" si="56"/>
        <v>13181.6</v>
      </c>
      <c r="K386" s="26">
        <f t="shared" si="57"/>
        <v>33100</v>
      </c>
      <c r="L386" s="29">
        <f t="shared" si="57"/>
        <v>65140.6</v>
      </c>
      <c r="M386" s="23" t="s">
        <v>1078</v>
      </c>
      <c r="N386" s="2" t="s">
        <v>313</v>
      </c>
      <c r="O386" s="2" t="s">
        <v>1075</v>
      </c>
      <c r="P386" s="2" t="s">
        <v>65</v>
      </c>
      <c r="Q386" s="2" t="s">
        <v>66</v>
      </c>
      <c r="R386" s="2" t="s">
        <v>66</v>
      </c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2" t="s">
        <v>53</v>
      </c>
      <c r="AW386" s="2" t="s">
        <v>1297</v>
      </c>
      <c r="AX386" s="2" t="s">
        <v>53</v>
      </c>
      <c r="AY386" s="2" t="s">
        <v>53</v>
      </c>
      <c r="AZ386" s="2" t="s">
        <v>53</v>
      </c>
    </row>
    <row r="387" spans="1:52" ht="30" customHeight="1">
      <c r="A387" s="23" t="s">
        <v>1021</v>
      </c>
      <c r="B387" s="23" t="s">
        <v>1022</v>
      </c>
      <c r="C387" s="23" t="s">
        <v>84</v>
      </c>
      <c r="D387" s="24">
        <v>5.968</v>
      </c>
      <c r="E387" s="26">
        <f>일위대가목록!E33</f>
        <v>3967</v>
      </c>
      <c r="F387" s="29">
        <f t="shared" si="54"/>
        <v>23675</v>
      </c>
      <c r="G387" s="26">
        <f>일위대가목록!F33</f>
        <v>31855</v>
      </c>
      <c r="H387" s="29">
        <f t="shared" si="55"/>
        <v>190110.6</v>
      </c>
      <c r="I387" s="26">
        <f>일위대가목록!G33</f>
        <v>955</v>
      </c>
      <c r="J387" s="29">
        <f t="shared" si="56"/>
        <v>5699.4</v>
      </c>
      <c r="K387" s="26">
        <f t="shared" si="57"/>
        <v>36777</v>
      </c>
      <c r="L387" s="29">
        <f t="shared" si="57"/>
        <v>219485</v>
      </c>
      <c r="M387" s="23" t="s">
        <v>1023</v>
      </c>
      <c r="N387" s="2" t="s">
        <v>313</v>
      </c>
      <c r="O387" s="2" t="s">
        <v>1020</v>
      </c>
      <c r="P387" s="2" t="s">
        <v>65</v>
      </c>
      <c r="Q387" s="2" t="s">
        <v>66</v>
      </c>
      <c r="R387" s="2" t="s">
        <v>66</v>
      </c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2" t="s">
        <v>53</v>
      </c>
      <c r="AW387" s="2" t="s">
        <v>1298</v>
      </c>
      <c r="AX387" s="2" t="s">
        <v>53</v>
      </c>
      <c r="AY387" s="2" t="s">
        <v>53</v>
      </c>
      <c r="AZ387" s="2" t="s">
        <v>53</v>
      </c>
    </row>
    <row r="388" spans="1:52" ht="30" customHeight="1">
      <c r="A388" s="23" t="s">
        <v>1159</v>
      </c>
      <c r="B388" s="23" t="s">
        <v>1160</v>
      </c>
      <c r="C388" s="23" t="s">
        <v>84</v>
      </c>
      <c r="D388" s="24">
        <v>6.3840000000000003</v>
      </c>
      <c r="E388" s="26">
        <f>일위대가목록!E47</f>
        <v>0</v>
      </c>
      <c r="F388" s="29">
        <f t="shared" si="54"/>
        <v>0</v>
      </c>
      <c r="G388" s="26">
        <f>일위대가목록!F47</f>
        <v>1297</v>
      </c>
      <c r="H388" s="29">
        <f t="shared" si="55"/>
        <v>8280</v>
      </c>
      <c r="I388" s="26">
        <f>일위대가목록!G47</f>
        <v>0</v>
      </c>
      <c r="J388" s="29">
        <f t="shared" si="56"/>
        <v>0</v>
      </c>
      <c r="K388" s="26">
        <f t="shared" si="57"/>
        <v>1297</v>
      </c>
      <c r="L388" s="29">
        <f t="shared" si="57"/>
        <v>8280</v>
      </c>
      <c r="M388" s="23" t="s">
        <v>1161</v>
      </c>
      <c r="N388" s="2" t="s">
        <v>313</v>
      </c>
      <c r="O388" s="2" t="s">
        <v>1158</v>
      </c>
      <c r="P388" s="2" t="s">
        <v>65</v>
      </c>
      <c r="Q388" s="2" t="s">
        <v>66</v>
      </c>
      <c r="R388" s="2" t="s">
        <v>66</v>
      </c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2" t="s">
        <v>53</v>
      </c>
      <c r="AW388" s="2" t="s">
        <v>1299</v>
      </c>
      <c r="AX388" s="2" t="s">
        <v>53</v>
      </c>
      <c r="AY388" s="2" t="s">
        <v>53</v>
      </c>
      <c r="AZ388" s="2" t="s">
        <v>53</v>
      </c>
    </row>
    <row r="389" spans="1:52" ht="30" customHeight="1">
      <c r="A389" s="23" t="s">
        <v>748</v>
      </c>
      <c r="B389" s="23" t="s">
        <v>749</v>
      </c>
      <c r="C389" s="23" t="s">
        <v>99</v>
      </c>
      <c r="D389" s="24">
        <v>78.88</v>
      </c>
      <c r="E389" s="26">
        <f>일위대가목록!E14</f>
        <v>550</v>
      </c>
      <c r="F389" s="29">
        <f t="shared" si="54"/>
        <v>43384</v>
      </c>
      <c r="G389" s="26">
        <f>일위대가목록!F14</f>
        <v>444</v>
      </c>
      <c r="H389" s="29">
        <f t="shared" si="55"/>
        <v>35022.699999999997</v>
      </c>
      <c r="I389" s="26">
        <f>일위대가목록!G14</f>
        <v>17</v>
      </c>
      <c r="J389" s="29">
        <f t="shared" si="56"/>
        <v>1340.9</v>
      </c>
      <c r="K389" s="26">
        <f t="shared" si="57"/>
        <v>1011</v>
      </c>
      <c r="L389" s="29">
        <f t="shared" si="57"/>
        <v>79747.600000000006</v>
      </c>
      <c r="M389" s="23" t="s">
        <v>750</v>
      </c>
      <c r="N389" s="2" t="s">
        <v>313</v>
      </c>
      <c r="O389" s="2" t="s">
        <v>747</v>
      </c>
      <c r="P389" s="2" t="s">
        <v>65</v>
      </c>
      <c r="Q389" s="2" t="s">
        <v>66</v>
      </c>
      <c r="R389" s="2" t="s">
        <v>66</v>
      </c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2" t="s">
        <v>53</v>
      </c>
      <c r="AW389" s="2" t="s">
        <v>1300</v>
      </c>
      <c r="AX389" s="2" t="s">
        <v>53</v>
      </c>
      <c r="AY389" s="2" t="s">
        <v>53</v>
      </c>
      <c r="AZ389" s="2" t="s">
        <v>53</v>
      </c>
    </row>
    <row r="390" spans="1:52" ht="30" customHeight="1">
      <c r="A390" s="23" t="s">
        <v>789</v>
      </c>
      <c r="B390" s="23" t="s">
        <v>790</v>
      </c>
      <c r="C390" s="23" t="s">
        <v>319</v>
      </c>
      <c r="D390" s="24">
        <v>48</v>
      </c>
      <c r="E390" s="26">
        <f>일위대가목록!E17</f>
        <v>1254</v>
      </c>
      <c r="F390" s="29">
        <f t="shared" si="54"/>
        <v>60192</v>
      </c>
      <c r="G390" s="26">
        <f>일위대가목록!F17</f>
        <v>16083</v>
      </c>
      <c r="H390" s="29">
        <f t="shared" si="55"/>
        <v>771984</v>
      </c>
      <c r="I390" s="26">
        <f>일위대가목록!G17</f>
        <v>482</v>
      </c>
      <c r="J390" s="29">
        <f t="shared" si="56"/>
        <v>23136</v>
      </c>
      <c r="K390" s="26">
        <f t="shared" si="57"/>
        <v>17819</v>
      </c>
      <c r="L390" s="29">
        <f t="shared" si="57"/>
        <v>855312</v>
      </c>
      <c r="M390" s="23" t="s">
        <v>791</v>
      </c>
      <c r="N390" s="2" t="s">
        <v>313</v>
      </c>
      <c r="O390" s="2" t="s">
        <v>788</v>
      </c>
      <c r="P390" s="2" t="s">
        <v>65</v>
      </c>
      <c r="Q390" s="2" t="s">
        <v>66</v>
      </c>
      <c r="R390" s="2" t="s">
        <v>66</v>
      </c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2" t="s">
        <v>53</v>
      </c>
      <c r="AW390" s="2" t="s">
        <v>1301</v>
      </c>
      <c r="AX390" s="2" t="s">
        <v>53</v>
      </c>
      <c r="AY390" s="2" t="s">
        <v>53</v>
      </c>
      <c r="AZ390" s="2" t="s">
        <v>53</v>
      </c>
    </row>
    <row r="391" spans="1:52" ht="30" customHeight="1">
      <c r="A391" s="23" t="s">
        <v>626</v>
      </c>
      <c r="B391" s="23" t="s">
        <v>53</v>
      </c>
      <c r="C391" s="23" t="s">
        <v>53</v>
      </c>
      <c r="D391" s="24"/>
      <c r="E391" s="26"/>
      <c r="F391" s="29">
        <f>TRUNC(SUMIF(N385:N390, N384, F385:F390),0)</f>
        <v>370269</v>
      </c>
      <c r="G391" s="26"/>
      <c r="H391" s="29">
        <f>TRUNC(SUMIF(N385:N390, N384, H385:H390),0)</f>
        <v>1049757</v>
      </c>
      <c r="I391" s="26"/>
      <c r="J391" s="29">
        <f>TRUNC(SUMIF(N385:N390, N384, J385:J390),0)</f>
        <v>43357</v>
      </c>
      <c r="K391" s="26"/>
      <c r="L391" s="29">
        <f>F391+H391+J391</f>
        <v>1463383</v>
      </c>
      <c r="M391" s="23" t="s">
        <v>53</v>
      </c>
      <c r="N391" s="2" t="s">
        <v>69</v>
      </c>
      <c r="O391" s="2" t="s">
        <v>69</v>
      </c>
      <c r="P391" s="2" t="s">
        <v>53</v>
      </c>
      <c r="Q391" s="2" t="s">
        <v>53</v>
      </c>
      <c r="R391" s="2" t="s">
        <v>53</v>
      </c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2" t="s">
        <v>53</v>
      </c>
      <c r="AW391" s="2" t="s">
        <v>53</v>
      </c>
      <c r="AX391" s="2" t="s">
        <v>53</v>
      </c>
      <c r="AY391" s="2" t="s">
        <v>53</v>
      </c>
      <c r="AZ391" s="2" t="s">
        <v>53</v>
      </c>
    </row>
    <row r="392" spans="1:52" ht="30" customHeight="1">
      <c r="A392" s="24"/>
      <c r="B392" s="24"/>
      <c r="C392" s="24"/>
      <c r="D392" s="24"/>
      <c r="E392" s="26"/>
      <c r="F392" s="29"/>
      <c r="G392" s="26"/>
      <c r="H392" s="29"/>
      <c r="I392" s="26"/>
      <c r="J392" s="29"/>
      <c r="K392" s="26"/>
      <c r="L392" s="29"/>
      <c r="M392" s="24"/>
    </row>
    <row r="393" spans="1:52" ht="30" customHeight="1">
      <c r="A393" s="20" t="s">
        <v>1302</v>
      </c>
      <c r="B393" s="21"/>
      <c r="C393" s="21"/>
      <c r="D393" s="21"/>
      <c r="E393" s="25"/>
      <c r="F393" s="28"/>
      <c r="G393" s="25"/>
      <c r="H393" s="28"/>
      <c r="I393" s="25"/>
      <c r="J393" s="28"/>
      <c r="K393" s="25"/>
      <c r="L393" s="28"/>
      <c r="M393" s="22"/>
      <c r="N393" s="1" t="s">
        <v>1303</v>
      </c>
    </row>
    <row r="394" spans="1:52" ht="30" customHeight="1">
      <c r="A394" s="23" t="s">
        <v>1308</v>
      </c>
      <c r="B394" s="23" t="s">
        <v>1309</v>
      </c>
      <c r="C394" s="23" t="s">
        <v>481</v>
      </c>
      <c r="D394" s="24">
        <v>1.3620000000000001</v>
      </c>
      <c r="E394" s="26">
        <f>단가대비표!O79</f>
        <v>180</v>
      </c>
      <c r="F394" s="29">
        <f t="shared" ref="F394:F403" si="58">TRUNC(E394*D394,1)</f>
        <v>245.1</v>
      </c>
      <c r="G394" s="26">
        <f>단가대비표!P79</f>
        <v>0</v>
      </c>
      <c r="H394" s="29">
        <f t="shared" ref="H394:H403" si="59">TRUNC(G394*D394,1)</f>
        <v>0</v>
      </c>
      <c r="I394" s="26">
        <f>단가대비표!V79</f>
        <v>0</v>
      </c>
      <c r="J394" s="29">
        <f t="shared" ref="J394:J403" si="60">TRUNC(I394*D394,1)</f>
        <v>0</v>
      </c>
      <c r="K394" s="26">
        <f t="shared" ref="K394:K403" si="61">TRUNC(E394+G394+I394,1)</f>
        <v>180</v>
      </c>
      <c r="L394" s="29">
        <f t="shared" ref="L394:L403" si="62">TRUNC(F394+H394+J394,1)</f>
        <v>245.1</v>
      </c>
      <c r="M394" s="23" t="s">
        <v>1310</v>
      </c>
      <c r="N394" s="2" t="s">
        <v>1303</v>
      </c>
      <c r="O394" s="2" t="s">
        <v>1311</v>
      </c>
      <c r="P394" s="2" t="s">
        <v>66</v>
      </c>
      <c r="Q394" s="2" t="s">
        <v>66</v>
      </c>
      <c r="R394" s="2" t="s">
        <v>65</v>
      </c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2" t="s">
        <v>53</v>
      </c>
      <c r="AW394" s="2" t="s">
        <v>1312</v>
      </c>
      <c r="AX394" s="2" t="s">
        <v>53</v>
      </c>
      <c r="AY394" s="2" t="s">
        <v>53</v>
      </c>
      <c r="AZ394" s="2" t="s">
        <v>53</v>
      </c>
    </row>
    <row r="395" spans="1:52" ht="30" customHeight="1">
      <c r="A395" s="23" t="s">
        <v>1313</v>
      </c>
      <c r="B395" s="23" t="s">
        <v>1314</v>
      </c>
      <c r="C395" s="23" t="s">
        <v>481</v>
      </c>
      <c r="D395" s="24">
        <v>1.3620000000000001</v>
      </c>
      <c r="E395" s="26">
        <f>단가대비표!O49</f>
        <v>570</v>
      </c>
      <c r="F395" s="29">
        <f t="shared" si="58"/>
        <v>776.3</v>
      </c>
      <c r="G395" s="26">
        <f>단가대비표!P49</f>
        <v>0</v>
      </c>
      <c r="H395" s="29">
        <f t="shared" si="59"/>
        <v>0</v>
      </c>
      <c r="I395" s="26">
        <f>단가대비표!V49</f>
        <v>0</v>
      </c>
      <c r="J395" s="29">
        <f t="shared" si="60"/>
        <v>0</v>
      </c>
      <c r="K395" s="26">
        <f t="shared" si="61"/>
        <v>570</v>
      </c>
      <c r="L395" s="29">
        <f t="shared" si="62"/>
        <v>776.3</v>
      </c>
      <c r="M395" s="23" t="s">
        <v>1315</v>
      </c>
      <c r="N395" s="2" t="s">
        <v>1303</v>
      </c>
      <c r="O395" s="2" t="s">
        <v>1316</v>
      </c>
      <c r="P395" s="2" t="s">
        <v>66</v>
      </c>
      <c r="Q395" s="2" t="s">
        <v>66</v>
      </c>
      <c r="R395" s="2" t="s">
        <v>65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2" t="s">
        <v>53</v>
      </c>
      <c r="AW395" s="2" t="s">
        <v>1317</v>
      </c>
      <c r="AX395" s="2" t="s">
        <v>53</v>
      </c>
      <c r="AY395" s="2" t="s">
        <v>53</v>
      </c>
      <c r="AZ395" s="2" t="s">
        <v>53</v>
      </c>
    </row>
    <row r="396" spans="1:52" ht="30" customHeight="1">
      <c r="A396" s="23" t="s">
        <v>1313</v>
      </c>
      <c r="B396" s="23" t="s">
        <v>1318</v>
      </c>
      <c r="C396" s="23" t="s">
        <v>99</v>
      </c>
      <c r="D396" s="24">
        <v>1.222</v>
      </c>
      <c r="E396" s="26">
        <f>단가대비표!O50</f>
        <v>1290</v>
      </c>
      <c r="F396" s="29">
        <f t="shared" si="58"/>
        <v>1576.3</v>
      </c>
      <c r="G396" s="26">
        <f>단가대비표!P50</f>
        <v>0</v>
      </c>
      <c r="H396" s="29">
        <f t="shared" si="59"/>
        <v>0</v>
      </c>
      <c r="I396" s="26">
        <f>단가대비표!V50</f>
        <v>0</v>
      </c>
      <c r="J396" s="29">
        <f t="shared" si="60"/>
        <v>0</v>
      </c>
      <c r="K396" s="26">
        <f t="shared" si="61"/>
        <v>1290</v>
      </c>
      <c r="L396" s="29">
        <f t="shared" si="62"/>
        <v>1576.3</v>
      </c>
      <c r="M396" s="23" t="s">
        <v>1319</v>
      </c>
      <c r="N396" s="2" t="s">
        <v>1303</v>
      </c>
      <c r="O396" s="2" t="s">
        <v>1320</v>
      </c>
      <c r="P396" s="2" t="s">
        <v>66</v>
      </c>
      <c r="Q396" s="2" t="s">
        <v>66</v>
      </c>
      <c r="R396" s="2" t="s">
        <v>65</v>
      </c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2" t="s">
        <v>53</v>
      </c>
      <c r="AW396" s="2" t="s">
        <v>1321</v>
      </c>
      <c r="AX396" s="2" t="s">
        <v>53</v>
      </c>
      <c r="AY396" s="2" t="s">
        <v>53</v>
      </c>
      <c r="AZ396" s="2" t="s">
        <v>53</v>
      </c>
    </row>
    <row r="397" spans="1:52" ht="30" customHeight="1">
      <c r="A397" s="23" t="s">
        <v>1313</v>
      </c>
      <c r="B397" s="23" t="s">
        <v>1322</v>
      </c>
      <c r="C397" s="23" t="s">
        <v>99</v>
      </c>
      <c r="D397" s="24">
        <v>0.52500000000000002</v>
      </c>
      <c r="E397" s="26">
        <f>단가대비표!O51</f>
        <v>800</v>
      </c>
      <c r="F397" s="29">
        <f t="shared" si="58"/>
        <v>420</v>
      </c>
      <c r="G397" s="26">
        <f>단가대비표!P51</f>
        <v>0</v>
      </c>
      <c r="H397" s="29">
        <f t="shared" si="59"/>
        <v>0</v>
      </c>
      <c r="I397" s="26">
        <f>단가대비표!V51</f>
        <v>0</v>
      </c>
      <c r="J397" s="29">
        <f t="shared" si="60"/>
        <v>0</v>
      </c>
      <c r="K397" s="26">
        <f t="shared" si="61"/>
        <v>800</v>
      </c>
      <c r="L397" s="29">
        <f t="shared" si="62"/>
        <v>420</v>
      </c>
      <c r="M397" s="23" t="s">
        <v>1323</v>
      </c>
      <c r="N397" s="2" t="s">
        <v>1303</v>
      </c>
      <c r="O397" s="2" t="s">
        <v>1324</v>
      </c>
      <c r="P397" s="2" t="s">
        <v>66</v>
      </c>
      <c r="Q397" s="2" t="s">
        <v>66</v>
      </c>
      <c r="R397" s="2" t="s">
        <v>65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2" t="s">
        <v>53</v>
      </c>
      <c r="AW397" s="2" t="s">
        <v>1325</v>
      </c>
      <c r="AX397" s="2" t="s">
        <v>53</v>
      </c>
      <c r="AY397" s="2" t="s">
        <v>53</v>
      </c>
      <c r="AZ397" s="2" t="s">
        <v>53</v>
      </c>
    </row>
    <row r="398" spans="1:52" ht="30" customHeight="1">
      <c r="A398" s="23" t="s">
        <v>1313</v>
      </c>
      <c r="B398" s="23" t="s">
        <v>1326</v>
      </c>
      <c r="C398" s="23" t="s">
        <v>724</v>
      </c>
      <c r="D398" s="24">
        <v>1.3620000000000001</v>
      </c>
      <c r="E398" s="26">
        <f>단가대비표!O52</f>
        <v>310</v>
      </c>
      <c r="F398" s="29">
        <f t="shared" si="58"/>
        <v>422.2</v>
      </c>
      <c r="G398" s="26">
        <f>단가대비표!P52</f>
        <v>0</v>
      </c>
      <c r="H398" s="29">
        <f t="shared" si="59"/>
        <v>0</v>
      </c>
      <c r="I398" s="26">
        <f>단가대비표!V52</f>
        <v>0</v>
      </c>
      <c r="J398" s="29">
        <f t="shared" si="60"/>
        <v>0</v>
      </c>
      <c r="K398" s="26">
        <f t="shared" si="61"/>
        <v>310</v>
      </c>
      <c r="L398" s="29">
        <f t="shared" si="62"/>
        <v>422.2</v>
      </c>
      <c r="M398" s="23" t="s">
        <v>1327</v>
      </c>
      <c r="N398" s="2" t="s">
        <v>1303</v>
      </c>
      <c r="O398" s="2" t="s">
        <v>1328</v>
      </c>
      <c r="P398" s="2" t="s">
        <v>66</v>
      </c>
      <c r="Q398" s="2" t="s">
        <v>66</v>
      </c>
      <c r="R398" s="2" t="s">
        <v>65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2" t="s">
        <v>53</v>
      </c>
      <c r="AW398" s="2" t="s">
        <v>1329</v>
      </c>
      <c r="AX398" s="2" t="s">
        <v>53</v>
      </c>
      <c r="AY398" s="2" t="s">
        <v>53</v>
      </c>
      <c r="AZ398" s="2" t="s">
        <v>53</v>
      </c>
    </row>
    <row r="399" spans="1:52" ht="30" customHeight="1">
      <c r="A399" s="23" t="s">
        <v>1313</v>
      </c>
      <c r="B399" s="23" t="s">
        <v>1330</v>
      </c>
      <c r="C399" s="23" t="s">
        <v>724</v>
      </c>
      <c r="D399" s="24">
        <v>0.58399999999999996</v>
      </c>
      <c r="E399" s="26">
        <f>단가대비표!O53</f>
        <v>111</v>
      </c>
      <c r="F399" s="29">
        <f t="shared" si="58"/>
        <v>64.8</v>
      </c>
      <c r="G399" s="26">
        <f>단가대비표!P53</f>
        <v>0</v>
      </c>
      <c r="H399" s="29">
        <f t="shared" si="59"/>
        <v>0</v>
      </c>
      <c r="I399" s="26">
        <f>단가대비표!V53</f>
        <v>0</v>
      </c>
      <c r="J399" s="29">
        <f t="shared" si="60"/>
        <v>0</v>
      </c>
      <c r="K399" s="26">
        <f t="shared" si="61"/>
        <v>111</v>
      </c>
      <c r="L399" s="29">
        <f t="shared" si="62"/>
        <v>64.8</v>
      </c>
      <c r="M399" s="23" t="s">
        <v>1331</v>
      </c>
      <c r="N399" s="2" t="s">
        <v>1303</v>
      </c>
      <c r="O399" s="2" t="s">
        <v>1332</v>
      </c>
      <c r="P399" s="2" t="s">
        <v>66</v>
      </c>
      <c r="Q399" s="2" t="s">
        <v>66</v>
      </c>
      <c r="R399" s="2" t="s">
        <v>65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2" t="s">
        <v>53</v>
      </c>
      <c r="AW399" s="2" t="s">
        <v>1333</v>
      </c>
      <c r="AX399" s="2" t="s">
        <v>53</v>
      </c>
      <c r="AY399" s="2" t="s">
        <v>53</v>
      </c>
      <c r="AZ399" s="2" t="s">
        <v>53</v>
      </c>
    </row>
    <row r="400" spans="1:52" ht="30" customHeight="1">
      <c r="A400" s="23" t="s">
        <v>1313</v>
      </c>
      <c r="B400" s="23" t="s">
        <v>1334</v>
      </c>
      <c r="C400" s="23" t="s">
        <v>724</v>
      </c>
      <c r="D400" s="24">
        <v>0.19500000000000001</v>
      </c>
      <c r="E400" s="26">
        <f>단가대비표!O54</f>
        <v>107</v>
      </c>
      <c r="F400" s="29">
        <f t="shared" si="58"/>
        <v>20.8</v>
      </c>
      <c r="G400" s="26">
        <f>단가대비표!P54</f>
        <v>0</v>
      </c>
      <c r="H400" s="29">
        <f t="shared" si="59"/>
        <v>0</v>
      </c>
      <c r="I400" s="26">
        <f>단가대비표!V54</f>
        <v>0</v>
      </c>
      <c r="J400" s="29">
        <f t="shared" si="60"/>
        <v>0</v>
      </c>
      <c r="K400" s="26">
        <f t="shared" si="61"/>
        <v>107</v>
      </c>
      <c r="L400" s="29">
        <f t="shared" si="62"/>
        <v>20.8</v>
      </c>
      <c r="M400" s="23" t="s">
        <v>1335</v>
      </c>
      <c r="N400" s="2" t="s">
        <v>1303</v>
      </c>
      <c r="O400" s="2" t="s">
        <v>1336</v>
      </c>
      <c r="P400" s="2" t="s">
        <v>66</v>
      </c>
      <c r="Q400" s="2" t="s">
        <v>66</v>
      </c>
      <c r="R400" s="2" t="s">
        <v>65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2" t="s">
        <v>53</v>
      </c>
      <c r="AW400" s="2" t="s">
        <v>1337</v>
      </c>
      <c r="AX400" s="2" t="s">
        <v>53</v>
      </c>
      <c r="AY400" s="2" t="s">
        <v>53</v>
      </c>
      <c r="AZ400" s="2" t="s">
        <v>53</v>
      </c>
    </row>
    <row r="401" spans="1:52" ht="30" customHeight="1">
      <c r="A401" s="23" t="s">
        <v>1313</v>
      </c>
      <c r="B401" s="23" t="s">
        <v>1338</v>
      </c>
      <c r="C401" s="23" t="s">
        <v>99</v>
      </c>
      <c r="D401" s="24">
        <v>3.6749999999999998</v>
      </c>
      <c r="E401" s="26">
        <f>단가대비표!O48</f>
        <v>1160</v>
      </c>
      <c r="F401" s="29">
        <f t="shared" si="58"/>
        <v>4263</v>
      </c>
      <c r="G401" s="26">
        <f>단가대비표!P48</f>
        <v>0</v>
      </c>
      <c r="H401" s="29">
        <f t="shared" si="59"/>
        <v>0</v>
      </c>
      <c r="I401" s="26">
        <f>단가대비표!V48</f>
        <v>0</v>
      </c>
      <c r="J401" s="29">
        <f t="shared" si="60"/>
        <v>0</v>
      </c>
      <c r="K401" s="26">
        <f t="shared" si="61"/>
        <v>1160</v>
      </c>
      <c r="L401" s="29">
        <f t="shared" si="62"/>
        <v>4263</v>
      </c>
      <c r="M401" s="23" t="s">
        <v>1339</v>
      </c>
      <c r="N401" s="2" t="s">
        <v>1303</v>
      </c>
      <c r="O401" s="2" t="s">
        <v>1340</v>
      </c>
      <c r="P401" s="2" t="s">
        <v>66</v>
      </c>
      <c r="Q401" s="2" t="s">
        <v>66</v>
      </c>
      <c r="R401" s="2" t="s">
        <v>65</v>
      </c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2" t="s">
        <v>53</v>
      </c>
      <c r="AW401" s="2" t="s">
        <v>1341</v>
      </c>
      <c r="AX401" s="2" t="s">
        <v>53</v>
      </c>
      <c r="AY401" s="2" t="s">
        <v>53</v>
      </c>
      <c r="AZ401" s="2" t="s">
        <v>53</v>
      </c>
    </row>
    <row r="402" spans="1:52" ht="30" customHeight="1">
      <c r="A402" s="23" t="s">
        <v>1313</v>
      </c>
      <c r="B402" s="23" t="s">
        <v>1342</v>
      </c>
      <c r="C402" s="23" t="s">
        <v>481</v>
      </c>
      <c r="D402" s="24">
        <v>4.0839999999999996</v>
      </c>
      <c r="E402" s="26">
        <f>단가대비표!O55</f>
        <v>60</v>
      </c>
      <c r="F402" s="29">
        <f t="shared" si="58"/>
        <v>245</v>
      </c>
      <c r="G402" s="26">
        <f>단가대비표!P55</f>
        <v>0</v>
      </c>
      <c r="H402" s="29">
        <f t="shared" si="59"/>
        <v>0</v>
      </c>
      <c r="I402" s="26">
        <f>단가대비표!V55</f>
        <v>0</v>
      </c>
      <c r="J402" s="29">
        <f t="shared" si="60"/>
        <v>0</v>
      </c>
      <c r="K402" s="26">
        <f t="shared" si="61"/>
        <v>60</v>
      </c>
      <c r="L402" s="29">
        <f t="shared" si="62"/>
        <v>245</v>
      </c>
      <c r="M402" s="23" t="s">
        <v>1343</v>
      </c>
      <c r="N402" s="2" t="s">
        <v>1303</v>
      </c>
      <c r="O402" s="2" t="s">
        <v>1344</v>
      </c>
      <c r="P402" s="2" t="s">
        <v>66</v>
      </c>
      <c r="Q402" s="2" t="s">
        <v>66</v>
      </c>
      <c r="R402" s="2" t="s">
        <v>65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2" t="s">
        <v>53</v>
      </c>
      <c r="AW402" s="2" t="s">
        <v>1345</v>
      </c>
      <c r="AX402" s="2" t="s">
        <v>53</v>
      </c>
      <c r="AY402" s="2" t="s">
        <v>53</v>
      </c>
      <c r="AZ402" s="2" t="s">
        <v>53</v>
      </c>
    </row>
    <row r="403" spans="1:52" ht="30" customHeight="1">
      <c r="A403" s="23" t="s">
        <v>1313</v>
      </c>
      <c r="B403" s="23" t="s">
        <v>1346</v>
      </c>
      <c r="C403" s="23" t="s">
        <v>481</v>
      </c>
      <c r="D403" s="24">
        <v>0.58399999999999996</v>
      </c>
      <c r="E403" s="26">
        <f>단가대비표!O56</f>
        <v>80</v>
      </c>
      <c r="F403" s="29">
        <f t="shared" si="58"/>
        <v>46.7</v>
      </c>
      <c r="G403" s="26">
        <f>단가대비표!P56</f>
        <v>0</v>
      </c>
      <c r="H403" s="29">
        <f t="shared" si="59"/>
        <v>0</v>
      </c>
      <c r="I403" s="26">
        <f>단가대비표!V56</f>
        <v>0</v>
      </c>
      <c r="J403" s="29">
        <f t="shared" si="60"/>
        <v>0</v>
      </c>
      <c r="K403" s="26">
        <f t="shared" si="61"/>
        <v>80</v>
      </c>
      <c r="L403" s="29">
        <f t="shared" si="62"/>
        <v>46.7</v>
      </c>
      <c r="M403" s="23" t="s">
        <v>1347</v>
      </c>
      <c r="N403" s="2" t="s">
        <v>1303</v>
      </c>
      <c r="O403" s="2" t="s">
        <v>1348</v>
      </c>
      <c r="P403" s="2" t="s">
        <v>66</v>
      </c>
      <c r="Q403" s="2" t="s">
        <v>66</v>
      </c>
      <c r="R403" s="2" t="s">
        <v>65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2" t="s">
        <v>53</v>
      </c>
      <c r="AW403" s="2" t="s">
        <v>1349</v>
      </c>
      <c r="AX403" s="2" t="s">
        <v>53</v>
      </c>
      <c r="AY403" s="2" t="s">
        <v>53</v>
      </c>
      <c r="AZ403" s="2" t="s">
        <v>53</v>
      </c>
    </row>
    <row r="404" spans="1:52" ht="30" customHeight="1">
      <c r="A404" s="23" t="s">
        <v>626</v>
      </c>
      <c r="B404" s="23" t="s">
        <v>53</v>
      </c>
      <c r="C404" s="23" t="s">
        <v>53</v>
      </c>
      <c r="D404" s="24"/>
      <c r="E404" s="26"/>
      <c r="F404" s="29">
        <f>TRUNC(SUMIF(N394:N403, N393, F394:F403),0)</f>
        <v>8080</v>
      </c>
      <c r="G404" s="26"/>
      <c r="H404" s="29">
        <f>TRUNC(SUMIF(N394:N403, N393, H394:H403),0)</f>
        <v>0</v>
      </c>
      <c r="I404" s="26"/>
      <c r="J404" s="29">
        <f>TRUNC(SUMIF(N394:N403, N393, J394:J403),0)</f>
        <v>0</v>
      </c>
      <c r="K404" s="26"/>
      <c r="L404" s="29">
        <f>F404+H404+J404</f>
        <v>8080</v>
      </c>
      <c r="M404" s="23" t="s">
        <v>53</v>
      </c>
      <c r="N404" s="2" t="s">
        <v>69</v>
      </c>
      <c r="O404" s="2" t="s">
        <v>69</v>
      </c>
      <c r="P404" s="2" t="s">
        <v>53</v>
      </c>
      <c r="Q404" s="2" t="s">
        <v>53</v>
      </c>
      <c r="R404" s="2" t="s">
        <v>53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2" t="s">
        <v>53</v>
      </c>
      <c r="AW404" s="2" t="s">
        <v>53</v>
      </c>
      <c r="AX404" s="2" t="s">
        <v>53</v>
      </c>
      <c r="AY404" s="2" t="s">
        <v>53</v>
      </c>
      <c r="AZ404" s="2" t="s">
        <v>53</v>
      </c>
    </row>
    <row r="405" spans="1:52" ht="30" customHeight="1">
      <c r="A405" s="24"/>
      <c r="B405" s="24"/>
      <c r="C405" s="24"/>
      <c r="D405" s="24"/>
      <c r="E405" s="26"/>
      <c r="F405" s="29"/>
      <c r="G405" s="26"/>
      <c r="H405" s="29"/>
      <c r="I405" s="26"/>
      <c r="J405" s="29"/>
      <c r="K405" s="26"/>
      <c r="L405" s="29"/>
      <c r="M405" s="24"/>
    </row>
    <row r="406" spans="1:52" ht="30" customHeight="1">
      <c r="A406" s="20" t="s">
        <v>1350</v>
      </c>
      <c r="B406" s="21"/>
      <c r="C406" s="21"/>
      <c r="D406" s="21"/>
      <c r="E406" s="25"/>
      <c r="F406" s="28"/>
      <c r="G406" s="25"/>
      <c r="H406" s="28"/>
      <c r="I406" s="25"/>
      <c r="J406" s="28"/>
      <c r="K406" s="25"/>
      <c r="L406" s="28"/>
      <c r="M406" s="22"/>
      <c r="N406" s="1" t="s">
        <v>1351</v>
      </c>
    </row>
    <row r="407" spans="1:52" ht="30" customHeight="1">
      <c r="A407" s="23" t="s">
        <v>1209</v>
      </c>
      <c r="B407" s="23" t="s">
        <v>622</v>
      </c>
      <c r="C407" s="23" t="s">
        <v>574</v>
      </c>
      <c r="D407" s="24">
        <v>3.3000000000000002E-2</v>
      </c>
      <c r="E407" s="26">
        <f>단가대비표!O142</f>
        <v>0</v>
      </c>
      <c r="F407" s="29">
        <f>TRUNC(E407*D407,1)</f>
        <v>0</v>
      </c>
      <c r="G407" s="26">
        <f>단가대비표!P142</f>
        <v>258904</v>
      </c>
      <c r="H407" s="29">
        <f>TRUNC(G407*D407,1)</f>
        <v>8543.7999999999993</v>
      </c>
      <c r="I407" s="26">
        <f>단가대비표!V142</f>
        <v>0</v>
      </c>
      <c r="J407" s="29">
        <f>TRUNC(I407*D407,1)</f>
        <v>0</v>
      </c>
      <c r="K407" s="26">
        <f t="shared" ref="K407:L409" si="63">TRUNC(E407+G407+I407,1)</f>
        <v>258904</v>
      </c>
      <c r="L407" s="29">
        <f t="shared" si="63"/>
        <v>8543.7999999999993</v>
      </c>
      <c r="M407" s="23" t="s">
        <v>1210</v>
      </c>
      <c r="N407" s="2" t="s">
        <v>1351</v>
      </c>
      <c r="O407" s="2" t="s">
        <v>1211</v>
      </c>
      <c r="P407" s="2" t="s">
        <v>66</v>
      </c>
      <c r="Q407" s="2" t="s">
        <v>66</v>
      </c>
      <c r="R407" s="2" t="s">
        <v>65</v>
      </c>
      <c r="S407" s="3"/>
      <c r="T407" s="3"/>
      <c r="U407" s="3"/>
      <c r="V407" s="3">
        <v>1</v>
      </c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2" t="s">
        <v>53</v>
      </c>
      <c r="AW407" s="2" t="s">
        <v>1356</v>
      </c>
      <c r="AX407" s="2" t="s">
        <v>53</v>
      </c>
      <c r="AY407" s="2" t="s">
        <v>53</v>
      </c>
      <c r="AZ407" s="2" t="s">
        <v>53</v>
      </c>
    </row>
    <row r="408" spans="1:52" ht="30" customHeight="1">
      <c r="A408" s="23" t="s">
        <v>731</v>
      </c>
      <c r="B408" s="23" t="s">
        <v>622</v>
      </c>
      <c r="C408" s="23" t="s">
        <v>574</v>
      </c>
      <c r="D408" s="24">
        <v>1.7000000000000001E-2</v>
      </c>
      <c r="E408" s="26">
        <f>단가대비표!O125</f>
        <v>0</v>
      </c>
      <c r="F408" s="29">
        <f>TRUNC(E408*D408,1)</f>
        <v>0</v>
      </c>
      <c r="G408" s="26">
        <f>단가대비표!P125</f>
        <v>172698</v>
      </c>
      <c r="H408" s="29">
        <f>TRUNC(G408*D408,1)</f>
        <v>2935.8</v>
      </c>
      <c r="I408" s="26">
        <f>단가대비표!V125</f>
        <v>0</v>
      </c>
      <c r="J408" s="29">
        <f>TRUNC(I408*D408,1)</f>
        <v>0</v>
      </c>
      <c r="K408" s="26">
        <f t="shared" si="63"/>
        <v>172698</v>
      </c>
      <c r="L408" s="29">
        <f t="shared" si="63"/>
        <v>2935.8</v>
      </c>
      <c r="M408" s="23" t="s">
        <v>732</v>
      </c>
      <c r="N408" s="2" t="s">
        <v>1351</v>
      </c>
      <c r="O408" s="2" t="s">
        <v>733</v>
      </c>
      <c r="P408" s="2" t="s">
        <v>66</v>
      </c>
      <c r="Q408" s="2" t="s">
        <v>66</v>
      </c>
      <c r="R408" s="2" t="s">
        <v>65</v>
      </c>
      <c r="S408" s="3"/>
      <c r="T408" s="3"/>
      <c r="U408" s="3"/>
      <c r="V408" s="3">
        <v>1</v>
      </c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2" t="s">
        <v>53</v>
      </c>
      <c r="AW408" s="2" t="s">
        <v>1357</v>
      </c>
      <c r="AX408" s="2" t="s">
        <v>53</v>
      </c>
      <c r="AY408" s="2" t="s">
        <v>53</v>
      </c>
      <c r="AZ408" s="2" t="s">
        <v>53</v>
      </c>
    </row>
    <row r="409" spans="1:52" ht="30" customHeight="1">
      <c r="A409" s="23" t="s">
        <v>801</v>
      </c>
      <c r="B409" s="23" t="s">
        <v>1358</v>
      </c>
      <c r="C409" s="23" t="s">
        <v>618</v>
      </c>
      <c r="D409" s="24">
        <v>1</v>
      </c>
      <c r="E409" s="26">
        <v>0</v>
      </c>
      <c r="F409" s="29">
        <f>TRUNC(E409*D409,1)</f>
        <v>0</v>
      </c>
      <c r="G409" s="26">
        <v>0</v>
      </c>
      <c r="H409" s="29">
        <f>TRUNC(G409*D409,1)</f>
        <v>0</v>
      </c>
      <c r="I409" s="26">
        <f>TRUNC(SUMIF(V407:V409, RIGHTB(O409, 1), H407:H409)*U409, 2)</f>
        <v>688.77</v>
      </c>
      <c r="J409" s="29">
        <f>TRUNC(I409*D409,1)</f>
        <v>688.7</v>
      </c>
      <c r="K409" s="26">
        <f t="shared" si="63"/>
        <v>688.7</v>
      </c>
      <c r="L409" s="29">
        <f t="shared" si="63"/>
        <v>688.7</v>
      </c>
      <c r="M409" s="23" t="s">
        <v>53</v>
      </c>
      <c r="N409" s="2" t="s">
        <v>1351</v>
      </c>
      <c r="O409" s="2" t="s">
        <v>619</v>
      </c>
      <c r="P409" s="2" t="s">
        <v>66</v>
      </c>
      <c r="Q409" s="2" t="s">
        <v>66</v>
      </c>
      <c r="R409" s="2" t="s">
        <v>66</v>
      </c>
      <c r="S409" s="3">
        <v>1</v>
      </c>
      <c r="T409" s="3">
        <v>2</v>
      </c>
      <c r="U409" s="3">
        <v>0.06</v>
      </c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2" t="s">
        <v>53</v>
      </c>
      <c r="AW409" s="2" t="s">
        <v>1359</v>
      </c>
      <c r="AX409" s="2" t="s">
        <v>53</v>
      </c>
      <c r="AY409" s="2" t="s">
        <v>53</v>
      </c>
      <c r="AZ409" s="2" t="s">
        <v>53</v>
      </c>
    </row>
    <row r="410" spans="1:52" ht="30" customHeight="1">
      <c r="A410" s="23" t="s">
        <v>626</v>
      </c>
      <c r="B410" s="23" t="s">
        <v>53</v>
      </c>
      <c r="C410" s="23" t="s">
        <v>53</v>
      </c>
      <c r="D410" s="24"/>
      <c r="E410" s="26"/>
      <c r="F410" s="29">
        <f>TRUNC(SUMIF(N407:N409, N406, F407:F409),0)</f>
        <v>0</v>
      </c>
      <c r="G410" s="26"/>
      <c r="H410" s="29">
        <f>TRUNC(SUMIF(N407:N409, N406, H407:H409),0)</f>
        <v>11479</v>
      </c>
      <c r="I410" s="26"/>
      <c r="J410" s="29">
        <f>TRUNC(SUMIF(N407:N409, N406, J407:J409),0)</f>
        <v>688</v>
      </c>
      <c r="K410" s="26"/>
      <c r="L410" s="29">
        <f>F410+H410+J410</f>
        <v>12167</v>
      </c>
      <c r="M410" s="23" t="s">
        <v>53</v>
      </c>
      <c r="N410" s="2" t="s">
        <v>69</v>
      </c>
      <c r="O410" s="2" t="s">
        <v>69</v>
      </c>
      <c r="P410" s="2" t="s">
        <v>53</v>
      </c>
      <c r="Q410" s="2" t="s">
        <v>53</v>
      </c>
      <c r="R410" s="2" t="s">
        <v>53</v>
      </c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2" t="s">
        <v>53</v>
      </c>
      <c r="AW410" s="2" t="s">
        <v>53</v>
      </c>
      <c r="AX410" s="2" t="s">
        <v>53</v>
      </c>
      <c r="AY410" s="2" t="s">
        <v>53</v>
      </c>
      <c r="AZ410" s="2" t="s">
        <v>53</v>
      </c>
    </row>
    <row r="411" spans="1:52" ht="30" customHeight="1">
      <c r="A411" s="24"/>
      <c r="B411" s="24"/>
      <c r="C411" s="24"/>
      <c r="D411" s="24"/>
      <c r="E411" s="26"/>
      <c r="F411" s="29"/>
      <c r="G411" s="26"/>
      <c r="H411" s="29"/>
      <c r="I411" s="26"/>
      <c r="J411" s="29"/>
      <c r="K411" s="26"/>
      <c r="L411" s="29"/>
      <c r="M411" s="24"/>
    </row>
    <row r="412" spans="1:52" ht="30" customHeight="1">
      <c r="A412" s="20" t="s">
        <v>1360</v>
      </c>
      <c r="B412" s="21"/>
      <c r="C412" s="21"/>
      <c r="D412" s="21"/>
      <c r="E412" s="25"/>
      <c r="F412" s="28"/>
      <c r="G412" s="25"/>
      <c r="H412" s="28"/>
      <c r="I412" s="25"/>
      <c r="J412" s="28"/>
      <c r="K412" s="25"/>
      <c r="L412" s="28"/>
      <c r="M412" s="22"/>
      <c r="N412" s="1" t="s">
        <v>281</v>
      </c>
    </row>
    <row r="413" spans="1:52" ht="30" customHeight="1">
      <c r="A413" s="23" t="s">
        <v>1304</v>
      </c>
      <c r="B413" s="23" t="s">
        <v>1305</v>
      </c>
      <c r="C413" s="23" t="s">
        <v>84</v>
      </c>
      <c r="D413" s="24">
        <v>1</v>
      </c>
      <c r="E413" s="26">
        <f>일위대가목록!E66</f>
        <v>8080</v>
      </c>
      <c r="F413" s="29">
        <f>TRUNC(E413*D413,1)</f>
        <v>8080</v>
      </c>
      <c r="G413" s="26">
        <f>일위대가목록!F66</f>
        <v>0</v>
      </c>
      <c r="H413" s="29">
        <f>TRUNC(G413*D413,1)</f>
        <v>0</v>
      </c>
      <c r="I413" s="26">
        <f>일위대가목록!G66</f>
        <v>0</v>
      </c>
      <c r="J413" s="29">
        <f>TRUNC(I413*D413,1)</f>
        <v>0</v>
      </c>
      <c r="K413" s="26">
        <f>TRUNC(E413+G413+I413,1)</f>
        <v>8080</v>
      </c>
      <c r="L413" s="29">
        <f>TRUNC(F413+H413+J413,1)</f>
        <v>8080</v>
      </c>
      <c r="M413" s="23" t="s">
        <v>1306</v>
      </c>
      <c r="N413" s="2" t="s">
        <v>281</v>
      </c>
      <c r="O413" s="2" t="s">
        <v>1303</v>
      </c>
      <c r="P413" s="2" t="s">
        <v>65</v>
      </c>
      <c r="Q413" s="2" t="s">
        <v>66</v>
      </c>
      <c r="R413" s="2" t="s">
        <v>66</v>
      </c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2" t="s">
        <v>53</v>
      </c>
      <c r="AW413" s="2" t="s">
        <v>1361</v>
      </c>
      <c r="AX413" s="2" t="s">
        <v>53</v>
      </c>
      <c r="AY413" s="2" t="s">
        <v>53</v>
      </c>
      <c r="AZ413" s="2" t="s">
        <v>53</v>
      </c>
    </row>
    <row r="414" spans="1:52" ht="30" customHeight="1">
      <c r="A414" s="23" t="s">
        <v>1352</v>
      </c>
      <c r="B414" s="23" t="s">
        <v>1353</v>
      </c>
      <c r="C414" s="23" t="s">
        <v>84</v>
      </c>
      <c r="D414" s="24">
        <v>1</v>
      </c>
      <c r="E414" s="26">
        <f>일위대가목록!E67</f>
        <v>0</v>
      </c>
      <c r="F414" s="29">
        <f>TRUNC(E414*D414,1)</f>
        <v>0</v>
      </c>
      <c r="G414" s="26">
        <f>일위대가목록!F67</f>
        <v>11479</v>
      </c>
      <c r="H414" s="29">
        <f>TRUNC(G414*D414,1)</f>
        <v>11479</v>
      </c>
      <c r="I414" s="26">
        <f>일위대가목록!G67</f>
        <v>688</v>
      </c>
      <c r="J414" s="29">
        <f>TRUNC(I414*D414,1)</f>
        <v>688</v>
      </c>
      <c r="K414" s="26">
        <f>TRUNC(E414+G414+I414,1)</f>
        <v>12167</v>
      </c>
      <c r="L414" s="29">
        <f>TRUNC(F414+H414+J414,1)</f>
        <v>12167</v>
      </c>
      <c r="M414" s="23" t="s">
        <v>1354</v>
      </c>
      <c r="N414" s="2" t="s">
        <v>281</v>
      </c>
      <c r="O414" s="2" t="s">
        <v>1351</v>
      </c>
      <c r="P414" s="2" t="s">
        <v>65</v>
      </c>
      <c r="Q414" s="2" t="s">
        <v>66</v>
      </c>
      <c r="R414" s="2" t="s">
        <v>66</v>
      </c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2" t="s">
        <v>53</v>
      </c>
      <c r="AW414" s="2" t="s">
        <v>1362</v>
      </c>
      <c r="AX414" s="2" t="s">
        <v>53</v>
      </c>
      <c r="AY414" s="2" t="s">
        <v>53</v>
      </c>
      <c r="AZ414" s="2" t="s">
        <v>53</v>
      </c>
    </row>
    <row r="415" spans="1:52" ht="30" customHeight="1">
      <c r="A415" s="23" t="s">
        <v>626</v>
      </c>
      <c r="B415" s="23" t="s">
        <v>53</v>
      </c>
      <c r="C415" s="23" t="s">
        <v>53</v>
      </c>
      <c r="D415" s="24"/>
      <c r="E415" s="26"/>
      <c r="F415" s="29">
        <f>TRUNC(SUMIF(N413:N414, N412, F413:F414),0)</f>
        <v>8080</v>
      </c>
      <c r="G415" s="26"/>
      <c r="H415" s="29">
        <f>TRUNC(SUMIF(N413:N414, N412, H413:H414),0)</f>
        <v>11479</v>
      </c>
      <c r="I415" s="26"/>
      <c r="J415" s="29">
        <f>TRUNC(SUMIF(N413:N414, N412, J413:J414),0)</f>
        <v>688</v>
      </c>
      <c r="K415" s="26"/>
      <c r="L415" s="29">
        <f>F415+H415+J415</f>
        <v>20247</v>
      </c>
      <c r="M415" s="23" t="s">
        <v>53</v>
      </c>
      <c r="N415" s="2" t="s">
        <v>69</v>
      </c>
      <c r="O415" s="2" t="s">
        <v>69</v>
      </c>
      <c r="P415" s="2" t="s">
        <v>53</v>
      </c>
      <c r="Q415" s="2" t="s">
        <v>53</v>
      </c>
      <c r="R415" s="2" t="s">
        <v>53</v>
      </c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2" t="s">
        <v>53</v>
      </c>
      <c r="AW415" s="2" t="s">
        <v>53</v>
      </c>
      <c r="AX415" s="2" t="s">
        <v>53</v>
      </c>
      <c r="AY415" s="2" t="s">
        <v>53</v>
      </c>
      <c r="AZ415" s="2" t="s">
        <v>53</v>
      </c>
    </row>
    <row r="416" spans="1:52" ht="30" customHeight="1">
      <c r="A416" s="24"/>
      <c r="B416" s="24"/>
      <c r="C416" s="24"/>
      <c r="D416" s="24"/>
      <c r="E416" s="26"/>
      <c r="F416" s="29"/>
      <c r="G416" s="26"/>
      <c r="H416" s="29"/>
      <c r="I416" s="26"/>
      <c r="J416" s="29"/>
      <c r="K416" s="26"/>
      <c r="L416" s="29"/>
      <c r="M416" s="24"/>
    </row>
    <row r="417" spans="1:52" ht="30" customHeight="1">
      <c r="A417" s="20" t="s">
        <v>1363</v>
      </c>
      <c r="B417" s="21"/>
      <c r="C417" s="21"/>
      <c r="D417" s="21"/>
      <c r="E417" s="25"/>
      <c r="F417" s="28"/>
      <c r="G417" s="25"/>
      <c r="H417" s="28"/>
      <c r="I417" s="25"/>
      <c r="J417" s="28"/>
      <c r="K417" s="25"/>
      <c r="L417" s="28"/>
      <c r="M417" s="22"/>
      <c r="N417" s="1" t="s">
        <v>181</v>
      </c>
    </row>
    <row r="418" spans="1:52" ht="30" customHeight="1">
      <c r="A418" s="23" t="s">
        <v>1364</v>
      </c>
      <c r="B418" s="23" t="s">
        <v>1365</v>
      </c>
      <c r="C418" s="23" t="s">
        <v>481</v>
      </c>
      <c r="D418" s="24">
        <v>0.41699999999999998</v>
      </c>
      <c r="E418" s="26">
        <f>단가대비표!O106</f>
        <v>6500</v>
      </c>
      <c r="F418" s="29">
        <f>TRUNC(E418*D418,1)</f>
        <v>2710.5</v>
      </c>
      <c r="G418" s="26">
        <f>단가대비표!P106</f>
        <v>0</v>
      </c>
      <c r="H418" s="29">
        <f>TRUNC(G418*D418,1)</f>
        <v>0</v>
      </c>
      <c r="I418" s="26">
        <f>단가대비표!V106</f>
        <v>0</v>
      </c>
      <c r="J418" s="29">
        <f>TRUNC(I418*D418,1)</f>
        <v>0</v>
      </c>
      <c r="K418" s="26">
        <f>TRUNC(E418+G418+I418,1)</f>
        <v>6500</v>
      </c>
      <c r="L418" s="29">
        <f>TRUNC(F418+H418+J418,1)</f>
        <v>2710.5</v>
      </c>
      <c r="M418" s="23" t="s">
        <v>1366</v>
      </c>
      <c r="N418" s="2" t="s">
        <v>181</v>
      </c>
      <c r="O418" s="2" t="s">
        <v>1367</v>
      </c>
      <c r="P418" s="2" t="s">
        <v>66</v>
      </c>
      <c r="Q418" s="2" t="s">
        <v>66</v>
      </c>
      <c r="R418" s="2" t="s">
        <v>65</v>
      </c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2" t="s">
        <v>53</v>
      </c>
      <c r="AW418" s="2" t="s">
        <v>1368</v>
      </c>
      <c r="AX418" s="2" t="s">
        <v>53</v>
      </c>
      <c r="AY418" s="2" t="s">
        <v>53</v>
      </c>
      <c r="AZ418" s="2" t="s">
        <v>53</v>
      </c>
    </row>
    <row r="419" spans="1:52" ht="30" customHeight="1">
      <c r="A419" s="23" t="s">
        <v>1169</v>
      </c>
      <c r="B419" s="23" t="s">
        <v>1170</v>
      </c>
      <c r="C419" s="23" t="s">
        <v>99</v>
      </c>
      <c r="D419" s="24">
        <v>1</v>
      </c>
      <c r="E419" s="26">
        <f>일위대가목록!E48</f>
        <v>0</v>
      </c>
      <c r="F419" s="29">
        <f>TRUNC(E419*D419,1)</f>
        <v>0</v>
      </c>
      <c r="G419" s="26">
        <f>일위대가목록!F48</f>
        <v>6698</v>
      </c>
      <c r="H419" s="29">
        <f>TRUNC(G419*D419,1)</f>
        <v>6698</v>
      </c>
      <c r="I419" s="26">
        <f>일위대가목록!G48</f>
        <v>0</v>
      </c>
      <c r="J419" s="29">
        <f>TRUNC(I419*D419,1)</f>
        <v>0</v>
      </c>
      <c r="K419" s="26">
        <f>TRUNC(E419+G419+I419,1)</f>
        <v>6698</v>
      </c>
      <c r="L419" s="29">
        <f>TRUNC(F419+H419+J419,1)</f>
        <v>6698</v>
      </c>
      <c r="M419" s="23" t="s">
        <v>1171</v>
      </c>
      <c r="N419" s="2" t="s">
        <v>181</v>
      </c>
      <c r="O419" s="2" t="s">
        <v>1168</v>
      </c>
      <c r="P419" s="2" t="s">
        <v>65</v>
      </c>
      <c r="Q419" s="2" t="s">
        <v>66</v>
      </c>
      <c r="R419" s="2" t="s">
        <v>66</v>
      </c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2" t="s">
        <v>53</v>
      </c>
      <c r="AW419" s="2" t="s">
        <v>1369</v>
      </c>
      <c r="AX419" s="2" t="s">
        <v>53</v>
      </c>
      <c r="AY419" s="2" t="s">
        <v>53</v>
      </c>
      <c r="AZ419" s="2" t="s">
        <v>53</v>
      </c>
    </row>
    <row r="420" spans="1:52" ht="30" customHeight="1">
      <c r="A420" s="23" t="s">
        <v>626</v>
      </c>
      <c r="B420" s="23" t="s">
        <v>53</v>
      </c>
      <c r="C420" s="23" t="s">
        <v>53</v>
      </c>
      <c r="D420" s="24"/>
      <c r="E420" s="26"/>
      <c r="F420" s="29">
        <f>TRUNC(SUMIF(N418:N419, N417, F418:F419),0)</f>
        <v>2710</v>
      </c>
      <c r="G420" s="26"/>
      <c r="H420" s="29">
        <f>TRUNC(SUMIF(N418:N419, N417, H418:H419),0)</f>
        <v>6698</v>
      </c>
      <c r="I420" s="26"/>
      <c r="J420" s="29">
        <f>TRUNC(SUMIF(N418:N419, N417, J418:J419),0)</f>
        <v>0</v>
      </c>
      <c r="K420" s="26"/>
      <c r="L420" s="29">
        <f>F420+H420+J420</f>
        <v>9408</v>
      </c>
      <c r="M420" s="23" t="s">
        <v>53</v>
      </c>
      <c r="N420" s="2" t="s">
        <v>69</v>
      </c>
      <c r="O420" s="2" t="s">
        <v>69</v>
      </c>
      <c r="P420" s="2" t="s">
        <v>53</v>
      </c>
      <c r="Q420" s="2" t="s">
        <v>53</v>
      </c>
      <c r="R420" s="2" t="s">
        <v>53</v>
      </c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2" t="s">
        <v>53</v>
      </c>
      <c r="AW420" s="2" t="s">
        <v>53</v>
      </c>
      <c r="AX420" s="2" t="s">
        <v>53</v>
      </c>
      <c r="AY420" s="2" t="s">
        <v>53</v>
      </c>
      <c r="AZ420" s="2" t="s">
        <v>53</v>
      </c>
    </row>
    <row r="421" spans="1:52" ht="30" customHeight="1">
      <c r="A421" s="24"/>
      <c r="B421" s="24"/>
      <c r="C421" s="24"/>
      <c r="D421" s="24"/>
      <c r="E421" s="26"/>
      <c r="F421" s="29"/>
      <c r="G421" s="26"/>
      <c r="H421" s="29"/>
      <c r="I421" s="26"/>
      <c r="J421" s="29"/>
      <c r="K421" s="26"/>
      <c r="L421" s="29"/>
      <c r="M421" s="24"/>
    </row>
    <row r="422" spans="1:52" ht="30" customHeight="1">
      <c r="A422" s="20" t="s">
        <v>1370</v>
      </c>
      <c r="B422" s="21"/>
      <c r="C422" s="21"/>
      <c r="D422" s="21"/>
      <c r="E422" s="25"/>
      <c r="F422" s="28"/>
      <c r="G422" s="25"/>
      <c r="H422" s="28"/>
      <c r="I422" s="25"/>
      <c r="J422" s="28"/>
      <c r="K422" s="25"/>
      <c r="L422" s="28"/>
      <c r="M422" s="22"/>
      <c r="N422" s="1" t="s">
        <v>771</v>
      </c>
    </row>
    <row r="423" spans="1:52" ht="30" customHeight="1">
      <c r="A423" s="23" t="s">
        <v>1372</v>
      </c>
      <c r="B423" s="23" t="s">
        <v>622</v>
      </c>
      <c r="C423" s="23" t="s">
        <v>574</v>
      </c>
      <c r="D423" s="24">
        <v>2.8500000000000001E-3</v>
      </c>
      <c r="E423" s="26">
        <f>단가대비표!O130</f>
        <v>0</v>
      </c>
      <c r="F423" s="29">
        <f t="shared" ref="F423:F428" si="64">TRUNC(E423*D423,1)</f>
        <v>0</v>
      </c>
      <c r="G423" s="26">
        <f>단가대비표!P130</f>
        <v>243870</v>
      </c>
      <c r="H423" s="29">
        <f t="shared" ref="H423:H428" si="65">TRUNC(G423*D423,1)</f>
        <v>695</v>
      </c>
      <c r="I423" s="26">
        <f>단가대비표!V130</f>
        <v>0</v>
      </c>
      <c r="J423" s="29">
        <f t="shared" ref="J423:J428" si="66">TRUNC(I423*D423,1)</f>
        <v>0</v>
      </c>
      <c r="K423" s="26">
        <f t="shared" ref="K423:L428" si="67">TRUNC(E423+G423+I423,1)</f>
        <v>243870</v>
      </c>
      <c r="L423" s="29">
        <f t="shared" si="67"/>
        <v>695</v>
      </c>
      <c r="M423" s="23" t="s">
        <v>1373</v>
      </c>
      <c r="N423" s="2" t="s">
        <v>771</v>
      </c>
      <c r="O423" s="2" t="s">
        <v>1374</v>
      </c>
      <c r="P423" s="2" t="s">
        <v>66</v>
      </c>
      <c r="Q423" s="2" t="s">
        <v>66</v>
      </c>
      <c r="R423" s="2" t="s">
        <v>65</v>
      </c>
      <c r="S423" s="3"/>
      <c r="T423" s="3"/>
      <c r="U423" s="3"/>
      <c r="V423" s="3">
        <v>1</v>
      </c>
      <c r="W423" s="3">
        <v>2</v>
      </c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2" t="s">
        <v>53</v>
      </c>
      <c r="AW423" s="2" t="s">
        <v>1375</v>
      </c>
      <c r="AX423" s="2" t="s">
        <v>53</v>
      </c>
      <c r="AY423" s="2" t="s">
        <v>53</v>
      </c>
      <c r="AZ423" s="2" t="s">
        <v>53</v>
      </c>
    </row>
    <row r="424" spans="1:52" ht="30" customHeight="1">
      <c r="A424" s="23" t="s">
        <v>823</v>
      </c>
      <c r="B424" s="23" t="s">
        <v>622</v>
      </c>
      <c r="C424" s="23" t="s">
        <v>574</v>
      </c>
      <c r="D424" s="24">
        <v>1.0399999999999999E-3</v>
      </c>
      <c r="E424" s="26">
        <f>단가대비표!O132</f>
        <v>0</v>
      </c>
      <c r="F424" s="29">
        <f t="shared" si="64"/>
        <v>0</v>
      </c>
      <c r="G424" s="26">
        <f>단가대비표!P132</f>
        <v>286330</v>
      </c>
      <c r="H424" s="29">
        <f t="shared" si="65"/>
        <v>297.7</v>
      </c>
      <c r="I424" s="26">
        <f>단가대비표!V132</f>
        <v>0</v>
      </c>
      <c r="J424" s="29">
        <f t="shared" si="66"/>
        <v>0</v>
      </c>
      <c r="K424" s="26">
        <f t="shared" si="67"/>
        <v>286330</v>
      </c>
      <c r="L424" s="29">
        <f t="shared" si="67"/>
        <v>297.7</v>
      </c>
      <c r="M424" s="23" t="s">
        <v>824</v>
      </c>
      <c r="N424" s="2" t="s">
        <v>771</v>
      </c>
      <c r="O424" s="2" t="s">
        <v>825</v>
      </c>
      <c r="P424" s="2" t="s">
        <v>66</v>
      </c>
      <c r="Q424" s="2" t="s">
        <v>66</v>
      </c>
      <c r="R424" s="2" t="s">
        <v>65</v>
      </c>
      <c r="S424" s="3"/>
      <c r="T424" s="3"/>
      <c r="U424" s="3"/>
      <c r="V424" s="3">
        <v>1</v>
      </c>
      <c r="W424" s="3">
        <v>2</v>
      </c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2" t="s">
        <v>53</v>
      </c>
      <c r="AW424" s="2" t="s">
        <v>1376</v>
      </c>
      <c r="AX424" s="2" t="s">
        <v>53</v>
      </c>
      <c r="AY424" s="2" t="s">
        <v>53</v>
      </c>
      <c r="AZ424" s="2" t="s">
        <v>53</v>
      </c>
    </row>
    <row r="425" spans="1:52" ht="30" customHeight="1">
      <c r="A425" s="23" t="s">
        <v>727</v>
      </c>
      <c r="B425" s="23" t="s">
        <v>622</v>
      </c>
      <c r="C425" s="23" t="s">
        <v>574</v>
      </c>
      <c r="D425" s="24">
        <v>7.7999999999999999E-4</v>
      </c>
      <c r="E425" s="26">
        <f>단가대비표!O126</f>
        <v>0</v>
      </c>
      <c r="F425" s="29">
        <f t="shared" si="64"/>
        <v>0</v>
      </c>
      <c r="G425" s="26">
        <f>단가대비표!P126</f>
        <v>228717</v>
      </c>
      <c r="H425" s="29">
        <f t="shared" si="65"/>
        <v>178.3</v>
      </c>
      <c r="I425" s="26">
        <f>단가대비표!V126</f>
        <v>0</v>
      </c>
      <c r="J425" s="29">
        <f t="shared" si="66"/>
        <v>0</v>
      </c>
      <c r="K425" s="26">
        <f t="shared" si="67"/>
        <v>228717</v>
      </c>
      <c r="L425" s="29">
        <f t="shared" si="67"/>
        <v>178.3</v>
      </c>
      <c r="M425" s="23" t="s">
        <v>728</v>
      </c>
      <c r="N425" s="2" t="s">
        <v>771</v>
      </c>
      <c r="O425" s="2" t="s">
        <v>729</v>
      </c>
      <c r="P425" s="2" t="s">
        <v>66</v>
      </c>
      <c r="Q425" s="2" t="s">
        <v>66</v>
      </c>
      <c r="R425" s="2" t="s">
        <v>65</v>
      </c>
      <c r="S425" s="3"/>
      <c r="T425" s="3"/>
      <c r="U425" s="3"/>
      <c r="V425" s="3">
        <v>1</v>
      </c>
      <c r="W425" s="3">
        <v>2</v>
      </c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2" t="s">
        <v>53</v>
      </c>
      <c r="AW425" s="2" t="s">
        <v>1377</v>
      </c>
      <c r="AX425" s="2" t="s">
        <v>53</v>
      </c>
      <c r="AY425" s="2" t="s">
        <v>53</v>
      </c>
      <c r="AZ425" s="2" t="s">
        <v>53</v>
      </c>
    </row>
    <row r="426" spans="1:52" ht="30" customHeight="1">
      <c r="A426" s="23" t="s">
        <v>731</v>
      </c>
      <c r="B426" s="23" t="s">
        <v>622</v>
      </c>
      <c r="C426" s="23" t="s">
        <v>574</v>
      </c>
      <c r="D426" s="24">
        <v>5.1999999999999995E-4</v>
      </c>
      <c r="E426" s="26">
        <f>단가대비표!O125</f>
        <v>0</v>
      </c>
      <c r="F426" s="29">
        <f t="shared" si="64"/>
        <v>0</v>
      </c>
      <c r="G426" s="26">
        <f>단가대비표!P125</f>
        <v>172698</v>
      </c>
      <c r="H426" s="29">
        <f t="shared" si="65"/>
        <v>89.8</v>
      </c>
      <c r="I426" s="26">
        <f>단가대비표!V125</f>
        <v>0</v>
      </c>
      <c r="J426" s="29">
        <f t="shared" si="66"/>
        <v>0</v>
      </c>
      <c r="K426" s="26">
        <f t="shared" si="67"/>
        <v>172698</v>
      </c>
      <c r="L426" s="29">
        <f t="shared" si="67"/>
        <v>89.8</v>
      </c>
      <c r="M426" s="23" t="s">
        <v>732</v>
      </c>
      <c r="N426" s="2" t="s">
        <v>771</v>
      </c>
      <c r="O426" s="2" t="s">
        <v>733</v>
      </c>
      <c r="P426" s="2" t="s">
        <v>66</v>
      </c>
      <c r="Q426" s="2" t="s">
        <v>66</v>
      </c>
      <c r="R426" s="2" t="s">
        <v>65</v>
      </c>
      <c r="S426" s="3"/>
      <c r="T426" s="3"/>
      <c r="U426" s="3"/>
      <c r="V426" s="3">
        <v>1</v>
      </c>
      <c r="W426" s="3">
        <v>2</v>
      </c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2" t="s">
        <v>53</v>
      </c>
      <c r="AW426" s="2" t="s">
        <v>1378</v>
      </c>
      <c r="AX426" s="2" t="s">
        <v>53</v>
      </c>
      <c r="AY426" s="2" t="s">
        <v>53</v>
      </c>
      <c r="AZ426" s="2" t="s">
        <v>53</v>
      </c>
    </row>
    <row r="427" spans="1:52" ht="30" customHeight="1">
      <c r="A427" s="23" t="s">
        <v>801</v>
      </c>
      <c r="B427" s="23" t="s">
        <v>828</v>
      </c>
      <c r="C427" s="23" t="s">
        <v>618</v>
      </c>
      <c r="D427" s="24">
        <v>1</v>
      </c>
      <c r="E427" s="26">
        <v>0</v>
      </c>
      <c r="F427" s="29">
        <f t="shared" si="64"/>
        <v>0</v>
      </c>
      <c r="G427" s="26">
        <v>0</v>
      </c>
      <c r="H427" s="29">
        <f t="shared" si="65"/>
        <v>0</v>
      </c>
      <c r="I427" s="26">
        <f>TRUNC(SUMIF(V423:V428, RIGHTB(O427, 1), H423:H428)*U427, 2)</f>
        <v>63.04</v>
      </c>
      <c r="J427" s="29">
        <f t="shared" si="66"/>
        <v>63</v>
      </c>
      <c r="K427" s="26">
        <f t="shared" si="67"/>
        <v>63</v>
      </c>
      <c r="L427" s="29">
        <f t="shared" si="67"/>
        <v>63</v>
      </c>
      <c r="M427" s="23" t="s">
        <v>53</v>
      </c>
      <c r="N427" s="2" t="s">
        <v>771</v>
      </c>
      <c r="O427" s="2" t="s">
        <v>619</v>
      </c>
      <c r="P427" s="2" t="s">
        <v>66</v>
      </c>
      <c r="Q427" s="2" t="s">
        <v>66</v>
      </c>
      <c r="R427" s="2" t="s">
        <v>66</v>
      </c>
      <c r="S427" s="3">
        <v>1</v>
      </c>
      <c r="T427" s="3">
        <v>2</v>
      </c>
      <c r="U427" s="3">
        <v>0.05</v>
      </c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2" t="s">
        <v>53</v>
      </c>
      <c r="AW427" s="2" t="s">
        <v>1379</v>
      </c>
      <c r="AX427" s="2" t="s">
        <v>53</v>
      </c>
      <c r="AY427" s="2" t="s">
        <v>53</v>
      </c>
      <c r="AZ427" s="2" t="s">
        <v>53</v>
      </c>
    </row>
    <row r="428" spans="1:52" ht="30" customHeight="1">
      <c r="A428" s="23" t="s">
        <v>616</v>
      </c>
      <c r="B428" s="23" t="s">
        <v>802</v>
      </c>
      <c r="C428" s="23" t="s">
        <v>618</v>
      </c>
      <c r="D428" s="24">
        <v>1</v>
      </c>
      <c r="E428" s="26">
        <f>TRUNC(SUMIF(W423:W428, RIGHTB(O428, 1), H423:H428)*U428, 2)</f>
        <v>37.82</v>
      </c>
      <c r="F428" s="29">
        <f t="shared" si="64"/>
        <v>37.799999999999997</v>
      </c>
      <c r="G428" s="26">
        <v>0</v>
      </c>
      <c r="H428" s="29">
        <f t="shared" si="65"/>
        <v>0</v>
      </c>
      <c r="I428" s="26">
        <v>0</v>
      </c>
      <c r="J428" s="29">
        <f t="shared" si="66"/>
        <v>0</v>
      </c>
      <c r="K428" s="26">
        <f t="shared" si="67"/>
        <v>37.799999999999997</v>
      </c>
      <c r="L428" s="29">
        <f t="shared" si="67"/>
        <v>37.799999999999997</v>
      </c>
      <c r="M428" s="23" t="s">
        <v>53</v>
      </c>
      <c r="N428" s="2" t="s">
        <v>771</v>
      </c>
      <c r="O428" s="2" t="s">
        <v>1072</v>
      </c>
      <c r="P428" s="2" t="s">
        <v>66</v>
      </c>
      <c r="Q428" s="2" t="s">
        <v>66</v>
      </c>
      <c r="R428" s="2" t="s">
        <v>66</v>
      </c>
      <c r="S428" s="3">
        <v>1</v>
      </c>
      <c r="T428" s="3">
        <v>0</v>
      </c>
      <c r="U428" s="3">
        <v>0.03</v>
      </c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2" t="s">
        <v>53</v>
      </c>
      <c r="AW428" s="2" t="s">
        <v>1380</v>
      </c>
      <c r="AX428" s="2" t="s">
        <v>53</v>
      </c>
      <c r="AY428" s="2" t="s">
        <v>53</v>
      </c>
      <c r="AZ428" s="2" t="s">
        <v>53</v>
      </c>
    </row>
    <row r="429" spans="1:52" ht="30" customHeight="1">
      <c r="A429" s="23" t="s">
        <v>626</v>
      </c>
      <c r="B429" s="23" t="s">
        <v>53</v>
      </c>
      <c r="C429" s="23" t="s">
        <v>53</v>
      </c>
      <c r="D429" s="24"/>
      <c r="E429" s="26"/>
      <c r="F429" s="29">
        <f>TRUNC(SUMIF(N423:N428, N422, F423:F428),0)</f>
        <v>37</v>
      </c>
      <c r="G429" s="26"/>
      <c r="H429" s="29">
        <f>TRUNC(SUMIF(N423:N428, N422, H423:H428),0)</f>
        <v>1260</v>
      </c>
      <c r="I429" s="26"/>
      <c r="J429" s="29">
        <f>TRUNC(SUMIF(N423:N428, N422, J423:J428),0)</f>
        <v>63</v>
      </c>
      <c r="K429" s="26"/>
      <c r="L429" s="29">
        <f>F429+H429+J429</f>
        <v>1360</v>
      </c>
      <c r="M429" s="23" t="s">
        <v>53</v>
      </c>
      <c r="N429" s="2" t="s">
        <v>69</v>
      </c>
      <c r="O429" s="2" t="s">
        <v>69</v>
      </c>
      <c r="P429" s="2" t="s">
        <v>53</v>
      </c>
      <c r="Q429" s="2" t="s">
        <v>53</v>
      </c>
      <c r="R429" s="2" t="s">
        <v>53</v>
      </c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2" t="s">
        <v>53</v>
      </c>
      <c r="AW429" s="2" t="s">
        <v>53</v>
      </c>
      <c r="AX429" s="2" t="s">
        <v>53</v>
      </c>
      <c r="AY429" s="2" t="s">
        <v>53</v>
      </c>
      <c r="AZ429" s="2" t="s">
        <v>53</v>
      </c>
    </row>
    <row r="430" spans="1:52" ht="30" customHeight="1">
      <c r="A430" s="24"/>
      <c r="B430" s="24"/>
      <c r="C430" s="24"/>
      <c r="D430" s="24"/>
      <c r="E430" s="26"/>
      <c r="F430" s="29"/>
      <c r="G430" s="26"/>
      <c r="H430" s="29"/>
      <c r="I430" s="26"/>
      <c r="J430" s="29"/>
      <c r="K430" s="26"/>
      <c r="L430" s="29"/>
      <c r="M430" s="24"/>
    </row>
    <row r="431" spans="1:52" ht="30" customHeight="1">
      <c r="A431" s="20" t="s">
        <v>1381</v>
      </c>
      <c r="B431" s="21"/>
      <c r="C431" s="21"/>
      <c r="D431" s="21"/>
      <c r="E431" s="25"/>
      <c r="F431" s="28"/>
      <c r="G431" s="25"/>
      <c r="H431" s="28"/>
      <c r="I431" s="25"/>
      <c r="J431" s="28"/>
      <c r="K431" s="25"/>
      <c r="L431" s="28"/>
      <c r="M431" s="22"/>
      <c r="N431" s="1" t="s">
        <v>1382</v>
      </c>
    </row>
    <row r="432" spans="1:52" ht="30" customHeight="1">
      <c r="A432" s="23" t="s">
        <v>1386</v>
      </c>
      <c r="B432" s="23" t="s">
        <v>1387</v>
      </c>
      <c r="C432" s="23" t="s">
        <v>121</v>
      </c>
      <c r="D432" s="24">
        <v>0.27</v>
      </c>
      <c r="E432" s="26">
        <f>단가대비표!O80</f>
        <v>2060</v>
      </c>
      <c r="F432" s="29">
        <f t="shared" ref="F432:F438" si="68">TRUNC(E432*D432,1)</f>
        <v>556.20000000000005</v>
      </c>
      <c r="G432" s="26">
        <f>단가대비표!P80</f>
        <v>0</v>
      </c>
      <c r="H432" s="29">
        <f t="shared" ref="H432:H438" si="69">TRUNC(G432*D432,1)</f>
        <v>0</v>
      </c>
      <c r="I432" s="26">
        <f>단가대비표!V80</f>
        <v>0</v>
      </c>
      <c r="J432" s="29">
        <f t="shared" ref="J432:J438" si="70">TRUNC(I432*D432,1)</f>
        <v>0</v>
      </c>
      <c r="K432" s="26">
        <f t="shared" ref="K432:L438" si="71">TRUNC(E432+G432+I432,1)</f>
        <v>2060</v>
      </c>
      <c r="L432" s="29">
        <f t="shared" si="71"/>
        <v>556.20000000000005</v>
      </c>
      <c r="M432" s="23" t="s">
        <v>1388</v>
      </c>
      <c r="N432" s="2" t="s">
        <v>1382</v>
      </c>
      <c r="O432" s="2" t="s">
        <v>1389</v>
      </c>
      <c r="P432" s="2" t="s">
        <v>66</v>
      </c>
      <c r="Q432" s="2" t="s">
        <v>66</v>
      </c>
      <c r="R432" s="2" t="s">
        <v>65</v>
      </c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2" t="s">
        <v>53</v>
      </c>
      <c r="AW432" s="2" t="s">
        <v>1390</v>
      </c>
      <c r="AX432" s="2" t="s">
        <v>53</v>
      </c>
      <c r="AY432" s="2" t="s">
        <v>53</v>
      </c>
      <c r="AZ432" s="2" t="s">
        <v>53</v>
      </c>
    </row>
    <row r="433" spans="1:52" ht="30" customHeight="1">
      <c r="A433" s="23" t="s">
        <v>831</v>
      </c>
      <c r="B433" s="23" t="s">
        <v>622</v>
      </c>
      <c r="C433" s="23" t="s">
        <v>574</v>
      </c>
      <c r="D433" s="24">
        <v>0.09</v>
      </c>
      <c r="E433" s="26">
        <f>단가대비표!O136</f>
        <v>0</v>
      </c>
      <c r="F433" s="29">
        <f t="shared" si="68"/>
        <v>0</v>
      </c>
      <c r="G433" s="26">
        <f>단가대비표!P136</f>
        <v>282990</v>
      </c>
      <c r="H433" s="29">
        <f t="shared" si="69"/>
        <v>25469.1</v>
      </c>
      <c r="I433" s="26">
        <f>단가대비표!V136</f>
        <v>0</v>
      </c>
      <c r="J433" s="29">
        <f t="shared" si="70"/>
        <v>0</v>
      </c>
      <c r="K433" s="26">
        <f t="shared" si="71"/>
        <v>282990</v>
      </c>
      <c r="L433" s="29">
        <f t="shared" si="71"/>
        <v>25469.1</v>
      </c>
      <c r="M433" s="23" t="s">
        <v>832</v>
      </c>
      <c r="N433" s="2" t="s">
        <v>1382</v>
      </c>
      <c r="O433" s="2" t="s">
        <v>833</v>
      </c>
      <c r="P433" s="2" t="s">
        <v>66</v>
      </c>
      <c r="Q433" s="2" t="s">
        <v>66</v>
      </c>
      <c r="R433" s="2" t="s">
        <v>65</v>
      </c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2" t="s">
        <v>53</v>
      </c>
      <c r="AW433" s="2" t="s">
        <v>1391</v>
      </c>
      <c r="AX433" s="2" t="s">
        <v>53</v>
      </c>
      <c r="AY433" s="2" t="s">
        <v>53</v>
      </c>
      <c r="AZ433" s="2" t="s">
        <v>53</v>
      </c>
    </row>
    <row r="434" spans="1:52" ht="30" customHeight="1">
      <c r="A434" s="23" t="s">
        <v>731</v>
      </c>
      <c r="B434" s="23" t="s">
        <v>622</v>
      </c>
      <c r="C434" s="23" t="s">
        <v>574</v>
      </c>
      <c r="D434" s="24">
        <v>0.01</v>
      </c>
      <c r="E434" s="26">
        <f>단가대비표!O125</f>
        <v>0</v>
      </c>
      <c r="F434" s="29">
        <f t="shared" si="68"/>
        <v>0</v>
      </c>
      <c r="G434" s="26">
        <f>단가대비표!P125</f>
        <v>172698</v>
      </c>
      <c r="H434" s="29">
        <f t="shared" si="69"/>
        <v>1726.9</v>
      </c>
      <c r="I434" s="26">
        <f>단가대비표!V125</f>
        <v>0</v>
      </c>
      <c r="J434" s="29">
        <f t="shared" si="70"/>
        <v>0</v>
      </c>
      <c r="K434" s="26">
        <f t="shared" si="71"/>
        <v>172698</v>
      </c>
      <c r="L434" s="29">
        <f t="shared" si="71"/>
        <v>1726.9</v>
      </c>
      <c r="M434" s="23" t="s">
        <v>732</v>
      </c>
      <c r="N434" s="2" t="s">
        <v>1382</v>
      </c>
      <c r="O434" s="2" t="s">
        <v>733</v>
      </c>
      <c r="P434" s="2" t="s">
        <v>66</v>
      </c>
      <c r="Q434" s="2" t="s">
        <v>66</v>
      </c>
      <c r="R434" s="2" t="s">
        <v>65</v>
      </c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2" t="s">
        <v>53</v>
      </c>
      <c r="AW434" s="2" t="s">
        <v>1392</v>
      </c>
      <c r="AX434" s="2" t="s">
        <v>53</v>
      </c>
      <c r="AY434" s="2" t="s">
        <v>53</v>
      </c>
      <c r="AZ434" s="2" t="s">
        <v>53</v>
      </c>
    </row>
    <row r="435" spans="1:52" ht="30" customHeight="1">
      <c r="A435" s="23" t="s">
        <v>1393</v>
      </c>
      <c r="B435" s="23" t="s">
        <v>1394</v>
      </c>
      <c r="C435" s="23" t="s">
        <v>121</v>
      </c>
      <c r="D435" s="24">
        <v>1.502</v>
      </c>
      <c r="E435" s="26">
        <f>단가대비표!O26</f>
        <v>3600</v>
      </c>
      <c r="F435" s="29">
        <f t="shared" si="68"/>
        <v>5407.2</v>
      </c>
      <c r="G435" s="26">
        <f>단가대비표!P26</f>
        <v>0</v>
      </c>
      <c r="H435" s="29">
        <f t="shared" si="69"/>
        <v>0</v>
      </c>
      <c r="I435" s="26">
        <f>단가대비표!V26</f>
        <v>0</v>
      </c>
      <c r="J435" s="29">
        <f t="shared" si="70"/>
        <v>0</v>
      </c>
      <c r="K435" s="26">
        <f t="shared" si="71"/>
        <v>3600</v>
      </c>
      <c r="L435" s="29">
        <f t="shared" si="71"/>
        <v>5407.2</v>
      </c>
      <c r="M435" s="23" t="s">
        <v>1395</v>
      </c>
      <c r="N435" s="2" t="s">
        <v>1382</v>
      </c>
      <c r="O435" s="2" t="s">
        <v>1396</v>
      </c>
      <c r="P435" s="2" t="s">
        <v>66</v>
      </c>
      <c r="Q435" s="2" t="s">
        <v>66</v>
      </c>
      <c r="R435" s="2" t="s">
        <v>65</v>
      </c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2" t="s">
        <v>53</v>
      </c>
      <c r="AW435" s="2" t="s">
        <v>1397</v>
      </c>
      <c r="AX435" s="2" t="s">
        <v>53</v>
      </c>
      <c r="AY435" s="2" t="s">
        <v>53</v>
      </c>
      <c r="AZ435" s="2" t="s">
        <v>53</v>
      </c>
    </row>
    <row r="436" spans="1:52" ht="30" customHeight="1">
      <c r="A436" s="23" t="s">
        <v>768</v>
      </c>
      <c r="B436" s="23" t="s">
        <v>769</v>
      </c>
      <c r="C436" s="23" t="s">
        <v>121</v>
      </c>
      <c r="D436" s="24">
        <v>1.365</v>
      </c>
      <c r="E436" s="26">
        <f>일위대가목록!E70</f>
        <v>37</v>
      </c>
      <c r="F436" s="29">
        <f t="shared" si="68"/>
        <v>50.5</v>
      </c>
      <c r="G436" s="26">
        <f>일위대가목록!F70</f>
        <v>1260</v>
      </c>
      <c r="H436" s="29">
        <f t="shared" si="69"/>
        <v>1719.9</v>
      </c>
      <c r="I436" s="26">
        <f>일위대가목록!G70</f>
        <v>63</v>
      </c>
      <c r="J436" s="29">
        <f t="shared" si="70"/>
        <v>85.9</v>
      </c>
      <c r="K436" s="26">
        <f t="shared" si="71"/>
        <v>1360</v>
      </c>
      <c r="L436" s="29">
        <f t="shared" si="71"/>
        <v>1856.3</v>
      </c>
      <c r="M436" s="23" t="s">
        <v>770</v>
      </c>
      <c r="N436" s="2" t="s">
        <v>1382</v>
      </c>
      <c r="O436" s="2" t="s">
        <v>771</v>
      </c>
      <c r="P436" s="2" t="s">
        <v>65</v>
      </c>
      <c r="Q436" s="2" t="s">
        <v>66</v>
      </c>
      <c r="R436" s="2" t="s">
        <v>66</v>
      </c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2" t="s">
        <v>53</v>
      </c>
      <c r="AW436" s="2" t="s">
        <v>1398</v>
      </c>
      <c r="AX436" s="2" t="s">
        <v>53</v>
      </c>
      <c r="AY436" s="2" t="s">
        <v>53</v>
      </c>
      <c r="AZ436" s="2" t="s">
        <v>53</v>
      </c>
    </row>
    <row r="437" spans="1:52" ht="30" customHeight="1">
      <c r="A437" s="23" t="s">
        <v>1399</v>
      </c>
      <c r="B437" s="23" t="s">
        <v>1400</v>
      </c>
      <c r="C437" s="23" t="s">
        <v>481</v>
      </c>
      <c r="D437" s="24">
        <v>1.01</v>
      </c>
      <c r="E437" s="26">
        <f>단가대비표!O99</f>
        <v>28400</v>
      </c>
      <c r="F437" s="29">
        <f t="shared" si="68"/>
        <v>28684</v>
      </c>
      <c r="G437" s="26">
        <f>단가대비표!P99</f>
        <v>0</v>
      </c>
      <c r="H437" s="29">
        <f t="shared" si="69"/>
        <v>0</v>
      </c>
      <c r="I437" s="26">
        <f>단가대비표!V99</f>
        <v>0</v>
      </c>
      <c r="J437" s="29">
        <f t="shared" si="70"/>
        <v>0</v>
      </c>
      <c r="K437" s="26">
        <f t="shared" si="71"/>
        <v>28400</v>
      </c>
      <c r="L437" s="29">
        <f t="shared" si="71"/>
        <v>28684</v>
      </c>
      <c r="M437" s="23" t="s">
        <v>1401</v>
      </c>
      <c r="N437" s="2" t="s">
        <v>1382</v>
      </c>
      <c r="O437" s="2" t="s">
        <v>1402</v>
      </c>
      <c r="P437" s="2" t="s">
        <v>66</v>
      </c>
      <c r="Q437" s="2" t="s">
        <v>66</v>
      </c>
      <c r="R437" s="2" t="s">
        <v>65</v>
      </c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2" t="s">
        <v>53</v>
      </c>
      <c r="AW437" s="2" t="s">
        <v>1403</v>
      </c>
      <c r="AX437" s="2" t="s">
        <v>53</v>
      </c>
      <c r="AY437" s="2" t="s">
        <v>53</v>
      </c>
      <c r="AZ437" s="2" t="s">
        <v>53</v>
      </c>
    </row>
    <row r="438" spans="1:52" ht="30" customHeight="1">
      <c r="A438" s="23" t="s">
        <v>1404</v>
      </c>
      <c r="B438" s="23" t="s">
        <v>622</v>
      </c>
      <c r="C438" s="23" t="s">
        <v>574</v>
      </c>
      <c r="D438" s="24">
        <v>0.11</v>
      </c>
      <c r="E438" s="26">
        <f>단가대비표!O137</f>
        <v>0</v>
      </c>
      <c r="F438" s="29">
        <f t="shared" si="68"/>
        <v>0</v>
      </c>
      <c r="G438" s="26">
        <f>단가대비표!P137</f>
        <v>258602</v>
      </c>
      <c r="H438" s="29">
        <f t="shared" si="69"/>
        <v>28446.2</v>
      </c>
      <c r="I438" s="26">
        <f>단가대비표!V137</f>
        <v>0</v>
      </c>
      <c r="J438" s="29">
        <f t="shared" si="70"/>
        <v>0</v>
      </c>
      <c r="K438" s="26">
        <f t="shared" si="71"/>
        <v>258602</v>
      </c>
      <c r="L438" s="29">
        <f t="shared" si="71"/>
        <v>28446.2</v>
      </c>
      <c r="M438" s="23" t="s">
        <v>1405</v>
      </c>
      <c r="N438" s="2" t="s">
        <v>1382</v>
      </c>
      <c r="O438" s="2" t="s">
        <v>1406</v>
      </c>
      <c r="P438" s="2" t="s">
        <v>66</v>
      </c>
      <c r="Q438" s="2" t="s">
        <v>66</v>
      </c>
      <c r="R438" s="2" t="s">
        <v>65</v>
      </c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2" t="s">
        <v>53</v>
      </c>
      <c r="AW438" s="2" t="s">
        <v>1407</v>
      </c>
      <c r="AX438" s="2" t="s">
        <v>53</v>
      </c>
      <c r="AY438" s="2" t="s">
        <v>53</v>
      </c>
      <c r="AZ438" s="2" t="s">
        <v>53</v>
      </c>
    </row>
    <row r="439" spans="1:52" ht="30" customHeight="1">
      <c r="A439" s="23" t="s">
        <v>626</v>
      </c>
      <c r="B439" s="23" t="s">
        <v>53</v>
      </c>
      <c r="C439" s="23" t="s">
        <v>53</v>
      </c>
      <c r="D439" s="24"/>
      <c r="E439" s="26"/>
      <c r="F439" s="29">
        <f>TRUNC(SUMIF(N432:N438, N431, F432:F438),0)</f>
        <v>34697</v>
      </c>
      <c r="G439" s="26"/>
      <c r="H439" s="29">
        <f>TRUNC(SUMIF(N432:N438, N431, H432:H438),0)</f>
        <v>57362</v>
      </c>
      <c r="I439" s="26"/>
      <c r="J439" s="29">
        <f>TRUNC(SUMIF(N432:N438, N431, J432:J438),0)</f>
        <v>85</v>
      </c>
      <c r="K439" s="26"/>
      <c r="L439" s="29">
        <f>F439+H439+J439</f>
        <v>92144</v>
      </c>
      <c r="M439" s="23" t="s">
        <v>53</v>
      </c>
      <c r="N439" s="2" t="s">
        <v>69</v>
      </c>
      <c r="O439" s="2" t="s">
        <v>69</v>
      </c>
      <c r="P439" s="2" t="s">
        <v>53</v>
      </c>
      <c r="Q439" s="2" t="s">
        <v>53</v>
      </c>
      <c r="R439" s="2" t="s">
        <v>53</v>
      </c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2" t="s">
        <v>53</v>
      </c>
      <c r="AW439" s="2" t="s">
        <v>53</v>
      </c>
      <c r="AX439" s="2" t="s">
        <v>53</v>
      </c>
      <c r="AY439" s="2" t="s">
        <v>53</v>
      </c>
      <c r="AZ439" s="2" t="s">
        <v>53</v>
      </c>
    </row>
    <row r="440" spans="1:52" ht="30" customHeight="1">
      <c r="A440" s="24"/>
      <c r="B440" s="24"/>
      <c r="C440" s="24"/>
      <c r="D440" s="24"/>
      <c r="E440" s="26"/>
      <c r="F440" s="29"/>
      <c r="G440" s="26"/>
      <c r="H440" s="29"/>
      <c r="I440" s="26"/>
      <c r="J440" s="29"/>
      <c r="K440" s="26"/>
      <c r="L440" s="29"/>
      <c r="M440" s="24"/>
    </row>
    <row r="441" spans="1:52" ht="30" customHeight="1">
      <c r="A441" s="20" t="s">
        <v>1408</v>
      </c>
      <c r="B441" s="21"/>
      <c r="C441" s="21"/>
      <c r="D441" s="21"/>
      <c r="E441" s="25"/>
      <c r="F441" s="28"/>
      <c r="G441" s="25"/>
      <c r="H441" s="28"/>
      <c r="I441" s="25"/>
      <c r="J441" s="28"/>
      <c r="K441" s="25"/>
      <c r="L441" s="28"/>
      <c r="M441" s="22"/>
      <c r="N441" s="1" t="s">
        <v>462</v>
      </c>
    </row>
    <row r="442" spans="1:52" ht="30" customHeight="1">
      <c r="A442" s="23" t="s">
        <v>1383</v>
      </c>
      <c r="B442" s="23" t="s">
        <v>1384</v>
      </c>
      <c r="C442" s="23" t="s">
        <v>84</v>
      </c>
      <c r="D442" s="24">
        <v>12.48</v>
      </c>
      <c r="E442" s="26">
        <f>일위대가목록!E71</f>
        <v>34697</v>
      </c>
      <c r="F442" s="29">
        <f>TRUNC(E442*D442,1)</f>
        <v>433018.5</v>
      </c>
      <c r="G442" s="26">
        <f>일위대가목록!F71</f>
        <v>57362</v>
      </c>
      <c r="H442" s="29">
        <f>TRUNC(G442*D442,1)</f>
        <v>715877.7</v>
      </c>
      <c r="I442" s="26">
        <f>일위대가목록!G71</f>
        <v>85</v>
      </c>
      <c r="J442" s="29">
        <f>TRUNC(I442*D442,1)</f>
        <v>1060.8</v>
      </c>
      <c r="K442" s="26">
        <f>TRUNC(E442+G442+I442,1)</f>
        <v>92144</v>
      </c>
      <c r="L442" s="29">
        <f>TRUNC(F442+H442+J442,1)</f>
        <v>1149957</v>
      </c>
      <c r="M442" s="23" t="s">
        <v>1385</v>
      </c>
      <c r="N442" s="2" t="s">
        <v>462</v>
      </c>
      <c r="O442" s="2" t="s">
        <v>1382</v>
      </c>
      <c r="P442" s="2" t="s">
        <v>65</v>
      </c>
      <c r="Q442" s="2" t="s">
        <v>66</v>
      </c>
      <c r="R442" s="2" t="s">
        <v>66</v>
      </c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2" t="s">
        <v>53</v>
      </c>
      <c r="AW442" s="2" t="s">
        <v>1409</v>
      </c>
      <c r="AX442" s="2" t="s">
        <v>53</v>
      </c>
      <c r="AY442" s="2" t="s">
        <v>53</v>
      </c>
      <c r="AZ442" s="2" t="s">
        <v>53</v>
      </c>
    </row>
    <row r="443" spans="1:52" ht="30" customHeight="1">
      <c r="A443" s="23" t="s">
        <v>626</v>
      </c>
      <c r="B443" s="23" t="s">
        <v>53</v>
      </c>
      <c r="C443" s="23" t="s">
        <v>53</v>
      </c>
      <c r="D443" s="24"/>
      <c r="E443" s="26"/>
      <c r="F443" s="29">
        <f>TRUNC(SUMIF(N442:N442, N441, F442:F442),0)</f>
        <v>433018</v>
      </c>
      <c r="G443" s="26"/>
      <c r="H443" s="29">
        <f>TRUNC(SUMIF(N442:N442, N441, H442:H442),0)</f>
        <v>715877</v>
      </c>
      <c r="I443" s="26"/>
      <c r="J443" s="29">
        <f>TRUNC(SUMIF(N442:N442, N441, J442:J442),0)</f>
        <v>1060</v>
      </c>
      <c r="K443" s="26"/>
      <c r="L443" s="29">
        <f>F443+H443+J443</f>
        <v>1149955</v>
      </c>
      <c r="M443" s="23" t="s">
        <v>53</v>
      </c>
      <c r="N443" s="2" t="s">
        <v>69</v>
      </c>
      <c r="O443" s="2" t="s">
        <v>69</v>
      </c>
      <c r="P443" s="2" t="s">
        <v>53</v>
      </c>
      <c r="Q443" s="2" t="s">
        <v>53</v>
      </c>
      <c r="R443" s="2" t="s">
        <v>53</v>
      </c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2" t="s">
        <v>53</v>
      </c>
      <c r="AW443" s="2" t="s">
        <v>53</v>
      </c>
      <c r="AX443" s="2" t="s">
        <v>53</v>
      </c>
      <c r="AY443" s="2" t="s">
        <v>53</v>
      </c>
      <c r="AZ443" s="2" t="s">
        <v>53</v>
      </c>
    </row>
    <row r="444" spans="1:52" ht="30" customHeight="1">
      <c r="A444" s="24"/>
      <c r="B444" s="24"/>
      <c r="C444" s="24"/>
      <c r="D444" s="24"/>
      <c r="E444" s="26"/>
      <c r="F444" s="29"/>
      <c r="G444" s="26"/>
      <c r="H444" s="29"/>
      <c r="I444" s="26"/>
      <c r="J444" s="29"/>
      <c r="K444" s="26"/>
      <c r="L444" s="29"/>
      <c r="M444" s="24"/>
    </row>
    <row r="445" spans="1:52" ht="30" customHeight="1">
      <c r="A445" s="20" t="s">
        <v>1410</v>
      </c>
      <c r="B445" s="21"/>
      <c r="C445" s="21"/>
      <c r="D445" s="21"/>
      <c r="E445" s="25"/>
      <c r="F445" s="28"/>
      <c r="G445" s="25"/>
      <c r="H445" s="28"/>
      <c r="I445" s="25"/>
      <c r="J445" s="28"/>
      <c r="K445" s="25"/>
      <c r="L445" s="28"/>
      <c r="M445" s="22"/>
      <c r="N445" s="1" t="s">
        <v>1411</v>
      </c>
    </row>
    <row r="446" spans="1:52" ht="30" customHeight="1">
      <c r="A446" s="23" t="s">
        <v>1148</v>
      </c>
      <c r="B446" s="23" t="s">
        <v>622</v>
      </c>
      <c r="C446" s="23" t="s">
        <v>574</v>
      </c>
      <c r="D446" s="24">
        <v>3.2000000000000001E-2</v>
      </c>
      <c r="E446" s="26">
        <f>단가대비표!O139</f>
        <v>0</v>
      </c>
      <c r="F446" s="29">
        <f>TRUNC(E446*D446,1)</f>
        <v>0</v>
      </c>
      <c r="G446" s="26">
        <f>단가대비표!P139</f>
        <v>279102</v>
      </c>
      <c r="H446" s="29">
        <f>TRUNC(G446*D446,1)</f>
        <v>8931.2000000000007</v>
      </c>
      <c r="I446" s="26">
        <f>단가대비표!V139</f>
        <v>0</v>
      </c>
      <c r="J446" s="29">
        <f>TRUNC(I446*D446,1)</f>
        <v>0</v>
      </c>
      <c r="K446" s="26">
        <f t="shared" ref="K446:L448" si="72">TRUNC(E446+G446+I446,1)</f>
        <v>279102</v>
      </c>
      <c r="L446" s="29">
        <f t="shared" si="72"/>
        <v>8931.2000000000007</v>
      </c>
      <c r="M446" s="23" t="s">
        <v>1149</v>
      </c>
      <c r="N446" s="2" t="s">
        <v>1411</v>
      </c>
      <c r="O446" s="2" t="s">
        <v>1150</v>
      </c>
      <c r="P446" s="2" t="s">
        <v>66</v>
      </c>
      <c r="Q446" s="2" t="s">
        <v>66</v>
      </c>
      <c r="R446" s="2" t="s">
        <v>65</v>
      </c>
      <c r="S446" s="3"/>
      <c r="T446" s="3"/>
      <c r="U446" s="3"/>
      <c r="V446" s="3">
        <v>1</v>
      </c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2" t="s">
        <v>53</v>
      </c>
      <c r="AW446" s="2" t="s">
        <v>1416</v>
      </c>
      <c r="AX446" s="2" t="s">
        <v>53</v>
      </c>
      <c r="AY446" s="2" t="s">
        <v>53</v>
      </c>
      <c r="AZ446" s="2" t="s">
        <v>53</v>
      </c>
    </row>
    <row r="447" spans="1:52" ht="30" customHeight="1">
      <c r="A447" s="23" t="s">
        <v>731</v>
      </c>
      <c r="B447" s="23" t="s">
        <v>622</v>
      </c>
      <c r="C447" s="23" t="s">
        <v>574</v>
      </c>
      <c r="D447" s="24">
        <v>1.6E-2</v>
      </c>
      <c r="E447" s="26">
        <f>단가대비표!O125</f>
        <v>0</v>
      </c>
      <c r="F447" s="29">
        <f>TRUNC(E447*D447,1)</f>
        <v>0</v>
      </c>
      <c r="G447" s="26">
        <f>단가대비표!P125</f>
        <v>172698</v>
      </c>
      <c r="H447" s="29">
        <f>TRUNC(G447*D447,1)</f>
        <v>2763.1</v>
      </c>
      <c r="I447" s="26">
        <f>단가대비표!V125</f>
        <v>0</v>
      </c>
      <c r="J447" s="29">
        <f>TRUNC(I447*D447,1)</f>
        <v>0</v>
      </c>
      <c r="K447" s="26">
        <f t="shared" si="72"/>
        <v>172698</v>
      </c>
      <c r="L447" s="29">
        <f t="shared" si="72"/>
        <v>2763.1</v>
      </c>
      <c r="M447" s="23" t="s">
        <v>732</v>
      </c>
      <c r="N447" s="2" t="s">
        <v>1411</v>
      </c>
      <c r="O447" s="2" t="s">
        <v>733</v>
      </c>
      <c r="P447" s="2" t="s">
        <v>66</v>
      </c>
      <c r="Q447" s="2" t="s">
        <v>66</v>
      </c>
      <c r="R447" s="2" t="s">
        <v>65</v>
      </c>
      <c r="S447" s="3"/>
      <c r="T447" s="3"/>
      <c r="U447" s="3"/>
      <c r="V447" s="3">
        <v>1</v>
      </c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2" t="s">
        <v>53</v>
      </c>
      <c r="AW447" s="2" t="s">
        <v>1417</v>
      </c>
      <c r="AX447" s="2" t="s">
        <v>53</v>
      </c>
      <c r="AY447" s="2" t="s">
        <v>53</v>
      </c>
      <c r="AZ447" s="2" t="s">
        <v>53</v>
      </c>
    </row>
    <row r="448" spans="1:52" ht="30" customHeight="1">
      <c r="A448" s="23" t="s">
        <v>801</v>
      </c>
      <c r="B448" s="23" t="s">
        <v>1046</v>
      </c>
      <c r="C448" s="23" t="s">
        <v>618</v>
      </c>
      <c r="D448" s="24">
        <v>1</v>
      </c>
      <c r="E448" s="26">
        <v>0</v>
      </c>
      <c r="F448" s="29">
        <f>TRUNC(E448*D448,1)</f>
        <v>0</v>
      </c>
      <c r="G448" s="26">
        <v>0</v>
      </c>
      <c r="H448" s="29">
        <f>TRUNC(G448*D448,1)</f>
        <v>0</v>
      </c>
      <c r="I448" s="26">
        <f>TRUNC(SUMIF(V446:V448, RIGHTB(O448, 1), H446:H448)*U448, 2)</f>
        <v>233.88</v>
      </c>
      <c r="J448" s="29">
        <f>TRUNC(I448*D448,1)</f>
        <v>233.8</v>
      </c>
      <c r="K448" s="26">
        <f t="shared" si="72"/>
        <v>233.8</v>
      </c>
      <c r="L448" s="29">
        <f t="shared" si="72"/>
        <v>233.8</v>
      </c>
      <c r="M448" s="23" t="s">
        <v>53</v>
      </c>
      <c r="N448" s="2" t="s">
        <v>1411</v>
      </c>
      <c r="O448" s="2" t="s">
        <v>619</v>
      </c>
      <c r="P448" s="2" t="s">
        <v>66</v>
      </c>
      <c r="Q448" s="2" t="s">
        <v>66</v>
      </c>
      <c r="R448" s="2" t="s">
        <v>66</v>
      </c>
      <c r="S448" s="3">
        <v>1</v>
      </c>
      <c r="T448" s="3">
        <v>2</v>
      </c>
      <c r="U448" s="3">
        <v>0.02</v>
      </c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2" t="s">
        <v>53</v>
      </c>
      <c r="AW448" s="2" t="s">
        <v>1418</v>
      </c>
      <c r="AX448" s="2" t="s">
        <v>53</v>
      </c>
      <c r="AY448" s="2" t="s">
        <v>53</v>
      </c>
      <c r="AZ448" s="2" t="s">
        <v>53</v>
      </c>
    </row>
    <row r="449" spans="1:52" ht="30" customHeight="1">
      <c r="A449" s="23" t="s">
        <v>626</v>
      </c>
      <c r="B449" s="23" t="s">
        <v>53</v>
      </c>
      <c r="C449" s="23" t="s">
        <v>53</v>
      </c>
      <c r="D449" s="24"/>
      <c r="E449" s="26"/>
      <c r="F449" s="29">
        <f>TRUNC(SUMIF(N446:N448, N445, F446:F448),0)</f>
        <v>0</v>
      </c>
      <c r="G449" s="26"/>
      <c r="H449" s="29">
        <f>TRUNC(SUMIF(N446:N448, N445, H446:H448),0)</f>
        <v>11694</v>
      </c>
      <c r="I449" s="26"/>
      <c r="J449" s="29">
        <f>TRUNC(SUMIF(N446:N448, N445, J446:J448),0)</f>
        <v>233</v>
      </c>
      <c r="K449" s="26"/>
      <c r="L449" s="29">
        <f>F449+H449+J449</f>
        <v>11927</v>
      </c>
      <c r="M449" s="23" t="s">
        <v>53</v>
      </c>
      <c r="N449" s="2" t="s">
        <v>69</v>
      </c>
      <c r="O449" s="2" t="s">
        <v>69</v>
      </c>
      <c r="P449" s="2" t="s">
        <v>53</v>
      </c>
      <c r="Q449" s="2" t="s">
        <v>53</v>
      </c>
      <c r="R449" s="2" t="s">
        <v>53</v>
      </c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2" t="s">
        <v>53</v>
      </c>
      <c r="AW449" s="2" t="s">
        <v>53</v>
      </c>
      <c r="AX449" s="2" t="s">
        <v>53</v>
      </c>
      <c r="AY449" s="2" t="s">
        <v>53</v>
      </c>
      <c r="AZ449" s="2" t="s">
        <v>53</v>
      </c>
    </row>
    <row r="450" spans="1:52" ht="30" customHeight="1">
      <c r="A450" s="24"/>
      <c r="B450" s="24"/>
      <c r="C450" s="24"/>
      <c r="D450" s="24"/>
      <c r="E450" s="26"/>
      <c r="F450" s="29"/>
      <c r="G450" s="26"/>
      <c r="H450" s="29"/>
      <c r="I450" s="26"/>
      <c r="J450" s="29"/>
      <c r="K450" s="26"/>
      <c r="L450" s="29"/>
      <c r="M450" s="24"/>
    </row>
    <row r="451" spans="1:52" ht="30" customHeight="1">
      <c r="A451" s="20" t="s">
        <v>1419</v>
      </c>
      <c r="B451" s="21"/>
      <c r="C451" s="21"/>
      <c r="D451" s="21"/>
      <c r="E451" s="25"/>
      <c r="F451" s="28"/>
      <c r="G451" s="25"/>
      <c r="H451" s="28"/>
      <c r="I451" s="25"/>
      <c r="J451" s="28"/>
      <c r="K451" s="25"/>
      <c r="L451" s="28"/>
      <c r="M451" s="22"/>
      <c r="N451" s="1" t="s">
        <v>576</v>
      </c>
    </row>
    <row r="452" spans="1:52" ht="30" customHeight="1">
      <c r="A452" s="23" t="s">
        <v>731</v>
      </c>
      <c r="B452" s="23" t="s">
        <v>622</v>
      </c>
      <c r="C452" s="23" t="s">
        <v>574</v>
      </c>
      <c r="D452" s="24">
        <v>1</v>
      </c>
      <c r="E452" s="26">
        <f>단가대비표!O125</f>
        <v>0</v>
      </c>
      <c r="F452" s="29">
        <f>TRUNC(E452*D452,1)</f>
        <v>0</v>
      </c>
      <c r="G452" s="26">
        <f>단가대비표!P125</f>
        <v>172698</v>
      </c>
      <c r="H452" s="29">
        <f>TRUNC(G452*D452,1)</f>
        <v>172698</v>
      </c>
      <c r="I452" s="26">
        <f>단가대비표!V125</f>
        <v>0</v>
      </c>
      <c r="J452" s="29">
        <f>TRUNC(I452*D452,1)</f>
        <v>0</v>
      </c>
      <c r="K452" s="26">
        <f>TRUNC(E452+G452+I452,1)</f>
        <v>172698</v>
      </c>
      <c r="L452" s="29">
        <f>TRUNC(F452+H452+J452,1)</f>
        <v>172698</v>
      </c>
      <c r="M452" s="23" t="s">
        <v>732</v>
      </c>
      <c r="N452" s="2" t="s">
        <v>576</v>
      </c>
      <c r="O452" s="2" t="s">
        <v>733</v>
      </c>
      <c r="P452" s="2" t="s">
        <v>66</v>
      </c>
      <c r="Q452" s="2" t="s">
        <v>66</v>
      </c>
      <c r="R452" s="2" t="s">
        <v>65</v>
      </c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2" t="s">
        <v>53</v>
      </c>
      <c r="AW452" s="2" t="s">
        <v>1420</v>
      </c>
      <c r="AX452" s="2" t="s">
        <v>53</v>
      </c>
      <c r="AY452" s="2" t="s">
        <v>53</v>
      </c>
      <c r="AZ452" s="2" t="s">
        <v>53</v>
      </c>
    </row>
    <row r="453" spans="1:52" ht="30" customHeight="1">
      <c r="A453" s="23" t="s">
        <v>626</v>
      </c>
      <c r="B453" s="23" t="s">
        <v>53</v>
      </c>
      <c r="C453" s="23" t="s">
        <v>53</v>
      </c>
      <c r="D453" s="24"/>
      <c r="E453" s="26"/>
      <c r="F453" s="29">
        <f>TRUNC(SUMIF(N452:N452, N451, F452:F452),0)</f>
        <v>0</v>
      </c>
      <c r="G453" s="26"/>
      <c r="H453" s="29">
        <f>TRUNC(SUMIF(N452:N452, N451, H452:H452),0)</f>
        <v>172698</v>
      </c>
      <c r="I453" s="26"/>
      <c r="J453" s="29">
        <f>TRUNC(SUMIF(N452:N452, N451, J452:J452),0)</f>
        <v>0</v>
      </c>
      <c r="K453" s="26"/>
      <c r="L453" s="29">
        <f>F453+H453+J453</f>
        <v>172698</v>
      </c>
      <c r="M453" s="23" t="s">
        <v>53</v>
      </c>
      <c r="N453" s="2" t="s">
        <v>69</v>
      </c>
      <c r="O453" s="2" t="s">
        <v>69</v>
      </c>
      <c r="P453" s="2" t="s">
        <v>53</v>
      </c>
      <c r="Q453" s="2" t="s">
        <v>53</v>
      </c>
      <c r="R453" s="2" t="s">
        <v>53</v>
      </c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2" t="s">
        <v>53</v>
      </c>
      <c r="AW453" s="2" t="s">
        <v>53</v>
      </c>
      <c r="AX453" s="2" t="s">
        <v>53</v>
      </c>
      <c r="AY453" s="2" t="s">
        <v>53</v>
      </c>
      <c r="AZ453" s="2" t="s">
        <v>53</v>
      </c>
    </row>
    <row r="454" spans="1:52" ht="30" customHeight="1">
      <c r="A454" s="24"/>
      <c r="B454" s="24"/>
      <c r="C454" s="24"/>
      <c r="D454" s="24"/>
      <c r="E454" s="26"/>
      <c r="F454" s="29"/>
      <c r="G454" s="26"/>
      <c r="H454" s="29"/>
      <c r="I454" s="26"/>
      <c r="J454" s="29"/>
      <c r="K454" s="26"/>
      <c r="L454" s="29"/>
      <c r="M454" s="24"/>
    </row>
    <row r="455" spans="1:52" ht="30" customHeight="1">
      <c r="A455" s="20" t="s">
        <v>1421</v>
      </c>
      <c r="B455" s="21"/>
      <c r="C455" s="21"/>
      <c r="D455" s="21"/>
      <c r="E455" s="25"/>
      <c r="F455" s="28"/>
      <c r="G455" s="25"/>
      <c r="H455" s="28"/>
      <c r="I455" s="25"/>
      <c r="J455" s="28"/>
      <c r="K455" s="25"/>
      <c r="L455" s="28"/>
      <c r="M455" s="22"/>
      <c r="N455" s="1" t="s">
        <v>1422</v>
      </c>
    </row>
    <row r="456" spans="1:52" ht="30" customHeight="1">
      <c r="A456" s="23" t="s">
        <v>881</v>
      </c>
      <c r="B456" s="23" t="s">
        <v>882</v>
      </c>
      <c r="C456" s="23" t="s">
        <v>121</v>
      </c>
      <c r="D456" s="24">
        <v>1093</v>
      </c>
      <c r="E456" s="26">
        <f>단가대비표!O30</f>
        <v>375</v>
      </c>
      <c r="F456" s="29">
        <f>TRUNC(E456*D456,1)</f>
        <v>409875</v>
      </c>
      <c r="G456" s="26">
        <f>단가대비표!P30</f>
        <v>0</v>
      </c>
      <c r="H456" s="29">
        <f>TRUNC(G456*D456,1)</f>
        <v>0</v>
      </c>
      <c r="I456" s="26">
        <f>단가대비표!V30</f>
        <v>0</v>
      </c>
      <c r="J456" s="29">
        <f>TRUNC(I456*D456,1)</f>
        <v>0</v>
      </c>
      <c r="K456" s="26">
        <f t="shared" ref="K456:L458" si="73">TRUNC(E456+G456+I456,1)</f>
        <v>375</v>
      </c>
      <c r="L456" s="29">
        <f t="shared" si="73"/>
        <v>409875</v>
      </c>
      <c r="M456" s="23" t="s">
        <v>883</v>
      </c>
      <c r="N456" s="2" t="s">
        <v>1422</v>
      </c>
      <c r="O456" s="2" t="s">
        <v>884</v>
      </c>
      <c r="P456" s="2" t="s">
        <v>66</v>
      </c>
      <c r="Q456" s="2" t="s">
        <v>66</v>
      </c>
      <c r="R456" s="2" t="s">
        <v>65</v>
      </c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2" t="s">
        <v>53</v>
      </c>
      <c r="AW456" s="2" t="s">
        <v>1426</v>
      </c>
      <c r="AX456" s="2" t="s">
        <v>53</v>
      </c>
      <c r="AY456" s="2" t="s">
        <v>53</v>
      </c>
      <c r="AZ456" s="2" t="s">
        <v>53</v>
      </c>
    </row>
    <row r="457" spans="1:52" ht="30" customHeight="1">
      <c r="A457" s="23" t="s">
        <v>1137</v>
      </c>
      <c r="B457" s="23" t="s">
        <v>1138</v>
      </c>
      <c r="C457" s="23" t="s">
        <v>306</v>
      </c>
      <c r="D457" s="24">
        <v>0.78</v>
      </c>
      <c r="E457" s="26">
        <f>단가대비표!O12</f>
        <v>30000</v>
      </c>
      <c r="F457" s="29">
        <f>TRUNC(E457*D457,1)</f>
        <v>23400</v>
      </c>
      <c r="G457" s="26">
        <f>단가대비표!P12</f>
        <v>0</v>
      </c>
      <c r="H457" s="29">
        <f>TRUNC(G457*D457,1)</f>
        <v>0</v>
      </c>
      <c r="I457" s="26">
        <f>단가대비표!V12</f>
        <v>0</v>
      </c>
      <c r="J457" s="29">
        <f>TRUNC(I457*D457,1)</f>
        <v>0</v>
      </c>
      <c r="K457" s="26">
        <f t="shared" si="73"/>
        <v>30000</v>
      </c>
      <c r="L457" s="29">
        <f t="shared" si="73"/>
        <v>23400</v>
      </c>
      <c r="M457" s="23" t="s">
        <v>1139</v>
      </c>
      <c r="N457" s="2" t="s">
        <v>1422</v>
      </c>
      <c r="O457" s="2" t="s">
        <v>1140</v>
      </c>
      <c r="P457" s="2" t="s">
        <v>66</v>
      </c>
      <c r="Q457" s="2" t="s">
        <v>66</v>
      </c>
      <c r="R457" s="2" t="s">
        <v>65</v>
      </c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2" t="s">
        <v>53</v>
      </c>
      <c r="AW457" s="2" t="s">
        <v>1427</v>
      </c>
      <c r="AX457" s="2" t="s">
        <v>53</v>
      </c>
      <c r="AY457" s="2" t="s">
        <v>53</v>
      </c>
      <c r="AZ457" s="2" t="s">
        <v>53</v>
      </c>
    </row>
    <row r="458" spans="1:52" ht="30" customHeight="1">
      <c r="A458" s="23" t="s">
        <v>731</v>
      </c>
      <c r="B458" s="23" t="s">
        <v>622</v>
      </c>
      <c r="C458" s="23" t="s">
        <v>574</v>
      </c>
      <c r="D458" s="24">
        <v>0.66</v>
      </c>
      <c r="E458" s="26">
        <f>단가대비표!O125</f>
        <v>0</v>
      </c>
      <c r="F458" s="29">
        <f>TRUNC(E458*D458,1)</f>
        <v>0</v>
      </c>
      <c r="G458" s="26">
        <f>단가대비표!P125</f>
        <v>172698</v>
      </c>
      <c r="H458" s="29">
        <f>TRUNC(G458*D458,1)</f>
        <v>113980.6</v>
      </c>
      <c r="I458" s="26">
        <f>단가대비표!V125</f>
        <v>0</v>
      </c>
      <c r="J458" s="29">
        <f>TRUNC(I458*D458,1)</f>
        <v>0</v>
      </c>
      <c r="K458" s="26">
        <f t="shared" si="73"/>
        <v>172698</v>
      </c>
      <c r="L458" s="29">
        <f t="shared" si="73"/>
        <v>113980.6</v>
      </c>
      <c r="M458" s="23" t="s">
        <v>732</v>
      </c>
      <c r="N458" s="2" t="s">
        <v>1422</v>
      </c>
      <c r="O458" s="2" t="s">
        <v>733</v>
      </c>
      <c r="P458" s="2" t="s">
        <v>66</v>
      </c>
      <c r="Q458" s="2" t="s">
        <v>66</v>
      </c>
      <c r="R458" s="2" t="s">
        <v>65</v>
      </c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2" t="s">
        <v>53</v>
      </c>
      <c r="AW458" s="2" t="s">
        <v>1428</v>
      </c>
      <c r="AX458" s="2" t="s">
        <v>53</v>
      </c>
      <c r="AY458" s="2" t="s">
        <v>53</v>
      </c>
      <c r="AZ458" s="2" t="s">
        <v>53</v>
      </c>
    </row>
    <row r="459" spans="1:52" ht="30" customHeight="1">
      <c r="A459" s="23" t="s">
        <v>626</v>
      </c>
      <c r="B459" s="23" t="s">
        <v>53</v>
      </c>
      <c r="C459" s="23" t="s">
        <v>53</v>
      </c>
      <c r="D459" s="24"/>
      <c r="E459" s="26"/>
      <c r="F459" s="29">
        <f>TRUNC(SUMIF(N456:N458, N455, F456:F458),0)</f>
        <v>433275</v>
      </c>
      <c r="G459" s="26"/>
      <c r="H459" s="29">
        <f>TRUNC(SUMIF(N456:N458, N455, H456:H458),0)</f>
        <v>113980</v>
      </c>
      <c r="I459" s="26"/>
      <c r="J459" s="29">
        <f>TRUNC(SUMIF(N456:N458, N455, J456:J458),0)</f>
        <v>0</v>
      </c>
      <c r="K459" s="26"/>
      <c r="L459" s="29">
        <f>F459+H459+J459</f>
        <v>547255</v>
      </c>
      <c r="M459" s="23" t="s">
        <v>53</v>
      </c>
      <c r="N459" s="2" t="s">
        <v>69</v>
      </c>
      <c r="O459" s="2" t="s">
        <v>69</v>
      </c>
      <c r="P459" s="2" t="s">
        <v>53</v>
      </c>
      <c r="Q459" s="2" t="s">
        <v>53</v>
      </c>
      <c r="R459" s="2" t="s">
        <v>53</v>
      </c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2" t="s">
        <v>53</v>
      </c>
      <c r="AW459" s="2" t="s">
        <v>53</v>
      </c>
      <c r="AX459" s="2" t="s">
        <v>53</v>
      </c>
      <c r="AY459" s="2" t="s">
        <v>53</v>
      </c>
      <c r="AZ459" s="2" t="s">
        <v>53</v>
      </c>
    </row>
    <row r="460" spans="1:52" ht="30" customHeight="1">
      <c r="A460" s="24"/>
      <c r="B460" s="24"/>
      <c r="C460" s="24"/>
      <c r="D460" s="24"/>
      <c r="E460" s="26"/>
      <c r="F460" s="29"/>
      <c r="G460" s="26"/>
      <c r="H460" s="29"/>
      <c r="I460" s="26"/>
      <c r="J460" s="29"/>
      <c r="K460" s="26"/>
      <c r="L460" s="29"/>
      <c r="M460" s="24"/>
    </row>
    <row r="461" spans="1:52" ht="30" customHeight="1">
      <c r="A461" s="20" t="s">
        <v>1429</v>
      </c>
      <c r="B461" s="21"/>
      <c r="C461" s="21"/>
      <c r="D461" s="21"/>
      <c r="E461" s="25"/>
      <c r="F461" s="28"/>
      <c r="G461" s="25"/>
      <c r="H461" s="28"/>
      <c r="I461" s="25"/>
      <c r="J461" s="28"/>
      <c r="K461" s="25"/>
      <c r="L461" s="28"/>
      <c r="M461" s="22"/>
      <c r="N461" s="1" t="s">
        <v>1430</v>
      </c>
    </row>
    <row r="462" spans="1:52" ht="30" customHeight="1">
      <c r="A462" s="23" t="s">
        <v>1106</v>
      </c>
      <c r="B462" s="23" t="s">
        <v>1107</v>
      </c>
      <c r="C462" s="23" t="s">
        <v>306</v>
      </c>
      <c r="D462" s="24">
        <v>2.5999999999999999E-2</v>
      </c>
      <c r="E462" s="26">
        <f>일위대가목록!E44</f>
        <v>118771</v>
      </c>
      <c r="F462" s="29">
        <f>TRUNC(E462*D462,1)</f>
        <v>3088</v>
      </c>
      <c r="G462" s="26">
        <f>일위대가목록!F44</f>
        <v>74260</v>
      </c>
      <c r="H462" s="29">
        <f>TRUNC(G462*D462,1)</f>
        <v>1930.7</v>
      </c>
      <c r="I462" s="26">
        <f>일위대가목록!G44</f>
        <v>0</v>
      </c>
      <c r="J462" s="29">
        <f>TRUNC(I462*D462,1)</f>
        <v>0</v>
      </c>
      <c r="K462" s="26">
        <f t="shared" ref="K462:L465" si="74">TRUNC(E462+G462+I462,1)</f>
        <v>193031</v>
      </c>
      <c r="L462" s="29">
        <f t="shared" si="74"/>
        <v>5018.7</v>
      </c>
      <c r="M462" s="23" t="s">
        <v>1108</v>
      </c>
      <c r="N462" s="2" t="s">
        <v>1430</v>
      </c>
      <c r="O462" s="2" t="s">
        <v>1109</v>
      </c>
      <c r="P462" s="2" t="s">
        <v>65</v>
      </c>
      <c r="Q462" s="2" t="s">
        <v>66</v>
      </c>
      <c r="R462" s="2" t="s">
        <v>66</v>
      </c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2" t="s">
        <v>53</v>
      </c>
      <c r="AW462" s="2" t="s">
        <v>1435</v>
      </c>
      <c r="AX462" s="2" t="s">
        <v>53</v>
      </c>
      <c r="AY462" s="2" t="s">
        <v>53</v>
      </c>
      <c r="AZ462" s="2" t="s">
        <v>53</v>
      </c>
    </row>
    <row r="463" spans="1:52" ht="30" customHeight="1">
      <c r="A463" s="23" t="s">
        <v>1423</v>
      </c>
      <c r="B463" s="23" t="s">
        <v>1424</v>
      </c>
      <c r="C463" s="23" t="s">
        <v>306</v>
      </c>
      <c r="D463" s="24">
        <v>5.0000000000000001E-3</v>
      </c>
      <c r="E463" s="26">
        <f>일위대가목록!E75</f>
        <v>433275</v>
      </c>
      <c r="F463" s="29">
        <f>TRUNC(E463*D463,1)</f>
        <v>2166.3000000000002</v>
      </c>
      <c r="G463" s="26">
        <f>일위대가목록!F75</f>
        <v>113980</v>
      </c>
      <c r="H463" s="29">
        <f>TRUNC(G463*D463,1)</f>
        <v>569.9</v>
      </c>
      <c r="I463" s="26">
        <f>일위대가목록!G75</f>
        <v>0</v>
      </c>
      <c r="J463" s="29">
        <f>TRUNC(I463*D463,1)</f>
        <v>0</v>
      </c>
      <c r="K463" s="26">
        <f t="shared" si="74"/>
        <v>547255</v>
      </c>
      <c r="L463" s="29">
        <f t="shared" si="74"/>
        <v>2736.2</v>
      </c>
      <c r="M463" s="23" t="s">
        <v>1425</v>
      </c>
      <c r="N463" s="2" t="s">
        <v>1430</v>
      </c>
      <c r="O463" s="2" t="s">
        <v>1422</v>
      </c>
      <c r="P463" s="2" t="s">
        <v>65</v>
      </c>
      <c r="Q463" s="2" t="s">
        <v>66</v>
      </c>
      <c r="R463" s="2" t="s">
        <v>66</v>
      </c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2" t="s">
        <v>53</v>
      </c>
      <c r="AW463" s="2" t="s">
        <v>1436</v>
      </c>
      <c r="AX463" s="2" t="s">
        <v>53</v>
      </c>
      <c r="AY463" s="2" t="s">
        <v>53</v>
      </c>
      <c r="AZ463" s="2" t="s">
        <v>53</v>
      </c>
    </row>
    <row r="464" spans="1:52" ht="30" customHeight="1">
      <c r="A464" s="23" t="s">
        <v>1437</v>
      </c>
      <c r="B464" s="23" t="s">
        <v>1438</v>
      </c>
      <c r="C464" s="23" t="s">
        <v>84</v>
      </c>
      <c r="D464" s="24">
        <v>1</v>
      </c>
      <c r="E464" s="26">
        <f>일위대가목록!E77</f>
        <v>0</v>
      </c>
      <c r="F464" s="29">
        <f>TRUNC(E464*D464,1)</f>
        <v>0</v>
      </c>
      <c r="G464" s="26">
        <f>일위대가목록!F77</f>
        <v>50723</v>
      </c>
      <c r="H464" s="29">
        <f>TRUNC(G464*D464,1)</f>
        <v>50723</v>
      </c>
      <c r="I464" s="26">
        <f>일위대가목록!G77</f>
        <v>1521</v>
      </c>
      <c r="J464" s="29">
        <f>TRUNC(I464*D464,1)</f>
        <v>1521</v>
      </c>
      <c r="K464" s="26">
        <f t="shared" si="74"/>
        <v>52244</v>
      </c>
      <c r="L464" s="29">
        <f t="shared" si="74"/>
        <v>52244</v>
      </c>
      <c r="M464" s="23" t="s">
        <v>1439</v>
      </c>
      <c r="N464" s="2" t="s">
        <v>1430</v>
      </c>
      <c r="O464" s="2" t="s">
        <v>1440</v>
      </c>
      <c r="P464" s="2" t="s">
        <v>65</v>
      </c>
      <c r="Q464" s="2" t="s">
        <v>66</v>
      </c>
      <c r="R464" s="2" t="s">
        <v>66</v>
      </c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2" t="s">
        <v>53</v>
      </c>
      <c r="AW464" s="2" t="s">
        <v>1441</v>
      </c>
      <c r="AX464" s="2" t="s">
        <v>53</v>
      </c>
      <c r="AY464" s="2" t="s">
        <v>53</v>
      </c>
      <c r="AZ464" s="2" t="s">
        <v>53</v>
      </c>
    </row>
    <row r="465" spans="1:52" ht="30" customHeight="1">
      <c r="A465" s="23" t="s">
        <v>891</v>
      </c>
      <c r="B465" s="23" t="s">
        <v>1442</v>
      </c>
      <c r="C465" s="23" t="s">
        <v>84</v>
      </c>
      <c r="D465" s="24">
        <v>1</v>
      </c>
      <c r="E465" s="26">
        <f>일위대가목록!E81</f>
        <v>0</v>
      </c>
      <c r="F465" s="29">
        <f>TRUNC(E465*D465,1)</f>
        <v>0</v>
      </c>
      <c r="G465" s="26">
        <f>일위대가목록!F81</f>
        <v>3610</v>
      </c>
      <c r="H465" s="29">
        <f>TRUNC(G465*D465,1)</f>
        <v>3610</v>
      </c>
      <c r="I465" s="26">
        <f>일위대가목록!G81</f>
        <v>0</v>
      </c>
      <c r="J465" s="29">
        <f>TRUNC(I465*D465,1)</f>
        <v>0</v>
      </c>
      <c r="K465" s="26">
        <f t="shared" si="74"/>
        <v>3610</v>
      </c>
      <c r="L465" s="29">
        <f t="shared" si="74"/>
        <v>3610</v>
      </c>
      <c r="M465" s="23" t="s">
        <v>1443</v>
      </c>
      <c r="N465" s="2" t="s">
        <v>1430</v>
      </c>
      <c r="O465" s="2" t="s">
        <v>1444</v>
      </c>
      <c r="P465" s="2" t="s">
        <v>65</v>
      </c>
      <c r="Q465" s="2" t="s">
        <v>66</v>
      </c>
      <c r="R465" s="2" t="s">
        <v>66</v>
      </c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2" t="s">
        <v>53</v>
      </c>
      <c r="AW465" s="2" t="s">
        <v>1445</v>
      </c>
      <c r="AX465" s="2" t="s">
        <v>53</v>
      </c>
      <c r="AY465" s="2" t="s">
        <v>53</v>
      </c>
      <c r="AZ465" s="2" t="s">
        <v>53</v>
      </c>
    </row>
    <row r="466" spans="1:52" ht="30" customHeight="1">
      <c r="A466" s="23" t="s">
        <v>626</v>
      </c>
      <c r="B466" s="23" t="s">
        <v>53</v>
      </c>
      <c r="C466" s="23" t="s">
        <v>53</v>
      </c>
      <c r="D466" s="24"/>
      <c r="E466" s="26"/>
      <c r="F466" s="29">
        <f>TRUNC(SUMIF(N462:N465, N461, F462:F465),0)</f>
        <v>5254</v>
      </c>
      <c r="G466" s="26"/>
      <c r="H466" s="29">
        <f>TRUNC(SUMIF(N462:N465, N461, H462:H465),0)</f>
        <v>56833</v>
      </c>
      <c r="I466" s="26"/>
      <c r="J466" s="29">
        <f>TRUNC(SUMIF(N462:N465, N461, J462:J465),0)</f>
        <v>1521</v>
      </c>
      <c r="K466" s="26"/>
      <c r="L466" s="29">
        <f>F466+H466+J466</f>
        <v>63608</v>
      </c>
      <c r="M466" s="23" t="s">
        <v>53</v>
      </c>
      <c r="N466" s="2" t="s">
        <v>69</v>
      </c>
      <c r="O466" s="2" t="s">
        <v>69</v>
      </c>
      <c r="P466" s="2" t="s">
        <v>53</v>
      </c>
      <c r="Q466" s="2" t="s">
        <v>53</v>
      </c>
      <c r="R466" s="2" t="s">
        <v>53</v>
      </c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2" t="s">
        <v>53</v>
      </c>
      <c r="AW466" s="2" t="s">
        <v>53</v>
      </c>
      <c r="AX466" s="2" t="s">
        <v>53</v>
      </c>
      <c r="AY466" s="2" t="s">
        <v>53</v>
      </c>
      <c r="AZ466" s="2" t="s">
        <v>53</v>
      </c>
    </row>
    <row r="467" spans="1:52" ht="30" customHeight="1">
      <c r="A467" s="24"/>
      <c r="B467" s="24"/>
      <c r="C467" s="24"/>
      <c r="D467" s="24"/>
      <c r="E467" s="26"/>
      <c r="F467" s="29"/>
      <c r="G467" s="26"/>
      <c r="H467" s="29"/>
      <c r="I467" s="26"/>
      <c r="J467" s="29"/>
      <c r="K467" s="26"/>
      <c r="L467" s="29"/>
      <c r="M467" s="24"/>
    </row>
    <row r="468" spans="1:52" ht="30" customHeight="1">
      <c r="A468" s="20" t="s">
        <v>1446</v>
      </c>
      <c r="B468" s="21"/>
      <c r="C468" s="21"/>
      <c r="D468" s="21"/>
      <c r="E468" s="25"/>
      <c r="F468" s="28"/>
      <c r="G468" s="25"/>
      <c r="H468" s="28"/>
      <c r="I468" s="25"/>
      <c r="J468" s="28"/>
      <c r="K468" s="25"/>
      <c r="L468" s="28"/>
      <c r="M468" s="22"/>
      <c r="N468" s="1" t="s">
        <v>1440</v>
      </c>
    </row>
    <row r="469" spans="1:52" ht="30" customHeight="1">
      <c r="A469" s="23" t="s">
        <v>1448</v>
      </c>
      <c r="B469" s="23" t="s">
        <v>622</v>
      </c>
      <c r="C469" s="23" t="s">
        <v>574</v>
      </c>
      <c r="D469" s="24">
        <v>0.13300000000000001</v>
      </c>
      <c r="E469" s="26">
        <f>단가대비표!O140</f>
        <v>0</v>
      </c>
      <c r="F469" s="29">
        <f>TRUNC(E469*D469,1)</f>
        <v>0</v>
      </c>
      <c r="G469" s="26">
        <f>단가대비표!P140</f>
        <v>294379</v>
      </c>
      <c r="H469" s="29">
        <f>TRUNC(G469*D469,1)</f>
        <v>39152.400000000001</v>
      </c>
      <c r="I469" s="26">
        <f>단가대비표!V140</f>
        <v>0</v>
      </c>
      <c r="J469" s="29">
        <f>TRUNC(I469*D469,1)</f>
        <v>0</v>
      </c>
      <c r="K469" s="26">
        <f t="shared" ref="K469:L471" si="75">TRUNC(E469+G469+I469,1)</f>
        <v>294379</v>
      </c>
      <c r="L469" s="29">
        <f t="shared" si="75"/>
        <v>39152.400000000001</v>
      </c>
      <c r="M469" s="23" t="s">
        <v>1449</v>
      </c>
      <c r="N469" s="2" t="s">
        <v>1440</v>
      </c>
      <c r="O469" s="2" t="s">
        <v>1450</v>
      </c>
      <c r="P469" s="2" t="s">
        <v>66</v>
      </c>
      <c r="Q469" s="2" t="s">
        <v>66</v>
      </c>
      <c r="R469" s="2" t="s">
        <v>65</v>
      </c>
      <c r="S469" s="3"/>
      <c r="T469" s="3"/>
      <c r="U469" s="3"/>
      <c r="V469" s="3">
        <v>1</v>
      </c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2" t="s">
        <v>53</v>
      </c>
      <c r="AW469" s="2" t="s">
        <v>1451</v>
      </c>
      <c r="AX469" s="2" t="s">
        <v>53</v>
      </c>
      <c r="AY469" s="2" t="s">
        <v>53</v>
      </c>
      <c r="AZ469" s="2" t="s">
        <v>53</v>
      </c>
    </row>
    <row r="470" spans="1:52" ht="30" customHeight="1">
      <c r="A470" s="23" t="s">
        <v>731</v>
      </c>
      <c r="B470" s="23" t="s">
        <v>622</v>
      </c>
      <c r="C470" s="23" t="s">
        <v>574</v>
      </c>
      <c r="D470" s="24">
        <v>6.7000000000000004E-2</v>
      </c>
      <c r="E470" s="26">
        <f>단가대비표!O125</f>
        <v>0</v>
      </c>
      <c r="F470" s="29">
        <f>TRUNC(E470*D470,1)</f>
        <v>0</v>
      </c>
      <c r="G470" s="26">
        <f>단가대비표!P125</f>
        <v>172698</v>
      </c>
      <c r="H470" s="29">
        <f>TRUNC(G470*D470,1)</f>
        <v>11570.7</v>
      </c>
      <c r="I470" s="26">
        <f>단가대비표!V125</f>
        <v>0</v>
      </c>
      <c r="J470" s="29">
        <f>TRUNC(I470*D470,1)</f>
        <v>0</v>
      </c>
      <c r="K470" s="26">
        <f t="shared" si="75"/>
        <v>172698</v>
      </c>
      <c r="L470" s="29">
        <f t="shared" si="75"/>
        <v>11570.7</v>
      </c>
      <c r="M470" s="23" t="s">
        <v>732</v>
      </c>
      <c r="N470" s="2" t="s">
        <v>1440</v>
      </c>
      <c r="O470" s="2" t="s">
        <v>733</v>
      </c>
      <c r="P470" s="2" t="s">
        <v>66</v>
      </c>
      <c r="Q470" s="2" t="s">
        <v>66</v>
      </c>
      <c r="R470" s="2" t="s">
        <v>65</v>
      </c>
      <c r="S470" s="3"/>
      <c r="T470" s="3"/>
      <c r="U470" s="3"/>
      <c r="V470" s="3">
        <v>1</v>
      </c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2" t="s">
        <v>53</v>
      </c>
      <c r="AW470" s="2" t="s">
        <v>1452</v>
      </c>
      <c r="AX470" s="2" t="s">
        <v>53</v>
      </c>
      <c r="AY470" s="2" t="s">
        <v>53</v>
      </c>
      <c r="AZ470" s="2" t="s">
        <v>53</v>
      </c>
    </row>
    <row r="471" spans="1:52" ht="30" customHeight="1">
      <c r="A471" s="23" t="s">
        <v>801</v>
      </c>
      <c r="B471" s="23" t="s">
        <v>802</v>
      </c>
      <c r="C471" s="23" t="s">
        <v>618</v>
      </c>
      <c r="D471" s="24">
        <v>1</v>
      </c>
      <c r="E471" s="26">
        <v>0</v>
      </c>
      <c r="F471" s="29">
        <f>TRUNC(E471*D471,1)</f>
        <v>0</v>
      </c>
      <c r="G471" s="26">
        <v>0</v>
      </c>
      <c r="H471" s="29">
        <f>TRUNC(G471*D471,1)</f>
        <v>0</v>
      </c>
      <c r="I471" s="26">
        <f>TRUNC(SUMIF(V469:V471, RIGHTB(O471, 1), H469:H471)*U471, 2)</f>
        <v>1521.69</v>
      </c>
      <c r="J471" s="29">
        <f>TRUNC(I471*D471,1)</f>
        <v>1521.6</v>
      </c>
      <c r="K471" s="26">
        <f t="shared" si="75"/>
        <v>1521.6</v>
      </c>
      <c r="L471" s="29">
        <f t="shared" si="75"/>
        <v>1521.6</v>
      </c>
      <c r="M471" s="23" t="s">
        <v>53</v>
      </c>
      <c r="N471" s="2" t="s">
        <v>1440</v>
      </c>
      <c r="O471" s="2" t="s">
        <v>619</v>
      </c>
      <c r="P471" s="2" t="s">
        <v>66</v>
      </c>
      <c r="Q471" s="2" t="s">
        <v>66</v>
      </c>
      <c r="R471" s="2" t="s">
        <v>66</v>
      </c>
      <c r="S471" s="3">
        <v>1</v>
      </c>
      <c r="T471" s="3">
        <v>2</v>
      </c>
      <c r="U471" s="3">
        <v>0.03</v>
      </c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2" t="s">
        <v>53</v>
      </c>
      <c r="AW471" s="2" t="s">
        <v>1453</v>
      </c>
      <c r="AX471" s="2" t="s">
        <v>53</v>
      </c>
      <c r="AY471" s="2" t="s">
        <v>53</v>
      </c>
      <c r="AZ471" s="2" t="s">
        <v>53</v>
      </c>
    </row>
    <row r="472" spans="1:52" ht="30" customHeight="1">
      <c r="A472" s="23" t="s">
        <v>626</v>
      </c>
      <c r="B472" s="23" t="s">
        <v>53</v>
      </c>
      <c r="C472" s="23" t="s">
        <v>53</v>
      </c>
      <c r="D472" s="24"/>
      <c r="E472" s="26"/>
      <c r="F472" s="29">
        <f>TRUNC(SUMIF(N469:N471, N468, F469:F471),0)</f>
        <v>0</v>
      </c>
      <c r="G472" s="26"/>
      <c r="H472" s="29">
        <f>TRUNC(SUMIF(N469:N471, N468, H469:H471),0)</f>
        <v>50723</v>
      </c>
      <c r="I472" s="26"/>
      <c r="J472" s="29">
        <f>TRUNC(SUMIF(N469:N471, N468, J469:J471),0)</f>
        <v>1521</v>
      </c>
      <c r="K472" s="26"/>
      <c r="L472" s="29">
        <f>F472+H472+J472</f>
        <v>52244</v>
      </c>
      <c r="M472" s="23" t="s">
        <v>53</v>
      </c>
      <c r="N472" s="2" t="s">
        <v>69</v>
      </c>
      <c r="O472" s="2" t="s">
        <v>69</v>
      </c>
      <c r="P472" s="2" t="s">
        <v>53</v>
      </c>
      <c r="Q472" s="2" t="s">
        <v>53</v>
      </c>
      <c r="R472" s="2" t="s">
        <v>53</v>
      </c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2" t="s">
        <v>53</v>
      </c>
      <c r="AW472" s="2" t="s">
        <v>53</v>
      </c>
      <c r="AX472" s="2" t="s">
        <v>53</v>
      </c>
      <c r="AY472" s="2" t="s">
        <v>53</v>
      </c>
      <c r="AZ472" s="2" t="s">
        <v>53</v>
      </c>
    </row>
    <row r="473" spans="1:52" ht="30" customHeight="1">
      <c r="A473" s="24"/>
      <c r="B473" s="24"/>
      <c r="C473" s="24"/>
      <c r="D473" s="24"/>
      <c r="E473" s="26"/>
      <c r="F473" s="29"/>
      <c r="G473" s="26"/>
      <c r="H473" s="29"/>
      <c r="I473" s="26"/>
      <c r="J473" s="29"/>
      <c r="K473" s="26"/>
      <c r="L473" s="29"/>
      <c r="M473" s="24"/>
    </row>
    <row r="474" spans="1:52" ht="30" customHeight="1">
      <c r="A474" s="20" t="s">
        <v>1454</v>
      </c>
      <c r="B474" s="21"/>
      <c r="C474" s="21"/>
      <c r="D474" s="21"/>
      <c r="E474" s="25"/>
      <c r="F474" s="28"/>
      <c r="G474" s="25"/>
      <c r="H474" s="28"/>
      <c r="I474" s="25"/>
      <c r="J474" s="28"/>
      <c r="K474" s="25"/>
      <c r="L474" s="28"/>
      <c r="M474" s="22"/>
      <c r="N474" s="1" t="s">
        <v>186</v>
      </c>
    </row>
    <row r="475" spans="1:52" ht="30" customHeight="1">
      <c r="A475" s="23" t="s">
        <v>1456</v>
      </c>
      <c r="B475" s="23" t="s">
        <v>1457</v>
      </c>
      <c r="C475" s="23" t="s">
        <v>84</v>
      </c>
      <c r="D475" s="24">
        <v>1.03</v>
      </c>
      <c r="E475" s="26">
        <f>단가대비표!O39</f>
        <v>15000</v>
      </c>
      <c r="F475" s="29">
        <f>TRUNC(E475*D475,1)</f>
        <v>15450</v>
      </c>
      <c r="G475" s="26">
        <f>단가대비표!P39</f>
        <v>0</v>
      </c>
      <c r="H475" s="29">
        <f>TRUNC(G475*D475,1)</f>
        <v>0</v>
      </c>
      <c r="I475" s="26">
        <f>단가대비표!V39</f>
        <v>0</v>
      </c>
      <c r="J475" s="29">
        <f>TRUNC(I475*D475,1)</f>
        <v>0</v>
      </c>
      <c r="K475" s="26">
        <f>TRUNC(E475+G475+I475,1)</f>
        <v>15000</v>
      </c>
      <c r="L475" s="29">
        <f>TRUNC(F475+H475+J475,1)</f>
        <v>15450</v>
      </c>
      <c r="M475" s="23" t="s">
        <v>1458</v>
      </c>
      <c r="N475" s="2" t="s">
        <v>186</v>
      </c>
      <c r="O475" s="2" t="s">
        <v>1459</v>
      </c>
      <c r="P475" s="2" t="s">
        <v>66</v>
      </c>
      <c r="Q475" s="2" t="s">
        <v>66</v>
      </c>
      <c r="R475" s="2" t="s">
        <v>65</v>
      </c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2" t="s">
        <v>53</v>
      </c>
      <c r="AW475" s="2" t="s">
        <v>1460</v>
      </c>
      <c r="AX475" s="2" t="s">
        <v>53</v>
      </c>
      <c r="AY475" s="2" t="s">
        <v>53</v>
      </c>
      <c r="AZ475" s="2" t="s">
        <v>53</v>
      </c>
    </row>
    <row r="476" spans="1:52" ht="30" customHeight="1">
      <c r="A476" s="23" t="s">
        <v>1431</v>
      </c>
      <c r="B476" s="23" t="s">
        <v>1432</v>
      </c>
      <c r="C476" s="23" t="s">
        <v>84</v>
      </c>
      <c r="D476" s="24">
        <v>1</v>
      </c>
      <c r="E476" s="26">
        <f>일위대가목록!E76</f>
        <v>5254</v>
      </c>
      <c r="F476" s="29">
        <f>TRUNC(E476*D476,1)</f>
        <v>5254</v>
      </c>
      <c r="G476" s="26">
        <f>일위대가목록!F76</f>
        <v>56833</v>
      </c>
      <c r="H476" s="29">
        <f>TRUNC(G476*D476,1)</f>
        <v>56833</v>
      </c>
      <c r="I476" s="26">
        <f>일위대가목록!G76</f>
        <v>1521</v>
      </c>
      <c r="J476" s="29">
        <f>TRUNC(I476*D476,1)</f>
        <v>1521</v>
      </c>
      <c r="K476" s="26">
        <f>TRUNC(E476+G476+I476,1)</f>
        <v>63608</v>
      </c>
      <c r="L476" s="29">
        <f>TRUNC(F476+H476+J476,1)</f>
        <v>63608</v>
      </c>
      <c r="M476" s="23" t="s">
        <v>1433</v>
      </c>
      <c r="N476" s="2" t="s">
        <v>186</v>
      </c>
      <c r="O476" s="2" t="s">
        <v>1430</v>
      </c>
      <c r="P476" s="2" t="s">
        <v>65</v>
      </c>
      <c r="Q476" s="2" t="s">
        <v>66</v>
      </c>
      <c r="R476" s="2" t="s">
        <v>66</v>
      </c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2" t="s">
        <v>53</v>
      </c>
      <c r="AW476" s="2" t="s">
        <v>1461</v>
      </c>
      <c r="AX476" s="2" t="s">
        <v>53</v>
      </c>
      <c r="AY476" s="2" t="s">
        <v>53</v>
      </c>
      <c r="AZ476" s="2" t="s">
        <v>53</v>
      </c>
    </row>
    <row r="477" spans="1:52" ht="30" customHeight="1">
      <c r="A477" s="23" t="s">
        <v>626</v>
      </c>
      <c r="B477" s="23" t="s">
        <v>53</v>
      </c>
      <c r="C477" s="23" t="s">
        <v>53</v>
      </c>
      <c r="D477" s="24"/>
      <c r="E477" s="26"/>
      <c r="F477" s="29">
        <f>TRUNC(SUMIF(N475:N476, N474, F475:F476),0)</f>
        <v>20704</v>
      </c>
      <c r="G477" s="26"/>
      <c r="H477" s="29">
        <f>TRUNC(SUMIF(N475:N476, N474, H475:H476),0)</f>
        <v>56833</v>
      </c>
      <c r="I477" s="26"/>
      <c r="J477" s="29">
        <f>TRUNC(SUMIF(N475:N476, N474, J475:J476),0)</f>
        <v>1521</v>
      </c>
      <c r="K477" s="26"/>
      <c r="L477" s="29">
        <f>F477+H477+J477</f>
        <v>79058</v>
      </c>
      <c r="M477" s="23" t="s">
        <v>53</v>
      </c>
      <c r="N477" s="2" t="s">
        <v>69</v>
      </c>
      <c r="O477" s="2" t="s">
        <v>69</v>
      </c>
      <c r="P477" s="2" t="s">
        <v>53</v>
      </c>
      <c r="Q477" s="2" t="s">
        <v>53</v>
      </c>
      <c r="R477" s="2" t="s">
        <v>53</v>
      </c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2" t="s">
        <v>53</v>
      </c>
      <c r="AW477" s="2" t="s">
        <v>53</v>
      </c>
      <c r="AX477" s="2" t="s">
        <v>53</v>
      </c>
      <c r="AY477" s="2" t="s">
        <v>53</v>
      </c>
      <c r="AZ477" s="2" t="s">
        <v>53</v>
      </c>
    </row>
    <row r="478" spans="1:52" ht="30" customHeight="1">
      <c r="A478" s="24"/>
      <c r="B478" s="24"/>
      <c r="C478" s="24"/>
      <c r="D478" s="24"/>
      <c r="E478" s="26"/>
      <c r="F478" s="29"/>
      <c r="G478" s="26"/>
      <c r="H478" s="29"/>
      <c r="I478" s="26"/>
      <c r="J478" s="29"/>
      <c r="K478" s="26"/>
      <c r="L478" s="29"/>
      <c r="M478" s="24"/>
    </row>
    <row r="479" spans="1:52" ht="30" customHeight="1">
      <c r="A479" s="20" t="s">
        <v>1462</v>
      </c>
      <c r="B479" s="21"/>
      <c r="C479" s="21"/>
      <c r="D479" s="21"/>
      <c r="E479" s="25"/>
      <c r="F479" s="28"/>
      <c r="G479" s="25"/>
      <c r="H479" s="28"/>
      <c r="I479" s="25"/>
      <c r="J479" s="28"/>
      <c r="K479" s="25"/>
      <c r="L479" s="28"/>
      <c r="M479" s="22"/>
      <c r="N479" s="1" t="s">
        <v>889</v>
      </c>
    </row>
    <row r="480" spans="1:52" ht="30" customHeight="1">
      <c r="A480" s="23" t="s">
        <v>1448</v>
      </c>
      <c r="B480" s="23" t="s">
        <v>622</v>
      </c>
      <c r="C480" s="23" t="s">
        <v>574</v>
      </c>
      <c r="D480" s="24">
        <v>9.5000000000000001E-2</v>
      </c>
      <c r="E480" s="26">
        <f>단가대비표!O140</f>
        <v>0</v>
      </c>
      <c r="F480" s="29">
        <f>TRUNC(E480*D480,1)</f>
        <v>0</v>
      </c>
      <c r="G480" s="26">
        <f>단가대비표!P140</f>
        <v>294379</v>
      </c>
      <c r="H480" s="29">
        <f>TRUNC(G480*D480,1)</f>
        <v>27966</v>
      </c>
      <c r="I480" s="26">
        <f>단가대비표!V140</f>
        <v>0</v>
      </c>
      <c r="J480" s="29">
        <f>TRUNC(I480*D480,1)</f>
        <v>0</v>
      </c>
      <c r="K480" s="26">
        <f t="shared" ref="K480:L482" si="76">TRUNC(E480+G480+I480,1)</f>
        <v>294379</v>
      </c>
      <c r="L480" s="29">
        <f t="shared" si="76"/>
        <v>27966</v>
      </c>
      <c r="M480" s="23" t="s">
        <v>1449</v>
      </c>
      <c r="N480" s="2" t="s">
        <v>889</v>
      </c>
      <c r="O480" s="2" t="s">
        <v>1450</v>
      </c>
      <c r="P480" s="2" t="s">
        <v>66</v>
      </c>
      <c r="Q480" s="2" t="s">
        <v>66</v>
      </c>
      <c r="R480" s="2" t="s">
        <v>65</v>
      </c>
      <c r="S480" s="3"/>
      <c r="T480" s="3"/>
      <c r="U480" s="3"/>
      <c r="V480" s="3">
        <v>1</v>
      </c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2" t="s">
        <v>53</v>
      </c>
      <c r="AW480" s="2" t="s">
        <v>1464</v>
      </c>
      <c r="AX480" s="2" t="s">
        <v>53</v>
      </c>
      <c r="AY480" s="2" t="s">
        <v>53</v>
      </c>
      <c r="AZ480" s="2" t="s">
        <v>53</v>
      </c>
    </row>
    <row r="481" spans="1:52" ht="30" customHeight="1">
      <c r="A481" s="23" t="s">
        <v>731</v>
      </c>
      <c r="B481" s="23" t="s">
        <v>622</v>
      </c>
      <c r="C481" s="23" t="s">
        <v>574</v>
      </c>
      <c r="D481" s="24">
        <v>4.8000000000000001E-2</v>
      </c>
      <c r="E481" s="26">
        <f>단가대비표!O125</f>
        <v>0</v>
      </c>
      <c r="F481" s="29">
        <f>TRUNC(E481*D481,1)</f>
        <v>0</v>
      </c>
      <c r="G481" s="26">
        <f>단가대비표!P125</f>
        <v>172698</v>
      </c>
      <c r="H481" s="29">
        <f>TRUNC(G481*D481,1)</f>
        <v>8289.5</v>
      </c>
      <c r="I481" s="26">
        <f>단가대비표!V125</f>
        <v>0</v>
      </c>
      <c r="J481" s="29">
        <f>TRUNC(I481*D481,1)</f>
        <v>0</v>
      </c>
      <c r="K481" s="26">
        <f t="shared" si="76"/>
        <v>172698</v>
      </c>
      <c r="L481" s="29">
        <f t="shared" si="76"/>
        <v>8289.5</v>
      </c>
      <c r="M481" s="23" t="s">
        <v>732</v>
      </c>
      <c r="N481" s="2" t="s">
        <v>889</v>
      </c>
      <c r="O481" s="2" t="s">
        <v>733</v>
      </c>
      <c r="P481" s="2" t="s">
        <v>66</v>
      </c>
      <c r="Q481" s="2" t="s">
        <v>66</v>
      </c>
      <c r="R481" s="2" t="s">
        <v>65</v>
      </c>
      <c r="S481" s="3"/>
      <c r="T481" s="3"/>
      <c r="U481" s="3"/>
      <c r="V481" s="3">
        <v>1</v>
      </c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2" t="s">
        <v>53</v>
      </c>
      <c r="AW481" s="2" t="s">
        <v>1465</v>
      </c>
      <c r="AX481" s="2" t="s">
        <v>53</v>
      </c>
      <c r="AY481" s="2" t="s">
        <v>53</v>
      </c>
      <c r="AZ481" s="2" t="s">
        <v>53</v>
      </c>
    </row>
    <row r="482" spans="1:52" ht="30" customHeight="1">
      <c r="A482" s="23" t="s">
        <v>801</v>
      </c>
      <c r="B482" s="23" t="s">
        <v>802</v>
      </c>
      <c r="C482" s="23" t="s">
        <v>618</v>
      </c>
      <c r="D482" s="24">
        <v>1</v>
      </c>
      <c r="E482" s="26">
        <v>0</v>
      </c>
      <c r="F482" s="29">
        <f>TRUNC(E482*D482,1)</f>
        <v>0</v>
      </c>
      <c r="G482" s="26">
        <v>0</v>
      </c>
      <c r="H482" s="29">
        <f>TRUNC(G482*D482,1)</f>
        <v>0</v>
      </c>
      <c r="I482" s="26">
        <f>TRUNC(SUMIF(V480:V482, RIGHTB(O482, 1), H480:H482)*U482, 2)</f>
        <v>1087.6600000000001</v>
      </c>
      <c r="J482" s="29">
        <f>TRUNC(I482*D482,1)</f>
        <v>1087.5999999999999</v>
      </c>
      <c r="K482" s="26">
        <f t="shared" si="76"/>
        <v>1087.5999999999999</v>
      </c>
      <c r="L482" s="29">
        <f t="shared" si="76"/>
        <v>1087.5999999999999</v>
      </c>
      <c r="M482" s="23" t="s">
        <v>53</v>
      </c>
      <c r="N482" s="2" t="s">
        <v>889</v>
      </c>
      <c r="O482" s="2" t="s">
        <v>619</v>
      </c>
      <c r="P482" s="2" t="s">
        <v>66</v>
      </c>
      <c r="Q482" s="2" t="s">
        <v>66</v>
      </c>
      <c r="R482" s="2" t="s">
        <v>66</v>
      </c>
      <c r="S482" s="3">
        <v>1</v>
      </c>
      <c r="T482" s="3">
        <v>2</v>
      </c>
      <c r="U482" s="3">
        <v>0.03</v>
      </c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2" t="s">
        <v>53</v>
      </c>
      <c r="AW482" s="2" t="s">
        <v>1466</v>
      </c>
      <c r="AX482" s="2" t="s">
        <v>53</v>
      </c>
      <c r="AY482" s="2" t="s">
        <v>53</v>
      </c>
      <c r="AZ482" s="2" t="s">
        <v>53</v>
      </c>
    </row>
    <row r="483" spans="1:52" ht="30" customHeight="1">
      <c r="A483" s="23" t="s">
        <v>626</v>
      </c>
      <c r="B483" s="23" t="s">
        <v>53</v>
      </c>
      <c r="C483" s="23" t="s">
        <v>53</v>
      </c>
      <c r="D483" s="24"/>
      <c r="E483" s="26"/>
      <c r="F483" s="29">
        <f>TRUNC(SUMIF(N480:N482, N479, F480:F482),0)</f>
        <v>0</v>
      </c>
      <c r="G483" s="26"/>
      <c r="H483" s="29">
        <f>TRUNC(SUMIF(N480:N482, N479, H480:H482),0)</f>
        <v>36255</v>
      </c>
      <c r="I483" s="26"/>
      <c r="J483" s="29">
        <f>TRUNC(SUMIF(N480:N482, N479, J480:J482),0)</f>
        <v>1087</v>
      </c>
      <c r="K483" s="26"/>
      <c r="L483" s="29">
        <f>F483+H483+J483</f>
        <v>37342</v>
      </c>
      <c r="M483" s="23" t="s">
        <v>53</v>
      </c>
      <c r="N483" s="2" t="s">
        <v>69</v>
      </c>
      <c r="O483" s="2" t="s">
        <v>69</v>
      </c>
      <c r="P483" s="2" t="s">
        <v>53</v>
      </c>
      <c r="Q483" s="2" t="s">
        <v>53</v>
      </c>
      <c r="R483" s="2" t="s">
        <v>53</v>
      </c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2" t="s">
        <v>53</v>
      </c>
      <c r="AW483" s="2" t="s">
        <v>53</v>
      </c>
      <c r="AX483" s="2" t="s">
        <v>53</v>
      </c>
      <c r="AY483" s="2" t="s">
        <v>53</v>
      </c>
      <c r="AZ483" s="2" t="s">
        <v>53</v>
      </c>
    </row>
    <row r="484" spans="1:52" ht="30" customHeight="1">
      <c r="A484" s="24"/>
      <c r="B484" s="24"/>
      <c r="C484" s="24"/>
      <c r="D484" s="24"/>
      <c r="E484" s="26"/>
      <c r="F484" s="29"/>
      <c r="G484" s="26"/>
      <c r="H484" s="29"/>
      <c r="I484" s="26"/>
      <c r="J484" s="29"/>
      <c r="K484" s="26"/>
      <c r="L484" s="29"/>
      <c r="M484" s="24"/>
    </row>
    <row r="485" spans="1:52" ht="30" customHeight="1">
      <c r="A485" s="20" t="s">
        <v>1467</v>
      </c>
      <c r="B485" s="21"/>
      <c r="C485" s="21"/>
      <c r="D485" s="21"/>
      <c r="E485" s="25"/>
      <c r="F485" s="28"/>
      <c r="G485" s="25"/>
      <c r="H485" s="28"/>
      <c r="I485" s="25"/>
      <c r="J485" s="28"/>
      <c r="K485" s="25"/>
      <c r="L485" s="28"/>
      <c r="M485" s="22"/>
      <c r="N485" s="1" t="s">
        <v>894</v>
      </c>
    </row>
    <row r="486" spans="1:52" ht="30" customHeight="1">
      <c r="A486" s="23" t="s">
        <v>1469</v>
      </c>
      <c r="B486" s="23" t="s">
        <v>622</v>
      </c>
      <c r="C486" s="23" t="s">
        <v>574</v>
      </c>
      <c r="D486" s="24">
        <v>0.02</v>
      </c>
      <c r="E486" s="26">
        <f>단가대비표!O143</f>
        <v>0</v>
      </c>
      <c r="F486" s="29">
        <f>TRUNC(E486*D486,1)</f>
        <v>0</v>
      </c>
      <c r="G486" s="26">
        <f>단가대비표!P143</f>
        <v>212390</v>
      </c>
      <c r="H486" s="29">
        <f>TRUNC(G486*D486,1)</f>
        <v>4247.8</v>
      </c>
      <c r="I486" s="26">
        <f>단가대비표!V143</f>
        <v>0</v>
      </c>
      <c r="J486" s="29">
        <f>TRUNC(I486*D486,1)</f>
        <v>0</v>
      </c>
      <c r="K486" s="26">
        <f>TRUNC(E486+G486+I486,1)</f>
        <v>212390</v>
      </c>
      <c r="L486" s="29">
        <f>TRUNC(F486+H486+J486,1)</f>
        <v>4247.8</v>
      </c>
      <c r="M486" s="23" t="s">
        <v>1470</v>
      </c>
      <c r="N486" s="2" t="s">
        <v>894</v>
      </c>
      <c r="O486" s="2" t="s">
        <v>1471</v>
      </c>
      <c r="P486" s="2" t="s">
        <v>66</v>
      </c>
      <c r="Q486" s="2" t="s">
        <v>66</v>
      </c>
      <c r="R486" s="2" t="s">
        <v>65</v>
      </c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2" t="s">
        <v>53</v>
      </c>
      <c r="AW486" s="2" t="s">
        <v>1472</v>
      </c>
      <c r="AX486" s="2" t="s">
        <v>53</v>
      </c>
      <c r="AY486" s="2" t="s">
        <v>53</v>
      </c>
      <c r="AZ486" s="2" t="s">
        <v>53</v>
      </c>
    </row>
    <row r="487" spans="1:52" ht="30" customHeight="1">
      <c r="A487" s="23" t="s">
        <v>626</v>
      </c>
      <c r="B487" s="23" t="s">
        <v>53</v>
      </c>
      <c r="C487" s="23" t="s">
        <v>53</v>
      </c>
      <c r="D487" s="24"/>
      <c r="E487" s="26"/>
      <c r="F487" s="29">
        <f>TRUNC(SUMIF(N486:N486, N485, F486:F486),0)</f>
        <v>0</v>
      </c>
      <c r="G487" s="26"/>
      <c r="H487" s="29">
        <f>TRUNC(SUMIF(N486:N486, N485, H486:H486),0)</f>
        <v>4247</v>
      </c>
      <c r="I487" s="26"/>
      <c r="J487" s="29">
        <f>TRUNC(SUMIF(N486:N486, N485, J486:J486),0)</f>
        <v>0</v>
      </c>
      <c r="K487" s="26"/>
      <c r="L487" s="29">
        <f>F487+H487+J487</f>
        <v>4247</v>
      </c>
      <c r="M487" s="23" t="s">
        <v>53</v>
      </c>
      <c r="N487" s="2" t="s">
        <v>69</v>
      </c>
      <c r="O487" s="2" t="s">
        <v>69</v>
      </c>
      <c r="P487" s="2" t="s">
        <v>53</v>
      </c>
      <c r="Q487" s="2" t="s">
        <v>53</v>
      </c>
      <c r="R487" s="2" t="s">
        <v>53</v>
      </c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2" t="s">
        <v>53</v>
      </c>
      <c r="AW487" s="2" t="s">
        <v>53</v>
      </c>
      <c r="AX487" s="2" t="s">
        <v>53</v>
      </c>
      <c r="AY487" s="2" t="s">
        <v>53</v>
      </c>
      <c r="AZ487" s="2" t="s">
        <v>53</v>
      </c>
    </row>
    <row r="488" spans="1:52" ht="30" customHeight="1">
      <c r="A488" s="24"/>
      <c r="B488" s="24"/>
      <c r="C488" s="24"/>
      <c r="D488" s="24"/>
      <c r="E488" s="26"/>
      <c r="F488" s="29"/>
      <c r="G488" s="26"/>
      <c r="H488" s="29"/>
      <c r="I488" s="26"/>
      <c r="J488" s="29"/>
      <c r="K488" s="26"/>
      <c r="L488" s="29"/>
      <c r="M488" s="24"/>
    </row>
    <row r="489" spans="1:52" ht="30" customHeight="1">
      <c r="A489" s="20" t="s">
        <v>1473</v>
      </c>
      <c r="B489" s="21"/>
      <c r="C489" s="21"/>
      <c r="D489" s="21"/>
      <c r="E489" s="25"/>
      <c r="F489" s="28"/>
      <c r="G489" s="25"/>
      <c r="H489" s="28"/>
      <c r="I489" s="25"/>
      <c r="J489" s="28"/>
      <c r="K489" s="25"/>
      <c r="L489" s="28"/>
      <c r="M489" s="22"/>
      <c r="N489" s="1" t="s">
        <v>1444</v>
      </c>
    </row>
    <row r="490" spans="1:52" ht="30" customHeight="1">
      <c r="A490" s="23" t="s">
        <v>1469</v>
      </c>
      <c r="B490" s="23" t="s">
        <v>622</v>
      </c>
      <c r="C490" s="23" t="s">
        <v>574</v>
      </c>
      <c r="D490" s="24">
        <v>1.7000000000000001E-2</v>
      </c>
      <c r="E490" s="26">
        <f>단가대비표!O143</f>
        <v>0</v>
      </c>
      <c r="F490" s="29">
        <f>TRUNC(E490*D490,1)</f>
        <v>0</v>
      </c>
      <c r="G490" s="26">
        <f>단가대비표!P143</f>
        <v>212390</v>
      </c>
      <c r="H490" s="29">
        <f>TRUNC(G490*D490,1)</f>
        <v>3610.6</v>
      </c>
      <c r="I490" s="26">
        <f>단가대비표!V143</f>
        <v>0</v>
      </c>
      <c r="J490" s="29">
        <f>TRUNC(I490*D490,1)</f>
        <v>0</v>
      </c>
      <c r="K490" s="26">
        <f>TRUNC(E490+G490+I490,1)</f>
        <v>212390</v>
      </c>
      <c r="L490" s="29">
        <f>TRUNC(F490+H490+J490,1)</f>
        <v>3610.6</v>
      </c>
      <c r="M490" s="23" t="s">
        <v>1470</v>
      </c>
      <c r="N490" s="2" t="s">
        <v>1444</v>
      </c>
      <c r="O490" s="2" t="s">
        <v>1471</v>
      </c>
      <c r="P490" s="2" t="s">
        <v>66</v>
      </c>
      <c r="Q490" s="2" t="s">
        <v>66</v>
      </c>
      <c r="R490" s="2" t="s">
        <v>65</v>
      </c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2" t="s">
        <v>53</v>
      </c>
      <c r="AW490" s="2" t="s">
        <v>1474</v>
      </c>
      <c r="AX490" s="2" t="s">
        <v>53</v>
      </c>
      <c r="AY490" s="2" t="s">
        <v>53</v>
      </c>
      <c r="AZ490" s="2" t="s">
        <v>53</v>
      </c>
    </row>
    <row r="491" spans="1:52" ht="30" customHeight="1">
      <c r="A491" s="23" t="s">
        <v>626</v>
      </c>
      <c r="B491" s="23" t="s">
        <v>53</v>
      </c>
      <c r="C491" s="23" t="s">
        <v>53</v>
      </c>
      <c r="D491" s="24"/>
      <c r="E491" s="26"/>
      <c r="F491" s="29">
        <f>TRUNC(SUMIF(N490:N490, N489, F490:F490),0)</f>
        <v>0</v>
      </c>
      <c r="G491" s="26"/>
      <c r="H491" s="29">
        <f>TRUNC(SUMIF(N490:N490, N489, H490:H490),0)</f>
        <v>3610</v>
      </c>
      <c r="I491" s="26"/>
      <c r="J491" s="29">
        <f>TRUNC(SUMIF(N490:N490, N489, J490:J490),0)</f>
        <v>0</v>
      </c>
      <c r="K491" s="26"/>
      <c r="L491" s="29">
        <f>F491+H491+J491</f>
        <v>3610</v>
      </c>
      <c r="M491" s="23" t="s">
        <v>53</v>
      </c>
      <c r="N491" s="2" t="s">
        <v>69</v>
      </c>
      <c r="O491" s="2" t="s">
        <v>69</v>
      </c>
      <c r="P491" s="2" t="s">
        <v>53</v>
      </c>
      <c r="Q491" s="2" t="s">
        <v>53</v>
      </c>
      <c r="R491" s="2" t="s">
        <v>53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2" t="s">
        <v>53</v>
      </c>
      <c r="AW491" s="2" t="s">
        <v>53</v>
      </c>
      <c r="AX491" s="2" t="s">
        <v>53</v>
      </c>
      <c r="AY491" s="2" t="s">
        <v>53</v>
      </c>
      <c r="AZ491" s="2" t="s">
        <v>53</v>
      </c>
    </row>
    <row r="492" spans="1:52" ht="30" customHeight="1">
      <c r="A492" s="24"/>
      <c r="B492" s="24"/>
      <c r="C492" s="24"/>
      <c r="D492" s="24"/>
      <c r="E492" s="26"/>
      <c r="F492" s="29"/>
      <c r="G492" s="26"/>
      <c r="H492" s="29"/>
      <c r="I492" s="26"/>
      <c r="J492" s="29"/>
      <c r="K492" s="26"/>
      <c r="L492" s="29"/>
      <c r="M492" s="24"/>
    </row>
    <row r="493" spans="1:52" ht="30" customHeight="1">
      <c r="A493" s="20" t="s">
        <v>1475</v>
      </c>
      <c r="B493" s="21"/>
      <c r="C493" s="21"/>
      <c r="D493" s="21"/>
      <c r="E493" s="25"/>
      <c r="F493" s="28"/>
      <c r="G493" s="25"/>
      <c r="H493" s="28"/>
      <c r="I493" s="25"/>
      <c r="J493" s="28"/>
      <c r="K493" s="25"/>
      <c r="L493" s="28"/>
      <c r="M493" s="22"/>
      <c r="N493" s="1" t="s">
        <v>1476</v>
      </c>
    </row>
    <row r="494" spans="1:52" ht="30" customHeight="1">
      <c r="A494" s="23" t="s">
        <v>1469</v>
      </c>
      <c r="B494" s="23" t="s">
        <v>622</v>
      </c>
      <c r="C494" s="23" t="s">
        <v>574</v>
      </c>
      <c r="D494" s="24">
        <v>1.6E-2</v>
      </c>
      <c r="E494" s="26">
        <f>단가대비표!O143</f>
        <v>0</v>
      </c>
      <c r="F494" s="29">
        <f>TRUNC(E494*D494,1)</f>
        <v>0</v>
      </c>
      <c r="G494" s="26">
        <f>단가대비표!P143</f>
        <v>212390</v>
      </c>
      <c r="H494" s="29">
        <f>TRUNC(G494*D494,1)</f>
        <v>3398.2</v>
      </c>
      <c r="I494" s="26">
        <f>단가대비표!V143</f>
        <v>0</v>
      </c>
      <c r="J494" s="29">
        <f>TRUNC(I494*D494,1)</f>
        <v>0</v>
      </c>
      <c r="K494" s="26">
        <f>TRUNC(E494+G494+I494,1)</f>
        <v>212390</v>
      </c>
      <c r="L494" s="29">
        <f>TRUNC(F494+H494+J494,1)</f>
        <v>3398.2</v>
      </c>
      <c r="M494" s="23" t="s">
        <v>1470</v>
      </c>
      <c r="N494" s="2" t="s">
        <v>1476</v>
      </c>
      <c r="O494" s="2" t="s">
        <v>1471</v>
      </c>
      <c r="P494" s="2" t="s">
        <v>66</v>
      </c>
      <c r="Q494" s="2" t="s">
        <v>66</v>
      </c>
      <c r="R494" s="2" t="s">
        <v>65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2" t="s">
        <v>53</v>
      </c>
      <c r="AW494" s="2" t="s">
        <v>1480</v>
      </c>
      <c r="AX494" s="2" t="s">
        <v>53</v>
      </c>
      <c r="AY494" s="2" t="s">
        <v>53</v>
      </c>
      <c r="AZ494" s="2" t="s">
        <v>53</v>
      </c>
    </row>
    <row r="495" spans="1:52" ht="30" customHeight="1">
      <c r="A495" s="23" t="s">
        <v>626</v>
      </c>
      <c r="B495" s="23" t="s">
        <v>53</v>
      </c>
      <c r="C495" s="23" t="s">
        <v>53</v>
      </c>
      <c r="D495" s="24"/>
      <c r="E495" s="26"/>
      <c r="F495" s="29">
        <f>TRUNC(SUMIF(N494:N494, N493, F494:F494),0)</f>
        <v>0</v>
      </c>
      <c r="G495" s="26"/>
      <c r="H495" s="29">
        <f>TRUNC(SUMIF(N494:N494, N493, H494:H494),0)</f>
        <v>3398</v>
      </c>
      <c r="I495" s="26"/>
      <c r="J495" s="29">
        <f>TRUNC(SUMIF(N494:N494, N493, J494:J494),0)</f>
        <v>0</v>
      </c>
      <c r="K495" s="26"/>
      <c r="L495" s="29">
        <f>F495+H495+J495</f>
        <v>3398</v>
      </c>
      <c r="M495" s="23" t="s">
        <v>53</v>
      </c>
      <c r="N495" s="2" t="s">
        <v>69</v>
      </c>
      <c r="O495" s="2" t="s">
        <v>69</v>
      </c>
      <c r="P495" s="2" t="s">
        <v>53</v>
      </c>
      <c r="Q495" s="2" t="s">
        <v>53</v>
      </c>
      <c r="R495" s="2" t="s">
        <v>53</v>
      </c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2" t="s">
        <v>53</v>
      </c>
      <c r="AW495" s="2" t="s">
        <v>53</v>
      </c>
      <c r="AX495" s="2" t="s">
        <v>53</v>
      </c>
      <c r="AY495" s="2" t="s">
        <v>53</v>
      </c>
      <c r="AZ495" s="2" t="s">
        <v>53</v>
      </c>
    </row>
    <row r="496" spans="1:52" ht="30" customHeight="1">
      <c r="A496" s="24"/>
      <c r="B496" s="24"/>
      <c r="C496" s="24"/>
      <c r="D496" s="24"/>
      <c r="E496" s="26"/>
      <c r="F496" s="29"/>
      <c r="G496" s="26"/>
      <c r="H496" s="29"/>
      <c r="I496" s="26"/>
      <c r="J496" s="29"/>
      <c r="K496" s="26"/>
      <c r="L496" s="29"/>
      <c r="M496" s="24"/>
    </row>
    <row r="497" spans="1:52" ht="30" customHeight="1">
      <c r="A497" s="20" t="s">
        <v>1481</v>
      </c>
      <c r="B497" s="21"/>
      <c r="C497" s="21"/>
      <c r="D497" s="21"/>
      <c r="E497" s="25"/>
      <c r="F497" s="28"/>
      <c r="G497" s="25"/>
      <c r="H497" s="28"/>
      <c r="I497" s="25"/>
      <c r="J497" s="28"/>
      <c r="K497" s="25"/>
      <c r="L497" s="28"/>
      <c r="M497" s="22"/>
      <c r="N497" s="1" t="s">
        <v>1482</v>
      </c>
    </row>
    <row r="498" spans="1:52" ht="30" customHeight="1">
      <c r="A498" s="23" t="s">
        <v>1448</v>
      </c>
      <c r="B498" s="23" t="s">
        <v>622</v>
      </c>
      <c r="C498" s="23" t="s">
        <v>574</v>
      </c>
      <c r="D498" s="24">
        <v>0.111</v>
      </c>
      <c r="E498" s="26">
        <f>단가대비표!O140</f>
        <v>0</v>
      </c>
      <c r="F498" s="29">
        <f>TRUNC(E498*D498,1)</f>
        <v>0</v>
      </c>
      <c r="G498" s="26">
        <f>단가대비표!P140</f>
        <v>294379</v>
      </c>
      <c r="H498" s="29">
        <f>TRUNC(G498*D498,1)</f>
        <v>32676</v>
      </c>
      <c r="I498" s="26">
        <f>단가대비표!V140</f>
        <v>0</v>
      </c>
      <c r="J498" s="29">
        <f>TRUNC(I498*D498,1)</f>
        <v>0</v>
      </c>
      <c r="K498" s="26">
        <f t="shared" ref="K498:L500" si="77">TRUNC(E498+G498+I498,1)</f>
        <v>294379</v>
      </c>
      <c r="L498" s="29">
        <f t="shared" si="77"/>
        <v>32676</v>
      </c>
      <c r="M498" s="23" t="s">
        <v>1449</v>
      </c>
      <c r="N498" s="2" t="s">
        <v>1482</v>
      </c>
      <c r="O498" s="2" t="s">
        <v>1450</v>
      </c>
      <c r="P498" s="2" t="s">
        <v>66</v>
      </c>
      <c r="Q498" s="2" t="s">
        <v>66</v>
      </c>
      <c r="R498" s="2" t="s">
        <v>65</v>
      </c>
      <c r="S498" s="3"/>
      <c r="T498" s="3"/>
      <c r="U498" s="3"/>
      <c r="V498" s="3">
        <v>1</v>
      </c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2" t="s">
        <v>53</v>
      </c>
      <c r="AW498" s="2" t="s">
        <v>1487</v>
      </c>
      <c r="AX498" s="2" t="s">
        <v>53</v>
      </c>
      <c r="AY498" s="2" t="s">
        <v>53</v>
      </c>
      <c r="AZ498" s="2" t="s">
        <v>53</v>
      </c>
    </row>
    <row r="499" spans="1:52" ht="30" customHeight="1">
      <c r="A499" s="23" t="s">
        <v>731</v>
      </c>
      <c r="B499" s="23" t="s">
        <v>622</v>
      </c>
      <c r="C499" s="23" t="s">
        <v>574</v>
      </c>
      <c r="D499" s="24">
        <v>5.6000000000000001E-2</v>
      </c>
      <c r="E499" s="26">
        <f>단가대비표!O125</f>
        <v>0</v>
      </c>
      <c r="F499" s="29">
        <f>TRUNC(E499*D499,1)</f>
        <v>0</v>
      </c>
      <c r="G499" s="26">
        <f>단가대비표!P125</f>
        <v>172698</v>
      </c>
      <c r="H499" s="29">
        <f>TRUNC(G499*D499,1)</f>
        <v>9671</v>
      </c>
      <c r="I499" s="26">
        <f>단가대비표!V125</f>
        <v>0</v>
      </c>
      <c r="J499" s="29">
        <f>TRUNC(I499*D499,1)</f>
        <v>0</v>
      </c>
      <c r="K499" s="26">
        <f t="shared" si="77"/>
        <v>172698</v>
      </c>
      <c r="L499" s="29">
        <f t="shared" si="77"/>
        <v>9671</v>
      </c>
      <c r="M499" s="23" t="s">
        <v>732</v>
      </c>
      <c r="N499" s="2" t="s">
        <v>1482</v>
      </c>
      <c r="O499" s="2" t="s">
        <v>733</v>
      </c>
      <c r="P499" s="2" t="s">
        <v>66</v>
      </c>
      <c r="Q499" s="2" t="s">
        <v>66</v>
      </c>
      <c r="R499" s="2" t="s">
        <v>65</v>
      </c>
      <c r="S499" s="3"/>
      <c r="T499" s="3"/>
      <c r="U499" s="3"/>
      <c r="V499" s="3">
        <v>1</v>
      </c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2" t="s">
        <v>53</v>
      </c>
      <c r="AW499" s="2" t="s">
        <v>1488</v>
      </c>
      <c r="AX499" s="2" t="s">
        <v>53</v>
      </c>
      <c r="AY499" s="2" t="s">
        <v>53</v>
      </c>
      <c r="AZ499" s="2" t="s">
        <v>53</v>
      </c>
    </row>
    <row r="500" spans="1:52" ht="30" customHeight="1">
      <c r="A500" s="23" t="s">
        <v>801</v>
      </c>
      <c r="B500" s="23" t="s">
        <v>802</v>
      </c>
      <c r="C500" s="23" t="s">
        <v>618</v>
      </c>
      <c r="D500" s="24">
        <v>1</v>
      </c>
      <c r="E500" s="26">
        <v>0</v>
      </c>
      <c r="F500" s="29">
        <f>TRUNC(E500*D500,1)</f>
        <v>0</v>
      </c>
      <c r="G500" s="26">
        <v>0</v>
      </c>
      <c r="H500" s="29">
        <f>TRUNC(G500*D500,1)</f>
        <v>0</v>
      </c>
      <c r="I500" s="26">
        <f>TRUNC(SUMIF(V498:V500, RIGHTB(O500, 1), H498:H500)*U500, 2)</f>
        <v>1270.4100000000001</v>
      </c>
      <c r="J500" s="29">
        <f>TRUNC(I500*D500,1)</f>
        <v>1270.4000000000001</v>
      </c>
      <c r="K500" s="26">
        <f t="shared" si="77"/>
        <v>1270.4000000000001</v>
      </c>
      <c r="L500" s="29">
        <f t="shared" si="77"/>
        <v>1270.4000000000001</v>
      </c>
      <c r="M500" s="23" t="s">
        <v>53</v>
      </c>
      <c r="N500" s="2" t="s">
        <v>1482</v>
      </c>
      <c r="O500" s="2" t="s">
        <v>619</v>
      </c>
      <c r="P500" s="2" t="s">
        <v>66</v>
      </c>
      <c r="Q500" s="2" t="s">
        <v>66</v>
      </c>
      <c r="R500" s="2" t="s">
        <v>66</v>
      </c>
      <c r="S500" s="3">
        <v>1</v>
      </c>
      <c r="T500" s="3">
        <v>2</v>
      </c>
      <c r="U500" s="3">
        <v>0.03</v>
      </c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2" t="s">
        <v>53</v>
      </c>
      <c r="AW500" s="2" t="s">
        <v>1489</v>
      </c>
      <c r="AX500" s="2" t="s">
        <v>53</v>
      </c>
      <c r="AY500" s="2" t="s">
        <v>53</v>
      </c>
      <c r="AZ500" s="2" t="s">
        <v>53</v>
      </c>
    </row>
    <row r="501" spans="1:52" ht="30" customHeight="1">
      <c r="A501" s="23" t="s">
        <v>626</v>
      </c>
      <c r="B501" s="23" t="s">
        <v>53</v>
      </c>
      <c r="C501" s="23" t="s">
        <v>53</v>
      </c>
      <c r="D501" s="24"/>
      <c r="E501" s="26"/>
      <c r="F501" s="29">
        <f>TRUNC(SUMIF(N498:N500, N497, F498:F500),0)</f>
        <v>0</v>
      </c>
      <c r="G501" s="26"/>
      <c r="H501" s="29">
        <f>TRUNC(SUMIF(N498:N500, N497, H498:H500),0)</f>
        <v>42347</v>
      </c>
      <c r="I501" s="26"/>
      <c r="J501" s="29">
        <f>TRUNC(SUMIF(N498:N500, N497, J498:J500),0)</f>
        <v>1270</v>
      </c>
      <c r="K501" s="26"/>
      <c r="L501" s="29">
        <f>F501+H501+J501</f>
        <v>43617</v>
      </c>
      <c r="M501" s="23" t="s">
        <v>53</v>
      </c>
      <c r="N501" s="2" t="s">
        <v>69</v>
      </c>
      <c r="O501" s="2" t="s">
        <v>69</v>
      </c>
      <c r="P501" s="2" t="s">
        <v>53</v>
      </c>
      <c r="Q501" s="2" t="s">
        <v>53</v>
      </c>
      <c r="R501" s="2" t="s">
        <v>53</v>
      </c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2" t="s">
        <v>53</v>
      </c>
      <c r="AW501" s="2" t="s">
        <v>53</v>
      </c>
      <c r="AX501" s="2" t="s">
        <v>53</v>
      </c>
      <c r="AY501" s="2" t="s">
        <v>53</v>
      </c>
      <c r="AZ501" s="2" t="s">
        <v>53</v>
      </c>
    </row>
    <row r="502" spans="1:52" ht="30" customHeight="1">
      <c r="A502" s="24"/>
      <c r="B502" s="24"/>
      <c r="C502" s="24"/>
      <c r="D502" s="24"/>
      <c r="E502" s="26"/>
      <c r="F502" s="29"/>
      <c r="G502" s="26"/>
      <c r="H502" s="29"/>
      <c r="I502" s="26"/>
      <c r="J502" s="29"/>
      <c r="K502" s="26"/>
      <c r="L502" s="29"/>
      <c r="M502" s="24"/>
    </row>
    <row r="503" spans="1:52" ht="30" customHeight="1">
      <c r="A503" s="20" t="s">
        <v>1490</v>
      </c>
      <c r="B503" s="21"/>
      <c r="C503" s="21"/>
      <c r="D503" s="21"/>
      <c r="E503" s="25"/>
      <c r="F503" s="28"/>
      <c r="G503" s="25"/>
      <c r="H503" s="28"/>
      <c r="I503" s="25"/>
      <c r="J503" s="28"/>
      <c r="K503" s="25"/>
      <c r="L503" s="28"/>
      <c r="M503" s="22"/>
      <c r="N503" s="1" t="s">
        <v>1491</v>
      </c>
    </row>
    <row r="504" spans="1:52" ht="30" customHeight="1">
      <c r="A504" s="23" t="s">
        <v>1496</v>
      </c>
      <c r="B504" s="23" t="s">
        <v>1497</v>
      </c>
      <c r="C504" s="23" t="s">
        <v>121</v>
      </c>
      <c r="D504" s="24">
        <v>6.8</v>
      </c>
      <c r="E504" s="26">
        <f>단가대비표!O31</f>
        <v>240</v>
      </c>
      <c r="F504" s="29">
        <f>TRUNC(E504*D504,1)</f>
        <v>1632</v>
      </c>
      <c r="G504" s="26">
        <f>단가대비표!P31</f>
        <v>0</v>
      </c>
      <c r="H504" s="29">
        <f>TRUNC(G504*D504,1)</f>
        <v>0</v>
      </c>
      <c r="I504" s="26">
        <f>단가대비표!V31</f>
        <v>0</v>
      </c>
      <c r="J504" s="29">
        <f>TRUNC(I504*D504,1)</f>
        <v>0</v>
      </c>
      <c r="K504" s="26">
        <f t="shared" ref="K504:L507" si="78">TRUNC(E504+G504+I504,1)</f>
        <v>240</v>
      </c>
      <c r="L504" s="29">
        <f t="shared" si="78"/>
        <v>1632</v>
      </c>
      <c r="M504" s="23" t="s">
        <v>1498</v>
      </c>
      <c r="N504" s="2" t="s">
        <v>1491</v>
      </c>
      <c r="O504" s="2" t="s">
        <v>1499</v>
      </c>
      <c r="P504" s="2" t="s">
        <v>66</v>
      </c>
      <c r="Q504" s="2" t="s">
        <v>66</v>
      </c>
      <c r="R504" s="2" t="s">
        <v>65</v>
      </c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2" t="s">
        <v>53</v>
      </c>
      <c r="AW504" s="2" t="s">
        <v>1500</v>
      </c>
      <c r="AX504" s="2" t="s">
        <v>53</v>
      </c>
      <c r="AY504" s="2" t="s">
        <v>53</v>
      </c>
      <c r="AZ504" s="2" t="s">
        <v>53</v>
      </c>
    </row>
    <row r="505" spans="1:52" ht="30" customHeight="1">
      <c r="A505" s="23" t="s">
        <v>1496</v>
      </c>
      <c r="B505" s="23" t="s">
        <v>1501</v>
      </c>
      <c r="C505" s="23" t="s">
        <v>121</v>
      </c>
      <c r="D505" s="24">
        <v>1.36</v>
      </c>
      <c r="E505" s="26">
        <f>단가대비표!O32</f>
        <v>228</v>
      </c>
      <c r="F505" s="29">
        <f>TRUNC(E505*D505,1)</f>
        <v>310</v>
      </c>
      <c r="G505" s="26">
        <f>단가대비표!P32</f>
        <v>0</v>
      </c>
      <c r="H505" s="29">
        <f>TRUNC(G505*D505,1)</f>
        <v>0</v>
      </c>
      <c r="I505" s="26">
        <f>단가대비표!V32</f>
        <v>0</v>
      </c>
      <c r="J505" s="29">
        <f>TRUNC(I505*D505,1)</f>
        <v>0</v>
      </c>
      <c r="K505" s="26">
        <f t="shared" si="78"/>
        <v>228</v>
      </c>
      <c r="L505" s="29">
        <f t="shared" si="78"/>
        <v>310</v>
      </c>
      <c r="M505" s="23" t="s">
        <v>1502</v>
      </c>
      <c r="N505" s="2" t="s">
        <v>1491</v>
      </c>
      <c r="O505" s="2" t="s">
        <v>1503</v>
      </c>
      <c r="P505" s="2" t="s">
        <v>66</v>
      </c>
      <c r="Q505" s="2" t="s">
        <v>66</v>
      </c>
      <c r="R505" s="2" t="s">
        <v>65</v>
      </c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2" t="s">
        <v>53</v>
      </c>
      <c r="AW505" s="2" t="s">
        <v>1504</v>
      </c>
      <c r="AX505" s="2" t="s">
        <v>53</v>
      </c>
      <c r="AY505" s="2" t="s">
        <v>53</v>
      </c>
      <c r="AZ505" s="2" t="s">
        <v>53</v>
      </c>
    </row>
    <row r="506" spans="1:52" ht="30" customHeight="1">
      <c r="A506" s="23" t="s">
        <v>1483</v>
      </c>
      <c r="B506" s="23" t="s">
        <v>1484</v>
      </c>
      <c r="C506" s="23" t="s">
        <v>84</v>
      </c>
      <c r="D506" s="24">
        <v>1</v>
      </c>
      <c r="E506" s="26">
        <f>일위대가목록!E83</f>
        <v>0</v>
      </c>
      <c r="F506" s="29">
        <f>TRUNC(E506*D506,1)</f>
        <v>0</v>
      </c>
      <c r="G506" s="26">
        <f>일위대가목록!F83</f>
        <v>42347</v>
      </c>
      <c r="H506" s="29">
        <f>TRUNC(G506*D506,1)</f>
        <v>42347</v>
      </c>
      <c r="I506" s="26">
        <f>일위대가목록!G83</f>
        <v>1270</v>
      </c>
      <c r="J506" s="29">
        <f>TRUNC(I506*D506,1)</f>
        <v>1270</v>
      </c>
      <c r="K506" s="26">
        <f t="shared" si="78"/>
        <v>43617</v>
      </c>
      <c r="L506" s="29">
        <f t="shared" si="78"/>
        <v>43617</v>
      </c>
      <c r="M506" s="23" t="s">
        <v>1485</v>
      </c>
      <c r="N506" s="2" t="s">
        <v>1491</v>
      </c>
      <c r="O506" s="2" t="s">
        <v>1482</v>
      </c>
      <c r="P506" s="2" t="s">
        <v>65</v>
      </c>
      <c r="Q506" s="2" t="s">
        <v>66</v>
      </c>
      <c r="R506" s="2" t="s">
        <v>66</v>
      </c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2" t="s">
        <v>53</v>
      </c>
      <c r="AW506" s="2" t="s">
        <v>1505</v>
      </c>
      <c r="AX506" s="2" t="s">
        <v>53</v>
      </c>
      <c r="AY506" s="2" t="s">
        <v>53</v>
      </c>
      <c r="AZ506" s="2" t="s">
        <v>53</v>
      </c>
    </row>
    <row r="507" spans="1:52" ht="30" customHeight="1">
      <c r="A507" s="23" t="s">
        <v>1477</v>
      </c>
      <c r="B507" s="23" t="s">
        <v>1478</v>
      </c>
      <c r="C507" s="23" t="s">
        <v>84</v>
      </c>
      <c r="D507" s="24">
        <v>1</v>
      </c>
      <c r="E507" s="26">
        <f>일위대가목록!E82</f>
        <v>0</v>
      </c>
      <c r="F507" s="29">
        <f>TRUNC(E507*D507,1)</f>
        <v>0</v>
      </c>
      <c r="G507" s="26">
        <f>일위대가목록!F82</f>
        <v>3398</v>
      </c>
      <c r="H507" s="29">
        <f>TRUNC(G507*D507,1)</f>
        <v>3398</v>
      </c>
      <c r="I507" s="26">
        <f>일위대가목록!G82</f>
        <v>0</v>
      </c>
      <c r="J507" s="29">
        <f>TRUNC(I507*D507,1)</f>
        <v>0</v>
      </c>
      <c r="K507" s="26">
        <f t="shared" si="78"/>
        <v>3398</v>
      </c>
      <c r="L507" s="29">
        <f t="shared" si="78"/>
        <v>3398</v>
      </c>
      <c r="M507" s="23" t="s">
        <v>1479</v>
      </c>
      <c r="N507" s="2" t="s">
        <v>1491</v>
      </c>
      <c r="O507" s="2" t="s">
        <v>1476</v>
      </c>
      <c r="P507" s="2" t="s">
        <v>65</v>
      </c>
      <c r="Q507" s="2" t="s">
        <v>66</v>
      </c>
      <c r="R507" s="2" t="s">
        <v>66</v>
      </c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2" t="s">
        <v>53</v>
      </c>
      <c r="AW507" s="2" t="s">
        <v>1506</v>
      </c>
      <c r="AX507" s="2" t="s">
        <v>53</v>
      </c>
      <c r="AY507" s="2" t="s">
        <v>53</v>
      </c>
      <c r="AZ507" s="2" t="s">
        <v>53</v>
      </c>
    </row>
    <row r="508" spans="1:52" ht="30" customHeight="1">
      <c r="A508" s="23" t="s">
        <v>626</v>
      </c>
      <c r="B508" s="23" t="s">
        <v>53</v>
      </c>
      <c r="C508" s="23" t="s">
        <v>53</v>
      </c>
      <c r="D508" s="24"/>
      <c r="E508" s="26"/>
      <c r="F508" s="29">
        <f>TRUNC(SUMIF(N504:N507, N503, F504:F507),0)</f>
        <v>1942</v>
      </c>
      <c r="G508" s="26"/>
      <c r="H508" s="29">
        <f>TRUNC(SUMIF(N504:N507, N503, H504:H507),0)</f>
        <v>45745</v>
      </c>
      <c r="I508" s="26"/>
      <c r="J508" s="29">
        <f>TRUNC(SUMIF(N504:N507, N503, J504:J507),0)</f>
        <v>1270</v>
      </c>
      <c r="K508" s="26"/>
      <c r="L508" s="29">
        <f>F508+H508+J508</f>
        <v>48957</v>
      </c>
      <c r="M508" s="23" t="s">
        <v>53</v>
      </c>
      <c r="N508" s="2" t="s">
        <v>69</v>
      </c>
      <c r="O508" s="2" t="s">
        <v>69</v>
      </c>
      <c r="P508" s="2" t="s">
        <v>53</v>
      </c>
      <c r="Q508" s="2" t="s">
        <v>53</v>
      </c>
      <c r="R508" s="2" t="s">
        <v>53</v>
      </c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2" t="s">
        <v>53</v>
      </c>
      <c r="AW508" s="2" t="s">
        <v>53</v>
      </c>
      <c r="AX508" s="2" t="s">
        <v>53</v>
      </c>
      <c r="AY508" s="2" t="s">
        <v>53</v>
      </c>
      <c r="AZ508" s="2" t="s">
        <v>53</v>
      </c>
    </row>
    <row r="509" spans="1:52" ht="30" customHeight="1">
      <c r="A509" s="24"/>
      <c r="B509" s="24"/>
      <c r="C509" s="24"/>
      <c r="D509" s="24"/>
      <c r="E509" s="26"/>
      <c r="F509" s="29"/>
      <c r="G509" s="26"/>
      <c r="H509" s="29"/>
      <c r="I509" s="26"/>
      <c r="J509" s="29"/>
      <c r="K509" s="26"/>
      <c r="L509" s="29"/>
      <c r="M509" s="24"/>
    </row>
    <row r="510" spans="1:52" ht="30" customHeight="1">
      <c r="A510" s="20" t="s">
        <v>1507</v>
      </c>
      <c r="B510" s="21"/>
      <c r="C510" s="21"/>
      <c r="D510" s="21"/>
      <c r="E510" s="25"/>
      <c r="F510" s="28"/>
      <c r="G510" s="25"/>
      <c r="H510" s="28"/>
      <c r="I510" s="25"/>
      <c r="J510" s="28"/>
      <c r="K510" s="25"/>
      <c r="L510" s="28"/>
      <c r="M510" s="22"/>
      <c r="N510" s="1" t="s">
        <v>196</v>
      </c>
    </row>
    <row r="511" spans="1:52" ht="30" customHeight="1">
      <c r="A511" s="23" t="s">
        <v>1509</v>
      </c>
      <c r="B511" s="23" t="s">
        <v>1510</v>
      </c>
      <c r="C511" s="23" t="s">
        <v>84</v>
      </c>
      <c r="D511" s="24">
        <v>1.03</v>
      </c>
      <c r="E511" s="26">
        <f>단가대비표!O38</f>
        <v>15000</v>
      </c>
      <c r="F511" s="29">
        <f>TRUNC(E511*D511,1)</f>
        <v>15450</v>
      </c>
      <c r="G511" s="26">
        <f>단가대비표!P38</f>
        <v>0</v>
      </c>
      <c r="H511" s="29">
        <f>TRUNC(G511*D511,1)</f>
        <v>0</v>
      </c>
      <c r="I511" s="26">
        <f>단가대비표!V38</f>
        <v>0</v>
      </c>
      <c r="J511" s="29">
        <f>TRUNC(I511*D511,1)</f>
        <v>0</v>
      </c>
      <c r="K511" s="26">
        <f t="shared" ref="K511:L514" si="79">TRUNC(E511+G511+I511,1)</f>
        <v>15000</v>
      </c>
      <c r="L511" s="29">
        <f t="shared" si="79"/>
        <v>15450</v>
      </c>
      <c r="M511" s="23" t="s">
        <v>1511</v>
      </c>
      <c r="N511" s="2" t="s">
        <v>196</v>
      </c>
      <c r="O511" s="2" t="s">
        <v>1512</v>
      </c>
      <c r="P511" s="2" t="s">
        <v>66</v>
      </c>
      <c r="Q511" s="2" t="s">
        <v>66</v>
      </c>
      <c r="R511" s="2" t="s">
        <v>65</v>
      </c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2" t="s">
        <v>53</v>
      </c>
      <c r="AW511" s="2" t="s">
        <v>1513</v>
      </c>
      <c r="AX511" s="2" t="s">
        <v>53</v>
      </c>
      <c r="AY511" s="2" t="s">
        <v>53</v>
      </c>
      <c r="AZ511" s="2" t="s">
        <v>53</v>
      </c>
    </row>
    <row r="512" spans="1:52" ht="30" customHeight="1">
      <c r="A512" s="23" t="s">
        <v>1106</v>
      </c>
      <c r="B512" s="23" t="s">
        <v>1107</v>
      </c>
      <c r="C512" s="23" t="s">
        <v>306</v>
      </c>
      <c r="D512" s="24">
        <v>0.05</v>
      </c>
      <c r="E512" s="26">
        <f>일위대가목록!E44</f>
        <v>118771</v>
      </c>
      <c r="F512" s="29">
        <f>TRUNC(E512*D512,1)</f>
        <v>5938.5</v>
      </c>
      <c r="G512" s="26">
        <f>일위대가목록!F44</f>
        <v>74260</v>
      </c>
      <c r="H512" s="29">
        <f>TRUNC(G512*D512,1)</f>
        <v>3713</v>
      </c>
      <c r="I512" s="26">
        <f>일위대가목록!G44</f>
        <v>0</v>
      </c>
      <c r="J512" s="29">
        <f>TRUNC(I512*D512,1)</f>
        <v>0</v>
      </c>
      <c r="K512" s="26">
        <f t="shared" si="79"/>
        <v>193031</v>
      </c>
      <c r="L512" s="29">
        <f t="shared" si="79"/>
        <v>9651.5</v>
      </c>
      <c r="M512" s="23" t="s">
        <v>1108</v>
      </c>
      <c r="N512" s="2" t="s">
        <v>196</v>
      </c>
      <c r="O512" s="2" t="s">
        <v>1109</v>
      </c>
      <c r="P512" s="2" t="s">
        <v>65</v>
      </c>
      <c r="Q512" s="2" t="s">
        <v>66</v>
      </c>
      <c r="R512" s="2" t="s">
        <v>66</v>
      </c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2" t="s">
        <v>53</v>
      </c>
      <c r="AW512" s="2" t="s">
        <v>1514</v>
      </c>
      <c r="AX512" s="2" t="s">
        <v>53</v>
      </c>
      <c r="AY512" s="2" t="s">
        <v>53</v>
      </c>
      <c r="AZ512" s="2" t="s">
        <v>53</v>
      </c>
    </row>
    <row r="513" spans="1:52" ht="30" customHeight="1">
      <c r="A513" s="23" t="s">
        <v>1412</v>
      </c>
      <c r="B513" s="23" t="s">
        <v>1413</v>
      </c>
      <c r="C513" s="23" t="s">
        <v>84</v>
      </c>
      <c r="D513" s="24">
        <v>1</v>
      </c>
      <c r="E513" s="26">
        <f>일위대가목록!E73</f>
        <v>0</v>
      </c>
      <c r="F513" s="29">
        <f>TRUNC(E513*D513,1)</f>
        <v>0</v>
      </c>
      <c r="G513" s="26">
        <f>일위대가목록!F73</f>
        <v>11694</v>
      </c>
      <c r="H513" s="29">
        <f>TRUNC(G513*D513,1)</f>
        <v>11694</v>
      </c>
      <c r="I513" s="26">
        <f>일위대가목록!G73</f>
        <v>233</v>
      </c>
      <c r="J513" s="29">
        <f>TRUNC(I513*D513,1)</f>
        <v>233</v>
      </c>
      <c r="K513" s="26">
        <f t="shared" si="79"/>
        <v>11927</v>
      </c>
      <c r="L513" s="29">
        <f t="shared" si="79"/>
        <v>11927</v>
      </c>
      <c r="M513" s="23" t="s">
        <v>1414</v>
      </c>
      <c r="N513" s="2" t="s">
        <v>196</v>
      </c>
      <c r="O513" s="2" t="s">
        <v>1411</v>
      </c>
      <c r="P513" s="2" t="s">
        <v>65</v>
      </c>
      <c r="Q513" s="2" t="s">
        <v>66</v>
      </c>
      <c r="R513" s="2" t="s">
        <v>66</v>
      </c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2" t="s">
        <v>53</v>
      </c>
      <c r="AW513" s="2" t="s">
        <v>1515</v>
      </c>
      <c r="AX513" s="2" t="s">
        <v>53</v>
      </c>
      <c r="AY513" s="2" t="s">
        <v>53</v>
      </c>
      <c r="AZ513" s="2" t="s">
        <v>53</v>
      </c>
    </row>
    <row r="514" spans="1:52" ht="30" customHeight="1">
      <c r="A514" s="23" t="s">
        <v>1492</v>
      </c>
      <c r="B514" s="23" t="s">
        <v>1493</v>
      </c>
      <c r="C514" s="23" t="s">
        <v>84</v>
      </c>
      <c r="D514" s="24">
        <v>1</v>
      </c>
      <c r="E514" s="26">
        <f>일위대가목록!E84</f>
        <v>1942</v>
      </c>
      <c r="F514" s="29">
        <f>TRUNC(E514*D514,1)</f>
        <v>1942</v>
      </c>
      <c r="G514" s="26">
        <f>일위대가목록!F84</f>
        <v>45745</v>
      </c>
      <c r="H514" s="29">
        <f>TRUNC(G514*D514,1)</f>
        <v>45745</v>
      </c>
      <c r="I514" s="26">
        <f>일위대가목록!G84</f>
        <v>1270</v>
      </c>
      <c r="J514" s="29">
        <f>TRUNC(I514*D514,1)</f>
        <v>1270</v>
      </c>
      <c r="K514" s="26">
        <f t="shared" si="79"/>
        <v>48957</v>
      </c>
      <c r="L514" s="29">
        <f t="shared" si="79"/>
        <v>48957</v>
      </c>
      <c r="M514" s="23" t="s">
        <v>1494</v>
      </c>
      <c r="N514" s="2" t="s">
        <v>196</v>
      </c>
      <c r="O514" s="2" t="s">
        <v>1491</v>
      </c>
      <c r="P514" s="2" t="s">
        <v>65</v>
      </c>
      <c r="Q514" s="2" t="s">
        <v>66</v>
      </c>
      <c r="R514" s="2" t="s">
        <v>66</v>
      </c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2" t="s">
        <v>53</v>
      </c>
      <c r="AW514" s="2" t="s">
        <v>1516</v>
      </c>
      <c r="AX514" s="2" t="s">
        <v>53</v>
      </c>
      <c r="AY514" s="2" t="s">
        <v>53</v>
      </c>
      <c r="AZ514" s="2" t="s">
        <v>53</v>
      </c>
    </row>
    <row r="515" spans="1:52" ht="30" customHeight="1">
      <c r="A515" s="23" t="s">
        <v>626</v>
      </c>
      <c r="B515" s="23" t="s">
        <v>53</v>
      </c>
      <c r="C515" s="23" t="s">
        <v>53</v>
      </c>
      <c r="D515" s="24"/>
      <c r="E515" s="26"/>
      <c r="F515" s="29">
        <f>TRUNC(SUMIF(N511:N514, N510, F511:F514),0)</f>
        <v>23330</v>
      </c>
      <c r="G515" s="26"/>
      <c r="H515" s="29">
        <f>TRUNC(SUMIF(N511:N514, N510, H511:H514),0)</f>
        <v>61152</v>
      </c>
      <c r="I515" s="26"/>
      <c r="J515" s="29">
        <f>TRUNC(SUMIF(N511:N514, N510, J511:J514),0)</f>
        <v>1503</v>
      </c>
      <c r="K515" s="26"/>
      <c r="L515" s="29">
        <f>F515+H515+J515</f>
        <v>85985</v>
      </c>
      <c r="M515" s="23" t="s">
        <v>53</v>
      </c>
      <c r="N515" s="2" t="s">
        <v>69</v>
      </c>
      <c r="O515" s="2" t="s">
        <v>69</v>
      </c>
      <c r="P515" s="2" t="s">
        <v>53</v>
      </c>
      <c r="Q515" s="2" t="s">
        <v>53</v>
      </c>
      <c r="R515" s="2" t="s">
        <v>53</v>
      </c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2" t="s">
        <v>53</v>
      </c>
      <c r="AW515" s="2" t="s">
        <v>53</v>
      </c>
      <c r="AX515" s="2" t="s">
        <v>53</v>
      </c>
      <c r="AY515" s="2" t="s">
        <v>53</v>
      </c>
      <c r="AZ515" s="2" t="s">
        <v>53</v>
      </c>
    </row>
    <row r="516" spans="1:52" ht="30" customHeight="1">
      <c r="A516" s="24"/>
      <c r="B516" s="24"/>
      <c r="C516" s="24"/>
      <c r="D516" s="24"/>
      <c r="E516" s="26"/>
      <c r="F516" s="29"/>
      <c r="G516" s="26"/>
      <c r="H516" s="29"/>
      <c r="I516" s="26"/>
      <c r="J516" s="29"/>
      <c r="K516" s="26"/>
      <c r="L516" s="29"/>
      <c r="M516" s="24"/>
    </row>
    <row r="517" spans="1:52" ht="30" customHeight="1">
      <c r="A517" s="20" t="s">
        <v>1517</v>
      </c>
      <c r="B517" s="21"/>
      <c r="C517" s="21"/>
      <c r="D517" s="21"/>
      <c r="E517" s="25"/>
      <c r="F517" s="28"/>
      <c r="G517" s="25"/>
      <c r="H517" s="28"/>
      <c r="I517" s="25"/>
      <c r="J517" s="28"/>
      <c r="K517" s="25"/>
      <c r="L517" s="28"/>
      <c r="M517" s="22"/>
      <c r="N517" s="1" t="s">
        <v>1518</v>
      </c>
    </row>
    <row r="518" spans="1:52" ht="30" customHeight="1">
      <c r="A518" s="23" t="s">
        <v>1523</v>
      </c>
      <c r="B518" s="23" t="s">
        <v>622</v>
      </c>
      <c r="C518" s="23" t="s">
        <v>574</v>
      </c>
      <c r="D518" s="24">
        <v>1.4999999999999999E-2</v>
      </c>
      <c r="E518" s="26">
        <f>단가대비표!O141</f>
        <v>0</v>
      </c>
      <c r="F518" s="29">
        <f>TRUNC(E518*D518,1)</f>
        <v>0</v>
      </c>
      <c r="G518" s="26">
        <f>단가대비표!P141</f>
        <v>268225</v>
      </c>
      <c r="H518" s="29">
        <f>TRUNC(G518*D518,1)</f>
        <v>4023.3</v>
      </c>
      <c r="I518" s="26">
        <f>단가대비표!V141</f>
        <v>0</v>
      </c>
      <c r="J518" s="29">
        <f>TRUNC(I518*D518,1)</f>
        <v>0</v>
      </c>
      <c r="K518" s="26">
        <f t="shared" ref="K518:L520" si="80">TRUNC(E518+G518+I518,1)</f>
        <v>268225</v>
      </c>
      <c r="L518" s="29">
        <f t="shared" si="80"/>
        <v>4023.3</v>
      </c>
      <c r="M518" s="23" t="s">
        <v>1524</v>
      </c>
      <c r="N518" s="2" t="s">
        <v>1518</v>
      </c>
      <c r="O518" s="2" t="s">
        <v>1525</v>
      </c>
      <c r="P518" s="2" t="s">
        <v>66</v>
      </c>
      <c r="Q518" s="2" t="s">
        <v>66</v>
      </c>
      <c r="R518" s="2" t="s">
        <v>65</v>
      </c>
      <c r="S518" s="3"/>
      <c r="T518" s="3"/>
      <c r="U518" s="3"/>
      <c r="V518" s="3">
        <v>1</v>
      </c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2" t="s">
        <v>53</v>
      </c>
      <c r="AW518" s="2" t="s">
        <v>1526</v>
      </c>
      <c r="AX518" s="2" t="s">
        <v>53</v>
      </c>
      <c r="AY518" s="2" t="s">
        <v>53</v>
      </c>
      <c r="AZ518" s="2" t="s">
        <v>53</v>
      </c>
    </row>
    <row r="519" spans="1:52" ht="30" customHeight="1">
      <c r="A519" s="23" t="s">
        <v>731</v>
      </c>
      <c r="B519" s="23" t="s">
        <v>622</v>
      </c>
      <c r="C519" s="23" t="s">
        <v>574</v>
      </c>
      <c r="D519" s="24">
        <v>3.0000000000000001E-3</v>
      </c>
      <c r="E519" s="26">
        <f>단가대비표!O125</f>
        <v>0</v>
      </c>
      <c r="F519" s="29">
        <f>TRUNC(E519*D519,1)</f>
        <v>0</v>
      </c>
      <c r="G519" s="26">
        <f>단가대비표!P125</f>
        <v>172698</v>
      </c>
      <c r="H519" s="29">
        <f>TRUNC(G519*D519,1)</f>
        <v>518</v>
      </c>
      <c r="I519" s="26">
        <f>단가대비표!V125</f>
        <v>0</v>
      </c>
      <c r="J519" s="29">
        <f>TRUNC(I519*D519,1)</f>
        <v>0</v>
      </c>
      <c r="K519" s="26">
        <f t="shared" si="80"/>
        <v>172698</v>
      </c>
      <c r="L519" s="29">
        <f t="shared" si="80"/>
        <v>518</v>
      </c>
      <c r="M519" s="23" t="s">
        <v>732</v>
      </c>
      <c r="N519" s="2" t="s">
        <v>1518</v>
      </c>
      <c r="O519" s="2" t="s">
        <v>733</v>
      </c>
      <c r="P519" s="2" t="s">
        <v>66</v>
      </c>
      <c r="Q519" s="2" t="s">
        <v>66</v>
      </c>
      <c r="R519" s="2" t="s">
        <v>65</v>
      </c>
      <c r="S519" s="3"/>
      <c r="T519" s="3"/>
      <c r="U519" s="3"/>
      <c r="V519" s="3">
        <v>1</v>
      </c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2" t="s">
        <v>53</v>
      </c>
      <c r="AW519" s="2" t="s">
        <v>1527</v>
      </c>
      <c r="AX519" s="2" t="s">
        <v>53</v>
      </c>
      <c r="AY519" s="2" t="s">
        <v>53</v>
      </c>
      <c r="AZ519" s="2" t="s">
        <v>53</v>
      </c>
    </row>
    <row r="520" spans="1:52" ht="30" customHeight="1">
      <c r="A520" s="23" t="s">
        <v>1528</v>
      </c>
      <c r="B520" s="23" t="s">
        <v>1046</v>
      </c>
      <c r="C520" s="23" t="s">
        <v>618</v>
      </c>
      <c r="D520" s="24">
        <v>1</v>
      </c>
      <c r="E520" s="26">
        <f>TRUNC(SUMIF(V518:V520, RIGHTB(O520, 1), H518:H520)*U520, 2)</f>
        <v>90.82</v>
      </c>
      <c r="F520" s="29">
        <f>TRUNC(E520*D520,1)</f>
        <v>90.8</v>
      </c>
      <c r="G520" s="26">
        <v>0</v>
      </c>
      <c r="H520" s="29">
        <f>TRUNC(G520*D520,1)</f>
        <v>0</v>
      </c>
      <c r="I520" s="26">
        <v>0</v>
      </c>
      <c r="J520" s="29">
        <f>TRUNC(I520*D520,1)</f>
        <v>0</v>
      </c>
      <c r="K520" s="26">
        <f t="shared" si="80"/>
        <v>90.8</v>
      </c>
      <c r="L520" s="29">
        <f t="shared" si="80"/>
        <v>90.8</v>
      </c>
      <c r="M520" s="23" t="s">
        <v>53</v>
      </c>
      <c r="N520" s="2" t="s">
        <v>1518</v>
      </c>
      <c r="O520" s="2" t="s">
        <v>619</v>
      </c>
      <c r="P520" s="2" t="s">
        <v>66</v>
      </c>
      <c r="Q520" s="2" t="s">
        <v>66</v>
      </c>
      <c r="R520" s="2" t="s">
        <v>66</v>
      </c>
      <c r="S520" s="3">
        <v>1</v>
      </c>
      <c r="T520" s="3">
        <v>0</v>
      </c>
      <c r="U520" s="3">
        <v>0.02</v>
      </c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2" t="s">
        <v>53</v>
      </c>
      <c r="AW520" s="2" t="s">
        <v>1529</v>
      </c>
      <c r="AX520" s="2" t="s">
        <v>53</v>
      </c>
      <c r="AY520" s="2" t="s">
        <v>53</v>
      </c>
      <c r="AZ520" s="2" t="s">
        <v>53</v>
      </c>
    </row>
    <row r="521" spans="1:52" ht="30" customHeight="1">
      <c r="A521" s="23" t="s">
        <v>626</v>
      </c>
      <c r="B521" s="23" t="s">
        <v>53</v>
      </c>
      <c r="C521" s="23" t="s">
        <v>53</v>
      </c>
      <c r="D521" s="24"/>
      <c r="E521" s="26"/>
      <c r="F521" s="29">
        <f>TRUNC(SUMIF(N518:N520, N517, F518:F520),0)</f>
        <v>90</v>
      </c>
      <c r="G521" s="26"/>
      <c r="H521" s="29">
        <f>TRUNC(SUMIF(N518:N520, N517, H518:H520),0)</f>
        <v>4541</v>
      </c>
      <c r="I521" s="26"/>
      <c r="J521" s="29">
        <f>TRUNC(SUMIF(N518:N520, N517, J518:J520),0)</f>
        <v>0</v>
      </c>
      <c r="K521" s="26"/>
      <c r="L521" s="29">
        <f>F521+H521+J521</f>
        <v>4631</v>
      </c>
      <c r="M521" s="23" t="s">
        <v>53</v>
      </c>
      <c r="N521" s="2" t="s">
        <v>69</v>
      </c>
      <c r="O521" s="2" t="s">
        <v>69</v>
      </c>
      <c r="P521" s="2" t="s">
        <v>53</v>
      </c>
      <c r="Q521" s="2" t="s">
        <v>53</v>
      </c>
      <c r="R521" s="2" t="s">
        <v>53</v>
      </c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2" t="s">
        <v>53</v>
      </c>
      <c r="AW521" s="2" t="s">
        <v>53</v>
      </c>
      <c r="AX521" s="2" t="s">
        <v>53</v>
      </c>
      <c r="AY521" s="2" t="s">
        <v>53</v>
      </c>
      <c r="AZ521" s="2" t="s">
        <v>53</v>
      </c>
    </row>
    <row r="522" spans="1:52" ht="30" customHeight="1">
      <c r="A522" s="24"/>
      <c r="B522" s="24"/>
      <c r="C522" s="24"/>
      <c r="D522" s="24"/>
      <c r="E522" s="26"/>
      <c r="F522" s="29"/>
      <c r="G522" s="26"/>
      <c r="H522" s="29"/>
      <c r="I522" s="26"/>
      <c r="J522" s="29"/>
      <c r="K522" s="26"/>
      <c r="L522" s="29"/>
      <c r="M522" s="24"/>
    </row>
    <row r="523" spans="1:52" ht="30" customHeight="1">
      <c r="A523" s="20" t="s">
        <v>1530</v>
      </c>
      <c r="B523" s="21"/>
      <c r="C523" s="21"/>
      <c r="D523" s="21"/>
      <c r="E523" s="25"/>
      <c r="F523" s="28"/>
      <c r="G523" s="25"/>
      <c r="H523" s="28"/>
      <c r="I523" s="25"/>
      <c r="J523" s="28"/>
      <c r="K523" s="25"/>
      <c r="L523" s="28"/>
      <c r="M523" s="22"/>
      <c r="N523" s="1" t="s">
        <v>1531</v>
      </c>
    </row>
    <row r="524" spans="1:52" ht="30" customHeight="1">
      <c r="A524" s="23" t="s">
        <v>1535</v>
      </c>
      <c r="B524" s="23" t="s">
        <v>1536</v>
      </c>
      <c r="C524" s="23" t="s">
        <v>612</v>
      </c>
      <c r="D524" s="24">
        <v>0.08</v>
      </c>
      <c r="E524" s="26">
        <f>단가대비표!O86</f>
        <v>10000</v>
      </c>
      <c r="F524" s="29">
        <f>TRUNC(E524*D524,1)</f>
        <v>800</v>
      </c>
      <c r="G524" s="26">
        <f>단가대비표!P86</f>
        <v>0</v>
      </c>
      <c r="H524" s="29">
        <f>TRUNC(G524*D524,1)</f>
        <v>0</v>
      </c>
      <c r="I524" s="26">
        <f>단가대비표!V86</f>
        <v>0</v>
      </c>
      <c r="J524" s="29">
        <f>TRUNC(I524*D524,1)</f>
        <v>0</v>
      </c>
      <c r="K524" s="26">
        <f>TRUNC(E524+G524+I524,1)</f>
        <v>10000</v>
      </c>
      <c r="L524" s="29">
        <f>TRUNC(F524+H524+J524,1)</f>
        <v>800</v>
      </c>
      <c r="M524" s="23" t="s">
        <v>1537</v>
      </c>
      <c r="N524" s="2" t="s">
        <v>1531</v>
      </c>
      <c r="O524" s="2" t="s">
        <v>1538</v>
      </c>
      <c r="P524" s="2" t="s">
        <v>66</v>
      </c>
      <c r="Q524" s="2" t="s">
        <v>66</v>
      </c>
      <c r="R524" s="2" t="s">
        <v>65</v>
      </c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2" t="s">
        <v>53</v>
      </c>
      <c r="AW524" s="2" t="s">
        <v>1539</v>
      </c>
      <c r="AX524" s="2" t="s">
        <v>53</v>
      </c>
      <c r="AY524" s="2" t="s">
        <v>53</v>
      </c>
      <c r="AZ524" s="2" t="s">
        <v>53</v>
      </c>
    </row>
    <row r="525" spans="1:52" ht="30" customHeight="1">
      <c r="A525" s="23" t="s">
        <v>1540</v>
      </c>
      <c r="B525" s="23" t="s">
        <v>1541</v>
      </c>
      <c r="C525" s="23" t="s">
        <v>612</v>
      </c>
      <c r="D525" s="24">
        <v>4.0000000000000001E-3</v>
      </c>
      <c r="E525" s="26">
        <f>단가대비표!O88</f>
        <v>3494.44</v>
      </c>
      <c r="F525" s="29">
        <f>TRUNC(E525*D525,1)</f>
        <v>13.9</v>
      </c>
      <c r="G525" s="26">
        <f>단가대비표!P88</f>
        <v>0</v>
      </c>
      <c r="H525" s="29">
        <f>TRUNC(G525*D525,1)</f>
        <v>0</v>
      </c>
      <c r="I525" s="26">
        <f>단가대비표!V88</f>
        <v>0</v>
      </c>
      <c r="J525" s="29">
        <f>TRUNC(I525*D525,1)</f>
        <v>0</v>
      </c>
      <c r="K525" s="26">
        <f>TRUNC(E525+G525+I525,1)</f>
        <v>3494.4</v>
      </c>
      <c r="L525" s="29">
        <f>TRUNC(F525+H525+J525,1)</f>
        <v>13.9</v>
      </c>
      <c r="M525" s="23" t="s">
        <v>1542</v>
      </c>
      <c r="N525" s="2" t="s">
        <v>1531</v>
      </c>
      <c r="O525" s="2" t="s">
        <v>1543</v>
      </c>
      <c r="P525" s="2" t="s">
        <v>66</v>
      </c>
      <c r="Q525" s="2" t="s">
        <v>66</v>
      </c>
      <c r="R525" s="2" t="s">
        <v>65</v>
      </c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2" t="s">
        <v>53</v>
      </c>
      <c r="AW525" s="2" t="s">
        <v>1544</v>
      </c>
      <c r="AX525" s="2" t="s">
        <v>53</v>
      </c>
      <c r="AY525" s="2" t="s">
        <v>53</v>
      </c>
      <c r="AZ525" s="2" t="s">
        <v>53</v>
      </c>
    </row>
    <row r="526" spans="1:52" ht="30" customHeight="1">
      <c r="A526" s="23" t="s">
        <v>626</v>
      </c>
      <c r="B526" s="23" t="s">
        <v>53</v>
      </c>
      <c r="C526" s="23" t="s">
        <v>53</v>
      </c>
      <c r="D526" s="24"/>
      <c r="E526" s="26"/>
      <c r="F526" s="29">
        <f>TRUNC(SUMIF(N524:N525, N523, F524:F525),0)</f>
        <v>813</v>
      </c>
      <c r="G526" s="26"/>
      <c r="H526" s="29">
        <f>TRUNC(SUMIF(N524:N525, N523, H524:H525),0)</f>
        <v>0</v>
      </c>
      <c r="I526" s="26"/>
      <c r="J526" s="29">
        <f>TRUNC(SUMIF(N524:N525, N523, J524:J525),0)</f>
        <v>0</v>
      </c>
      <c r="K526" s="26"/>
      <c r="L526" s="29">
        <f>F526+H526+J526</f>
        <v>813</v>
      </c>
      <c r="M526" s="23" t="s">
        <v>53</v>
      </c>
      <c r="N526" s="2" t="s">
        <v>69</v>
      </c>
      <c r="O526" s="2" t="s">
        <v>69</v>
      </c>
      <c r="P526" s="2" t="s">
        <v>53</v>
      </c>
      <c r="Q526" s="2" t="s">
        <v>53</v>
      </c>
      <c r="R526" s="2" t="s">
        <v>53</v>
      </c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2" t="s">
        <v>53</v>
      </c>
      <c r="AW526" s="2" t="s">
        <v>53</v>
      </c>
      <c r="AX526" s="2" t="s">
        <v>53</v>
      </c>
      <c r="AY526" s="2" t="s">
        <v>53</v>
      </c>
      <c r="AZ526" s="2" t="s">
        <v>53</v>
      </c>
    </row>
    <row r="527" spans="1:52" ht="30" customHeight="1">
      <c r="A527" s="24"/>
      <c r="B527" s="24"/>
      <c r="C527" s="24"/>
      <c r="D527" s="24"/>
      <c r="E527" s="26"/>
      <c r="F527" s="29"/>
      <c r="G527" s="26"/>
      <c r="H527" s="29"/>
      <c r="I527" s="26"/>
      <c r="J527" s="29"/>
      <c r="K527" s="26"/>
      <c r="L527" s="29"/>
      <c r="M527" s="24"/>
    </row>
    <row r="528" spans="1:52" ht="30" customHeight="1">
      <c r="A528" s="20" t="s">
        <v>1545</v>
      </c>
      <c r="B528" s="21"/>
      <c r="C528" s="21"/>
      <c r="D528" s="21"/>
      <c r="E528" s="25"/>
      <c r="F528" s="28"/>
      <c r="G528" s="25"/>
      <c r="H528" s="28"/>
      <c r="I528" s="25"/>
      <c r="J528" s="28"/>
      <c r="K528" s="25"/>
      <c r="L528" s="28"/>
      <c r="M528" s="22"/>
      <c r="N528" s="1" t="s">
        <v>128</v>
      </c>
    </row>
    <row r="529" spans="1:52" ht="30" customHeight="1">
      <c r="A529" s="23" t="s">
        <v>1532</v>
      </c>
      <c r="B529" s="23" t="s">
        <v>1533</v>
      </c>
      <c r="C529" s="23" t="s">
        <v>84</v>
      </c>
      <c r="D529" s="24">
        <v>1</v>
      </c>
      <c r="E529" s="26">
        <f>일위대가목록!E87</f>
        <v>813</v>
      </c>
      <c r="F529" s="29">
        <f>TRUNC(E529*D529,1)</f>
        <v>813</v>
      </c>
      <c r="G529" s="26">
        <f>일위대가목록!F87</f>
        <v>0</v>
      </c>
      <c r="H529" s="29">
        <f>TRUNC(G529*D529,1)</f>
        <v>0</v>
      </c>
      <c r="I529" s="26">
        <f>일위대가목록!G87</f>
        <v>0</v>
      </c>
      <c r="J529" s="29">
        <f>TRUNC(I529*D529,1)</f>
        <v>0</v>
      </c>
      <c r="K529" s="26">
        <f>TRUNC(E529+G529+I529,1)</f>
        <v>813</v>
      </c>
      <c r="L529" s="29">
        <f>TRUNC(F529+H529+J529,1)</f>
        <v>813</v>
      </c>
      <c r="M529" s="23" t="s">
        <v>1534</v>
      </c>
      <c r="N529" s="2" t="s">
        <v>128</v>
      </c>
      <c r="O529" s="2" t="s">
        <v>1531</v>
      </c>
      <c r="P529" s="2" t="s">
        <v>65</v>
      </c>
      <c r="Q529" s="2" t="s">
        <v>66</v>
      </c>
      <c r="R529" s="2" t="s">
        <v>66</v>
      </c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2" t="s">
        <v>53</v>
      </c>
      <c r="AW529" s="2" t="s">
        <v>1546</v>
      </c>
      <c r="AX529" s="2" t="s">
        <v>53</v>
      </c>
      <c r="AY529" s="2" t="s">
        <v>53</v>
      </c>
      <c r="AZ529" s="2" t="s">
        <v>53</v>
      </c>
    </row>
    <row r="530" spans="1:52" ht="30" customHeight="1">
      <c r="A530" s="23" t="s">
        <v>1519</v>
      </c>
      <c r="B530" s="23" t="s">
        <v>1520</v>
      </c>
      <c r="C530" s="23" t="s">
        <v>84</v>
      </c>
      <c r="D530" s="24">
        <v>1</v>
      </c>
      <c r="E530" s="26">
        <f>일위대가목록!E86</f>
        <v>90</v>
      </c>
      <c r="F530" s="29">
        <f>TRUNC(E530*D530,1)</f>
        <v>90</v>
      </c>
      <c r="G530" s="26">
        <f>일위대가목록!F86</f>
        <v>4541</v>
      </c>
      <c r="H530" s="29">
        <f>TRUNC(G530*D530,1)</f>
        <v>4541</v>
      </c>
      <c r="I530" s="26">
        <f>일위대가목록!G86</f>
        <v>0</v>
      </c>
      <c r="J530" s="29">
        <f>TRUNC(I530*D530,1)</f>
        <v>0</v>
      </c>
      <c r="K530" s="26">
        <f>TRUNC(E530+G530+I530,1)</f>
        <v>4631</v>
      </c>
      <c r="L530" s="29">
        <f>TRUNC(F530+H530+J530,1)</f>
        <v>4631</v>
      </c>
      <c r="M530" s="23" t="s">
        <v>1521</v>
      </c>
      <c r="N530" s="2" t="s">
        <v>128</v>
      </c>
      <c r="O530" s="2" t="s">
        <v>1518</v>
      </c>
      <c r="P530" s="2" t="s">
        <v>65</v>
      </c>
      <c r="Q530" s="2" t="s">
        <v>66</v>
      </c>
      <c r="R530" s="2" t="s">
        <v>66</v>
      </c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2" t="s">
        <v>53</v>
      </c>
      <c r="AW530" s="2" t="s">
        <v>1547</v>
      </c>
      <c r="AX530" s="2" t="s">
        <v>53</v>
      </c>
      <c r="AY530" s="2" t="s">
        <v>53</v>
      </c>
      <c r="AZ530" s="2" t="s">
        <v>53</v>
      </c>
    </row>
    <row r="531" spans="1:52" ht="30" customHeight="1">
      <c r="A531" s="23" t="s">
        <v>626</v>
      </c>
      <c r="B531" s="23" t="s">
        <v>53</v>
      </c>
      <c r="C531" s="23" t="s">
        <v>53</v>
      </c>
      <c r="D531" s="24"/>
      <c r="E531" s="26"/>
      <c r="F531" s="29">
        <f>TRUNC(SUMIF(N529:N530, N528, F529:F530),0)</f>
        <v>903</v>
      </c>
      <c r="G531" s="26"/>
      <c r="H531" s="29">
        <f>TRUNC(SUMIF(N529:N530, N528, H529:H530),0)</f>
        <v>4541</v>
      </c>
      <c r="I531" s="26"/>
      <c r="J531" s="29">
        <f>TRUNC(SUMIF(N529:N530, N528, J529:J530),0)</f>
        <v>0</v>
      </c>
      <c r="K531" s="26"/>
      <c r="L531" s="29">
        <f>F531+H531+J531</f>
        <v>5444</v>
      </c>
      <c r="M531" s="23" t="s">
        <v>53</v>
      </c>
      <c r="N531" s="2" t="s">
        <v>69</v>
      </c>
      <c r="O531" s="2" t="s">
        <v>69</v>
      </c>
      <c r="P531" s="2" t="s">
        <v>53</v>
      </c>
      <c r="Q531" s="2" t="s">
        <v>53</v>
      </c>
      <c r="R531" s="2" t="s">
        <v>53</v>
      </c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2" t="s">
        <v>53</v>
      </c>
      <c r="AW531" s="2" t="s">
        <v>53</v>
      </c>
      <c r="AX531" s="2" t="s">
        <v>53</v>
      </c>
      <c r="AY531" s="2" t="s">
        <v>53</v>
      </c>
      <c r="AZ531" s="2" t="s">
        <v>53</v>
      </c>
    </row>
    <row r="532" spans="1:52" ht="30" customHeight="1">
      <c r="A532" s="24"/>
      <c r="B532" s="24"/>
      <c r="C532" s="24"/>
      <c r="D532" s="24"/>
      <c r="E532" s="26"/>
      <c r="F532" s="29"/>
      <c r="G532" s="26"/>
      <c r="H532" s="29"/>
      <c r="I532" s="26"/>
      <c r="J532" s="29"/>
      <c r="K532" s="26"/>
      <c r="L532" s="29"/>
      <c r="M532" s="24"/>
    </row>
    <row r="533" spans="1:52" ht="30" customHeight="1">
      <c r="A533" s="20" t="s">
        <v>1548</v>
      </c>
      <c r="B533" s="21"/>
      <c r="C533" s="21"/>
      <c r="D533" s="21"/>
      <c r="E533" s="25"/>
      <c r="F533" s="28"/>
      <c r="G533" s="25"/>
      <c r="H533" s="28"/>
      <c r="I533" s="25"/>
      <c r="J533" s="28"/>
      <c r="K533" s="25"/>
      <c r="L533" s="28"/>
      <c r="M533" s="22"/>
      <c r="N533" s="1" t="s">
        <v>133</v>
      </c>
    </row>
    <row r="534" spans="1:52" ht="30" customHeight="1">
      <c r="A534" s="23" t="s">
        <v>1550</v>
      </c>
      <c r="B534" s="23" t="s">
        <v>1551</v>
      </c>
      <c r="C534" s="23" t="s">
        <v>84</v>
      </c>
      <c r="D534" s="24">
        <v>1</v>
      </c>
      <c r="E534" s="26">
        <f>일위대가목록!E98</f>
        <v>1470</v>
      </c>
      <c r="F534" s="29">
        <f>TRUNC(E534*D534,1)</f>
        <v>1470</v>
      </c>
      <c r="G534" s="26">
        <f>일위대가목록!F98</f>
        <v>0</v>
      </c>
      <c r="H534" s="29">
        <f>TRUNC(G534*D534,1)</f>
        <v>0</v>
      </c>
      <c r="I534" s="26">
        <f>일위대가목록!G98</f>
        <v>0</v>
      </c>
      <c r="J534" s="29">
        <f>TRUNC(I534*D534,1)</f>
        <v>0</v>
      </c>
      <c r="K534" s="26">
        <f>TRUNC(E534+G534+I534,1)</f>
        <v>1470</v>
      </c>
      <c r="L534" s="29">
        <f>TRUNC(F534+H534+J534,1)</f>
        <v>1470</v>
      </c>
      <c r="M534" s="23" t="s">
        <v>1552</v>
      </c>
      <c r="N534" s="2" t="s">
        <v>133</v>
      </c>
      <c r="O534" s="2" t="s">
        <v>1553</v>
      </c>
      <c r="P534" s="2" t="s">
        <v>65</v>
      </c>
      <c r="Q534" s="2" t="s">
        <v>66</v>
      </c>
      <c r="R534" s="2" t="s">
        <v>66</v>
      </c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2" t="s">
        <v>53</v>
      </c>
      <c r="AW534" s="2" t="s">
        <v>1554</v>
      </c>
      <c r="AX534" s="2" t="s">
        <v>53</v>
      </c>
      <c r="AY534" s="2" t="s">
        <v>53</v>
      </c>
      <c r="AZ534" s="2" t="s">
        <v>53</v>
      </c>
    </row>
    <row r="535" spans="1:52" ht="30" customHeight="1">
      <c r="A535" s="23" t="s">
        <v>1555</v>
      </c>
      <c r="B535" s="23" t="s">
        <v>1556</v>
      </c>
      <c r="C535" s="23" t="s">
        <v>84</v>
      </c>
      <c r="D535" s="24">
        <v>1</v>
      </c>
      <c r="E535" s="26">
        <f>일위대가목록!E96</f>
        <v>227</v>
      </c>
      <c r="F535" s="29">
        <f>TRUNC(E535*D535,1)</f>
        <v>227</v>
      </c>
      <c r="G535" s="26">
        <f>일위대가목록!F96</f>
        <v>1897</v>
      </c>
      <c r="H535" s="29">
        <f>TRUNC(G535*D535,1)</f>
        <v>1897</v>
      </c>
      <c r="I535" s="26">
        <f>일위대가목록!G96</f>
        <v>0</v>
      </c>
      <c r="J535" s="29">
        <f>TRUNC(I535*D535,1)</f>
        <v>0</v>
      </c>
      <c r="K535" s="26">
        <f>TRUNC(E535+G535+I535,1)</f>
        <v>2124</v>
      </c>
      <c r="L535" s="29">
        <f>TRUNC(F535+H535+J535,1)</f>
        <v>2124</v>
      </c>
      <c r="M535" s="23" t="s">
        <v>1557</v>
      </c>
      <c r="N535" s="2" t="s">
        <v>133</v>
      </c>
      <c r="O535" s="2" t="s">
        <v>1558</v>
      </c>
      <c r="P535" s="2" t="s">
        <v>65</v>
      </c>
      <c r="Q535" s="2" t="s">
        <v>66</v>
      </c>
      <c r="R535" s="2" t="s">
        <v>66</v>
      </c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2" t="s">
        <v>53</v>
      </c>
      <c r="AW535" s="2" t="s">
        <v>1559</v>
      </c>
      <c r="AX535" s="2" t="s">
        <v>53</v>
      </c>
      <c r="AY535" s="2" t="s">
        <v>53</v>
      </c>
      <c r="AZ535" s="2" t="s">
        <v>53</v>
      </c>
    </row>
    <row r="536" spans="1:52" ht="30" customHeight="1">
      <c r="A536" s="23" t="s">
        <v>626</v>
      </c>
      <c r="B536" s="23" t="s">
        <v>53</v>
      </c>
      <c r="C536" s="23" t="s">
        <v>53</v>
      </c>
      <c r="D536" s="24"/>
      <c r="E536" s="26"/>
      <c r="F536" s="29">
        <f>TRUNC(SUMIF(N534:N535, N533, F534:F535),0)</f>
        <v>1697</v>
      </c>
      <c r="G536" s="26"/>
      <c r="H536" s="29">
        <f>TRUNC(SUMIF(N534:N535, N533, H534:H535),0)</f>
        <v>1897</v>
      </c>
      <c r="I536" s="26"/>
      <c r="J536" s="29">
        <f>TRUNC(SUMIF(N534:N535, N533, J534:J535),0)</f>
        <v>0</v>
      </c>
      <c r="K536" s="26"/>
      <c r="L536" s="29">
        <f>F536+H536+J536</f>
        <v>3594</v>
      </c>
      <c r="M536" s="23" t="s">
        <v>53</v>
      </c>
      <c r="N536" s="2" t="s">
        <v>69</v>
      </c>
      <c r="O536" s="2" t="s">
        <v>69</v>
      </c>
      <c r="P536" s="2" t="s">
        <v>53</v>
      </c>
      <c r="Q536" s="2" t="s">
        <v>53</v>
      </c>
      <c r="R536" s="2" t="s">
        <v>53</v>
      </c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2" t="s">
        <v>53</v>
      </c>
      <c r="AW536" s="2" t="s">
        <v>53</v>
      </c>
      <c r="AX536" s="2" t="s">
        <v>53</v>
      </c>
      <c r="AY536" s="2" t="s">
        <v>53</v>
      </c>
      <c r="AZ536" s="2" t="s">
        <v>53</v>
      </c>
    </row>
    <row r="537" spans="1:52" ht="30" customHeight="1">
      <c r="A537" s="24"/>
      <c r="B537" s="24"/>
      <c r="C537" s="24"/>
      <c r="D537" s="24"/>
      <c r="E537" s="26"/>
      <c r="F537" s="29"/>
      <c r="G537" s="26"/>
      <c r="H537" s="29"/>
      <c r="I537" s="26"/>
      <c r="J537" s="29"/>
      <c r="K537" s="26"/>
      <c r="L537" s="29"/>
      <c r="M537" s="24"/>
    </row>
    <row r="538" spans="1:52" ht="30" customHeight="1">
      <c r="A538" s="20" t="s">
        <v>1560</v>
      </c>
      <c r="B538" s="21"/>
      <c r="C538" s="21"/>
      <c r="D538" s="21"/>
      <c r="E538" s="25"/>
      <c r="F538" s="28"/>
      <c r="G538" s="25"/>
      <c r="H538" s="28"/>
      <c r="I538" s="25"/>
      <c r="J538" s="28"/>
      <c r="K538" s="25"/>
      <c r="L538" s="28"/>
      <c r="M538" s="22"/>
      <c r="N538" s="1" t="s">
        <v>1561</v>
      </c>
    </row>
    <row r="539" spans="1:52" ht="30" customHeight="1">
      <c r="A539" s="23" t="s">
        <v>1523</v>
      </c>
      <c r="B539" s="23" t="s">
        <v>622</v>
      </c>
      <c r="C539" s="23" t="s">
        <v>574</v>
      </c>
      <c r="D539" s="24">
        <v>1.2E-2</v>
      </c>
      <c r="E539" s="26">
        <f>단가대비표!O141</f>
        <v>0</v>
      </c>
      <c r="F539" s="29">
        <f>TRUNC(E539*D539,1)</f>
        <v>0</v>
      </c>
      <c r="G539" s="26">
        <f>단가대비표!P141</f>
        <v>268225</v>
      </c>
      <c r="H539" s="29">
        <f>TRUNC(G539*D539,1)</f>
        <v>3218.7</v>
      </c>
      <c r="I539" s="26">
        <f>단가대비표!V141</f>
        <v>0</v>
      </c>
      <c r="J539" s="29">
        <f>TRUNC(I539*D539,1)</f>
        <v>0</v>
      </c>
      <c r="K539" s="26">
        <f t="shared" ref="K539:L543" si="81">TRUNC(E539+G539+I539,1)</f>
        <v>268225</v>
      </c>
      <c r="L539" s="29">
        <f t="shared" si="81"/>
        <v>3218.7</v>
      </c>
      <c r="M539" s="23" t="s">
        <v>1524</v>
      </c>
      <c r="N539" s="2" t="s">
        <v>1561</v>
      </c>
      <c r="O539" s="2" t="s">
        <v>1525</v>
      </c>
      <c r="P539" s="2" t="s">
        <v>66</v>
      </c>
      <c r="Q539" s="2" t="s">
        <v>66</v>
      </c>
      <c r="R539" s="2" t="s">
        <v>65</v>
      </c>
      <c r="S539" s="3"/>
      <c r="T539" s="3"/>
      <c r="U539" s="3"/>
      <c r="V539" s="3">
        <v>1</v>
      </c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2" t="s">
        <v>53</v>
      </c>
      <c r="AW539" s="2" t="s">
        <v>1565</v>
      </c>
      <c r="AX539" s="2" t="s">
        <v>53</v>
      </c>
      <c r="AY539" s="2" t="s">
        <v>53</v>
      </c>
      <c r="AZ539" s="2" t="s">
        <v>53</v>
      </c>
    </row>
    <row r="540" spans="1:52" ht="30" customHeight="1">
      <c r="A540" s="23" t="s">
        <v>731</v>
      </c>
      <c r="B540" s="23" t="s">
        <v>622</v>
      </c>
      <c r="C540" s="23" t="s">
        <v>574</v>
      </c>
      <c r="D540" s="24">
        <v>2E-3</v>
      </c>
      <c r="E540" s="26">
        <f>단가대비표!O125</f>
        <v>0</v>
      </c>
      <c r="F540" s="29">
        <f>TRUNC(E540*D540,1)</f>
        <v>0</v>
      </c>
      <c r="G540" s="26">
        <f>단가대비표!P125</f>
        <v>172698</v>
      </c>
      <c r="H540" s="29">
        <f>TRUNC(G540*D540,1)</f>
        <v>345.3</v>
      </c>
      <c r="I540" s="26">
        <f>단가대비표!V125</f>
        <v>0</v>
      </c>
      <c r="J540" s="29">
        <f>TRUNC(I540*D540,1)</f>
        <v>0</v>
      </c>
      <c r="K540" s="26">
        <f t="shared" si="81"/>
        <v>172698</v>
      </c>
      <c r="L540" s="29">
        <f t="shared" si="81"/>
        <v>345.3</v>
      </c>
      <c r="M540" s="23" t="s">
        <v>732</v>
      </c>
      <c r="N540" s="2" t="s">
        <v>1561</v>
      </c>
      <c r="O540" s="2" t="s">
        <v>733</v>
      </c>
      <c r="P540" s="2" t="s">
        <v>66</v>
      </c>
      <c r="Q540" s="2" t="s">
        <v>66</v>
      </c>
      <c r="R540" s="2" t="s">
        <v>65</v>
      </c>
      <c r="S540" s="3"/>
      <c r="T540" s="3"/>
      <c r="U540" s="3"/>
      <c r="V540" s="3">
        <v>1</v>
      </c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2" t="s">
        <v>53</v>
      </c>
      <c r="AW540" s="2" t="s">
        <v>1566</v>
      </c>
      <c r="AX540" s="2" t="s">
        <v>53</v>
      </c>
      <c r="AY540" s="2" t="s">
        <v>53</v>
      </c>
      <c r="AZ540" s="2" t="s">
        <v>53</v>
      </c>
    </row>
    <row r="541" spans="1:52" ht="30" customHeight="1">
      <c r="A541" s="23" t="s">
        <v>1523</v>
      </c>
      <c r="B541" s="23" t="s">
        <v>622</v>
      </c>
      <c r="C541" s="23" t="s">
        <v>574</v>
      </c>
      <c r="D541" s="24">
        <v>1.2E-2</v>
      </c>
      <c r="E541" s="26">
        <f>단가대비표!O141</f>
        <v>0</v>
      </c>
      <c r="F541" s="29">
        <f>TRUNC(E541*D541,1)</f>
        <v>0</v>
      </c>
      <c r="G541" s="26">
        <f>단가대비표!P141</f>
        <v>268225</v>
      </c>
      <c r="H541" s="29">
        <f>TRUNC(G541*D541,1)</f>
        <v>3218.7</v>
      </c>
      <c r="I541" s="26">
        <f>단가대비표!V141</f>
        <v>0</v>
      </c>
      <c r="J541" s="29">
        <f>TRUNC(I541*D541,1)</f>
        <v>0</v>
      </c>
      <c r="K541" s="26">
        <f t="shared" si="81"/>
        <v>268225</v>
      </c>
      <c r="L541" s="29">
        <f t="shared" si="81"/>
        <v>3218.7</v>
      </c>
      <c r="M541" s="23" t="s">
        <v>1524</v>
      </c>
      <c r="N541" s="2" t="s">
        <v>1561</v>
      </c>
      <c r="O541" s="2" t="s">
        <v>1525</v>
      </c>
      <c r="P541" s="2" t="s">
        <v>66</v>
      </c>
      <c r="Q541" s="2" t="s">
        <v>66</v>
      </c>
      <c r="R541" s="2" t="s">
        <v>65</v>
      </c>
      <c r="S541" s="3"/>
      <c r="T541" s="3"/>
      <c r="U541" s="3"/>
      <c r="V541" s="3">
        <v>1</v>
      </c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2" t="s">
        <v>53</v>
      </c>
      <c r="AW541" s="2" t="s">
        <v>1565</v>
      </c>
      <c r="AX541" s="2" t="s">
        <v>53</v>
      </c>
      <c r="AY541" s="2" t="s">
        <v>53</v>
      </c>
      <c r="AZ541" s="2" t="s">
        <v>53</v>
      </c>
    </row>
    <row r="542" spans="1:52" ht="30" customHeight="1">
      <c r="A542" s="23" t="s">
        <v>731</v>
      </c>
      <c r="B542" s="23" t="s">
        <v>622</v>
      </c>
      <c r="C542" s="23" t="s">
        <v>574</v>
      </c>
      <c r="D542" s="24">
        <v>2E-3</v>
      </c>
      <c r="E542" s="26">
        <f>단가대비표!O125</f>
        <v>0</v>
      </c>
      <c r="F542" s="29">
        <f>TRUNC(E542*D542,1)</f>
        <v>0</v>
      </c>
      <c r="G542" s="26">
        <f>단가대비표!P125</f>
        <v>172698</v>
      </c>
      <c r="H542" s="29">
        <f>TRUNC(G542*D542,1)</f>
        <v>345.3</v>
      </c>
      <c r="I542" s="26">
        <f>단가대비표!V125</f>
        <v>0</v>
      </c>
      <c r="J542" s="29">
        <f>TRUNC(I542*D542,1)</f>
        <v>0</v>
      </c>
      <c r="K542" s="26">
        <f t="shared" si="81"/>
        <v>172698</v>
      </c>
      <c r="L542" s="29">
        <f t="shared" si="81"/>
        <v>345.3</v>
      </c>
      <c r="M542" s="23" t="s">
        <v>732</v>
      </c>
      <c r="N542" s="2" t="s">
        <v>1561</v>
      </c>
      <c r="O542" s="2" t="s">
        <v>733</v>
      </c>
      <c r="P542" s="2" t="s">
        <v>66</v>
      </c>
      <c r="Q542" s="2" t="s">
        <v>66</v>
      </c>
      <c r="R542" s="2" t="s">
        <v>65</v>
      </c>
      <c r="S542" s="3"/>
      <c r="T542" s="3"/>
      <c r="U542" s="3"/>
      <c r="V542" s="3">
        <v>1</v>
      </c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2" t="s">
        <v>53</v>
      </c>
      <c r="AW542" s="2" t="s">
        <v>1566</v>
      </c>
      <c r="AX542" s="2" t="s">
        <v>53</v>
      </c>
      <c r="AY542" s="2" t="s">
        <v>53</v>
      </c>
      <c r="AZ542" s="2" t="s">
        <v>53</v>
      </c>
    </row>
    <row r="543" spans="1:52" ht="30" customHeight="1">
      <c r="A543" s="23" t="s">
        <v>1528</v>
      </c>
      <c r="B543" s="23" t="s">
        <v>1046</v>
      </c>
      <c r="C543" s="23" t="s">
        <v>618</v>
      </c>
      <c r="D543" s="24">
        <v>1</v>
      </c>
      <c r="E543" s="26">
        <f>TRUNC(SUMIF(V539:V543, RIGHTB(O543, 1), H539:H543)*U543, 2)</f>
        <v>142.56</v>
      </c>
      <c r="F543" s="29">
        <f>TRUNC(E543*D543,1)</f>
        <v>142.5</v>
      </c>
      <c r="G543" s="26">
        <v>0</v>
      </c>
      <c r="H543" s="29">
        <f>TRUNC(G543*D543,1)</f>
        <v>0</v>
      </c>
      <c r="I543" s="26">
        <v>0</v>
      </c>
      <c r="J543" s="29">
        <f>TRUNC(I543*D543,1)</f>
        <v>0</v>
      </c>
      <c r="K543" s="26">
        <f t="shared" si="81"/>
        <v>142.5</v>
      </c>
      <c r="L543" s="29">
        <f t="shared" si="81"/>
        <v>142.5</v>
      </c>
      <c r="M543" s="23" t="s">
        <v>53</v>
      </c>
      <c r="N543" s="2" t="s">
        <v>1561</v>
      </c>
      <c r="O543" s="2" t="s">
        <v>619</v>
      </c>
      <c r="P543" s="2" t="s">
        <v>66</v>
      </c>
      <c r="Q543" s="2" t="s">
        <v>66</v>
      </c>
      <c r="R543" s="2" t="s">
        <v>66</v>
      </c>
      <c r="S543" s="3">
        <v>1</v>
      </c>
      <c r="T543" s="3">
        <v>0</v>
      </c>
      <c r="U543" s="3">
        <v>0.02</v>
      </c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2" t="s">
        <v>53</v>
      </c>
      <c r="AW543" s="2" t="s">
        <v>1567</v>
      </c>
      <c r="AX543" s="2" t="s">
        <v>53</v>
      </c>
      <c r="AY543" s="2" t="s">
        <v>53</v>
      </c>
      <c r="AZ543" s="2" t="s">
        <v>53</v>
      </c>
    </row>
    <row r="544" spans="1:52" ht="30" customHeight="1">
      <c r="A544" s="23" t="s">
        <v>626</v>
      </c>
      <c r="B544" s="23" t="s">
        <v>53</v>
      </c>
      <c r="C544" s="23" t="s">
        <v>53</v>
      </c>
      <c r="D544" s="24"/>
      <c r="E544" s="26"/>
      <c r="F544" s="29">
        <f>TRUNC(SUMIF(N539:N543, N538, F539:F543),0)</f>
        <v>142</v>
      </c>
      <c r="G544" s="26"/>
      <c r="H544" s="29">
        <f>TRUNC(SUMIF(N539:N543, N538, H539:H543),0)</f>
        <v>7128</v>
      </c>
      <c r="I544" s="26"/>
      <c r="J544" s="29">
        <f>TRUNC(SUMIF(N539:N543, N538, J539:J543),0)</f>
        <v>0</v>
      </c>
      <c r="K544" s="26"/>
      <c r="L544" s="29">
        <f>F544+H544+J544</f>
        <v>7270</v>
      </c>
      <c r="M544" s="23" t="s">
        <v>53</v>
      </c>
      <c r="N544" s="2" t="s">
        <v>69</v>
      </c>
      <c r="O544" s="2" t="s">
        <v>69</v>
      </c>
      <c r="P544" s="2" t="s">
        <v>53</v>
      </c>
      <c r="Q544" s="2" t="s">
        <v>53</v>
      </c>
      <c r="R544" s="2" t="s">
        <v>53</v>
      </c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2" t="s">
        <v>53</v>
      </c>
      <c r="AW544" s="2" t="s">
        <v>53</v>
      </c>
      <c r="AX544" s="2" t="s">
        <v>53</v>
      </c>
      <c r="AY544" s="2" t="s">
        <v>53</v>
      </c>
      <c r="AZ544" s="2" t="s">
        <v>53</v>
      </c>
    </row>
    <row r="545" spans="1:52" ht="30" customHeight="1">
      <c r="A545" s="24"/>
      <c r="B545" s="24"/>
      <c r="C545" s="24"/>
      <c r="D545" s="24"/>
      <c r="E545" s="26"/>
      <c r="F545" s="29"/>
      <c r="G545" s="26"/>
      <c r="H545" s="29"/>
      <c r="I545" s="26"/>
      <c r="J545" s="29"/>
      <c r="K545" s="26"/>
      <c r="L545" s="29"/>
      <c r="M545" s="24"/>
    </row>
    <row r="546" spans="1:52" ht="30" customHeight="1">
      <c r="A546" s="20" t="s">
        <v>1568</v>
      </c>
      <c r="B546" s="21"/>
      <c r="C546" s="21"/>
      <c r="D546" s="21"/>
      <c r="E546" s="25"/>
      <c r="F546" s="28"/>
      <c r="G546" s="25"/>
      <c r="H546" s="28"/>
      <c r="I546" s="25"/>
      <c r="J546" s="28"/>
      <c r="K546" s="25"/>
      <c r="L546" s="28"/>
      <c r="M546" s="22"/>
      <c r="N546" s="1" t="s">
        <v>1569</v>
      </c>
    </row>
    <row r="547" spans="1:52" ht="30" customHeight="1">
      <c r="A547" s="23" t="s">
        <v>1523</v>
      </c>
      <c r="B547" s="23" t="s">
        <v>622</v>
      </c>
      <c r="C547" s="23" t="s">
        <v>574</v>
      </c>
      <c r="D547" s="24">
        <v>1.2E-2</v>
      </c>
      <c r="E547" s="26">
        <f>단가대비표!O141</f>
        <v>0</v>
      </c>
      <c r="F547" s="29">
        <f t="shared" ref="F547:F552" si="82">TRUNC(E547*D547,1)</f>
        <v>0</v>
      </c>
      <c r="G547" s="26">
        <f>단가대비표!P141</f>
        <v>268225</v>
      </c>
      <c r="H547" s="29">
        <f t="shared" ref="H547:H552" si="83">TRUNC(G547*D547,1)</f>
        <v>3218.7</v>
      </c>
      <c r="I547" s="26">
        <f>단가대비표!V141</f>
        <v>0</v>
      </c>
      <c r="J547" s="29">
        <f t="shared" ref="J547:J552" si="84">TRUNC(I547*D547,1)</f>
        <v>0</v>
      </c>
      <c r="K547" s="26">
        <f t="shared" ref="K547:L552" si="85">TRUNC(E547+G547+I547,1)</f>
        <v>268225</v>
      </c>
      <c r="L547" s="29">
        <f t="shared" si="85"/>
        <v>3218.7</v>
      </c>
      <c r="M547" s="23" t="s">
        <v>1524</v>
      </c>
      <c r="N547" s="2" t="s">
        <v>1569</v>
      </c>
      <c r="O547" s="2" t="s">
        <v>1525</v>
      </c>
      <c r="P547" s="2" t="s">
        <v>66</v>
      </c>
      <c r="Q547" s="2" t="s">
        <v>66</v>
      </c>
      <c r="R547" s="2" t="s">
        <v>65</v>
      </c>
      <c r="S547" s="3"/>
      <c r="T547" s="3"/>
      <c r="U547" s="3"/>
      <c r="V547" s="3">
        <v>1</v>
      </c>
      <c r="W547" s="3">
        <v>2</v>
      </c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2" t="s">
        <v>53</v>
      </c>
      <c r="AW547" s="2" t="s">
        <v>1572</v>
      </c>
      <c r="AX547" s="2" t="s">
        <v>53</v>
      </c>
      <c r="AY547" s="2" t="s">
        <v>53</v>
      </c>
      <c r="AZ547" s="2" t="s">
        <v>53</v>
      </c>
    </row>
    <row r="548" spans="1:52" ht="30" customHeight="1">
      <c r="A548" s="23" t="s">
        <v>731</v>
      </c>
      <c r="B548" s="23" t="s">
        <v>622</v>
      </c>
      <c r="C548" s="23" t="s">
        <v>574</v>
      </c>
      <c r="D548" s="24">
        <v>2E-3</v>
      </c>
      <c r="E548" s="26">
        <f>단가대비표!O125</f>
        <v>0</v>
      </c>
      <c r="F548" s="29">
        <f t="shared" si="82"/>
        <v>0</v>
      </c>
      <c r="G548" s="26">
        <f>단가대비표!P125</f>
        <v>172698</v>
      </c>
      <c r="H548" s="29">
        <f t="shared" si="83"/>
        <v>345.3</v>
      </c>
      <c r="I548" s="26">
        <f>단가대비표!V125</f>
        <v>0</v>
      </c>
      <c r="J548" s="29">
        <f t="shared" si="84"/>
        <v>0</v>
      </c>
      <c r="K548" s="26">
        <f t="shared" si="85"/>
        <v>172698</v>
      </c>
      <c r="L548" s="29">
        <f t="shared" si="85"/>
        <v>345.3</v>
      </c>
      <c r="M548" s="23" t="s">
        <v>732</v>
      </c>
      <c r="N548" s="2" t="s">
        <v>1569</v>
      </c>
      <c r="O548" s="2" t="s">
        <v>733</v>
      </c>
      <c r="P548" s="2" t="s">
        <v>66</v>
      </c>
      <c r="Q548" s="2" t="s">
        <v>66</v>
      </c>
      <c r="R548" s="2" t="s">
        <v>65</v>
      </c>
      <c r="S548" s="3"/>
      <c r="T548" s="3"/>
      <c r="U548" s="3"/>
      <c r="V548" s="3">
        <v>1</v>
      </c>
      <c r="W548" s="3">
        <v>2</v>
      </c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2" t="s">
        <v>53</v>
      </c>
      <c r="AW548" s="2" t="s">
        <v>1573</v>
      </c>
      <c r="AX548" s="2" t="s">
        <v>53</v>
      </c>
      <c r="AY548" s="2" t="s">
        <v>53</v>
      </c>
      <c r="AZ548" s="2" t="s">
        <v>53</v>
      </c>
    </row>
    <row r="549" spans="1:52" ht="30" customHeight="1">
      <c r="A549" s="23" t="s">
        <v>1523</v>
      </c>
      <c r="B549" s="23" t="s">
        <v>622</v>
      </c>
      <c r="C549" s="23" t="s">
        <v>574</v>
      </c>
      <c r="D549" s="24">
        <v>1.2E-2</v>
      </c>
      <c r="E549" s="26">
        <f>단가대비표!O141</f>
        <v>0</v>
      </c>
      <c r="F549" s="29">
        <f t="shared" si="82"/>
        <v>0</v>
      </c>
      <c r="G549" s="26">
        <f>단가대비표!P141</f>
        <v>268225</v>
      </c>
      <c r="H549" s="29">
        <f t="shared" si="83"/>
        <v>3218.7</v>
      </c>
      <c r="I549" s="26">
        <f>단가대비표!V141</f>
        <v>0</v>
      </c>
      <c r="J549" s="29">
        <f t="shared" si="84"/>
        <v>0</v>
      </c>
      <c r="K549" s="26">
        <f t="shared" si="85"/>
        <v>268225</v>
      </c>
      <c r="L549" s="29">
        <f t="shared" si="85"/>
        <v>3218.7</v>
      </c>
      <c r="M549" s="23" t="s">
        <v>1524</v>
      </c>
      <c r="N549" s="2" t="s">
        <v>1569</v>
      </c>
      <c r="O549" s="2" t="s">
        <v>1525</v>
      </c>
      <c r="P549" s="2" t="s">
        <v>66</v>
      </c>
      <c r="Q549" s="2" t="s">
        <v>66</v>
      </c>
      <c r="R549" s="2" t="s">
        <v>65</v>
      </c>
      <c r="S549" s="3"/>
      <c r="T549" s="3"/>
      <c r="U549" s="3"/>
      <c r="V549" s="3">
        <v>1</v>
      </c>
      <c r="W549" s="3">
        <v>2</v>
      </c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2" t="s">
        <v>53</v>
      </c>
      <c r="AW549" s="2" t="s">
        <v>1572</v>
      </c>
      <c r="AX549" s="2" t="s">
        <v>53</v>
      </c>
      <c r="AY549" s="2" t="s">
        <v>53</v>
      </c>
      <c r="AZ549" s="2" t="s">
        <v>53</v>
      </c>
    </row>
    <row r="550" spans="1:52" ht="30" customHeight="1">
      <c r="A550" s="23" t="s">
        <v>731</v>
      </c>
      <c r="B550" s="23" t="s">
        <v>622</v>
      </c>
      <c r="C550" s="23" t="s">
        <v>574</v>
      </c>
      <c r="D550" s="24">
        <v>2E-3</v>
      </c>
      <c r="E550" s="26">
        <f>단가대비표!O125</f>
        <v>0</v>
      </c>
      <c r="F550" s="29">
        <f t="shared" si="82"/>
        <v>0</v>
      </c>
      <c r="G550" s="26">
        <f>단가대비표!P125</f>
        <v>172698</v>
      </c>
      <c r="H550" s="29">
        <f t="shared" si="83"/>
        <v>345.3</v>
      </c>
      <c r="I550" s="26">
        <f>단가대비표!V125</f>
        <v>0</v>
      </c>
      <c r="J550" s="29">
        <f t="shared" si="84"/>
        <v>0</v>
      </c>
      <c r="K550" s="26">
        <f t="shared" si="85"/>
        <v>172698</v>
      </c>
      <c r="L550" s="29">
        <f t="shared" si="85"/>
        <v>345.3</v>
      </c>
      <c r="M550" s="23" t="s">
        <v>732</v>
      </c>
      <c r="N550" s="2" t="s">
        <v>1569</v>
      </c>
      <c r="O550" s="2" t="s">
        <v>733</v>
      </c>
      <c r="P550" s="2" t="s">
        <v>66</v>
      </c>
      <c r="Q550" s="2" t="s">
        <v>66</v>
      </c>
      <c r="R550" s="2" t="s">
        <v>65</v>
      </c>
      <c r="S550" s="3"/>
      <c r="T550" s="3"/>
      <c r="U550" s="3"/>
      <c r="V550" s="3">
        <v>1</v>
      </c>
      <c r="W550" s="3">
        <v>2</v>
      </c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2" t="s">
        <v>53</v>
      </c>
      <c r="AW550" s="2" t="s">
        <v>1573</v>
      </c>
      <c r="AX550" s="2" t="s">
        <v>53</v>
      </c>
      <c r="AY550" s="2" t="s">
        <v>53</v>
      </c>
      <c r="AZ550" s="2" t="s">
        <v>53</v>
      </c>
    </row>
    <row r="551" spans="1:52" ht="30" customHeight="1">
      <c r="A551" s="23" t="s">
        <v>1528</v>
      </c>
      <c r="B551" s="23" t="s">
        <v>1046</v>
      </c>
      <c r="C551" s="23" t="s">
        <v>618</v>
      </c>
      <c r="D551" s="24">
        <v>1</v>
      </c>
      <c r="E551" s="26">
        <f>TRUNC(SUMIF(V547:V552, RIGHTB(O551, 1), H547:H552)*U551, 2)</f>
        <v>142.56</v>
      </c>
      <c r="F551" s="29">
        <f t="shared" si="82"/>
        <v>142.5</v>
      </c>
      <c r="G551" s="26">
        <v>0</v>
      </c>
      <c r="H551" s="29">
        <f t="shared" si="83"/>
        <v>0</v>
      </c>
      <c r="I551" s="26">
        <v>0</v>
      </c>
      <c r="J551" s="29">
        <f t="shared" si="84"/>
        <v>0</v>
      </c>
      <c r="K551" s="26">
        <f t="shared" si="85"/>
        <v>142.5</v>
      </c>
      <c r="L551" s="29">
        <f t="shared" si="85"/>
        <v>142.5</v>
      </c>
      <c r="M551" s="23" t="s">
        <v>53</v>
      </c>
      <c r="N551" s="2" t="s">
        <v>1569</v>
      </c>
      <c r="O551" s="2" t="s">
        <v>619</v>
      </c>
      <c r="P551" s="2" t="s">
        <v>66</v>
      </c>
      <c r="Q551" s="2" t="s">
        <v>66</v>
      </c>
      <c r="R551" s="2" t="s">
        <v>66</v>
      </c>
      <c r="S551" s="3">
        <v>1</v>
      </c>
      <c r="T551" s="3">
        <v>0</v>
      </c>
      <c r="U551" s="3">
        <v>0.02</v>
      </c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2" t="s">
        <v>53</v>
      </c>
      <c r="AW551" s="2" t="s">
        <v>1574</v>
      </c>
      <c r="AX551" s="2" t="s">
        <v>53</v>
      </c>
      <c r="AY551" s="2" t="s">
        <v>53</v>
      </c>
      <c r="AZ551" s="2" t="s">
        <v>53</v>
      </c>
    </row>
    <row r="552" spans="1:52" ht="30" customHeight="1">
      <c r="A552" s="23" t="s">
        <v>1164</v>
      </c>
      <c r="B552" s="23" t="s">
        <v>1575</v>
      </c>
      <c r="C552" s="23" t="s">
        <v>618</v>
      </c>
      <c r="D552" s="24">
        <v>1</v>
      </c>
      <c r="E552" s="26">
        <v>0</v>
      </c>
      <c r="F552" s="29">
        <f t="shared" si="82"/>
        <v>0</v>
      </c>
      <c r="G552" s="26">
        <f>TRUNC(SUMIF(W547:W552, RIGHTB(O552, 1), H547:H552)*U552, 2)</f>
        <v>1425.6</v>
      </c>
      <c r="H552" s="29">
        <f t="shared" si="83"/>
        <v>1425.6</v>
      </c>
      <c r="I552" s="26">
        <v>0</v>
      </c>
      <c r="J552" s="29">
        <f t="shared" si="84"/>
        <v>0</v>
      </c>
      <c r="K552" s="26">
        <f t="shared" si="85"/>
        <v>1425.6</v>
      </c>
      <c r="L552" s="29">
        <f t="shared" si="85"/>
        <v>1425.6</v>
      </c>
      <c r="M552" s="23" t="s">
        <v>53</v>
      </c>
      <c r="N552" s="2" t="s">
        <v>1569</v>
      </c>
      <c r="O552" s="2" t="s">
        <v>1072</v>
      </c>
      <c r="P552" s="2" t="s">
        <v>66</v>
      </c>
      <c r="Q552" s="2" t="s">
        <v>66</v>
      </c>
      <c r="R552" s="2" t="s">
        <v>66</v>
      </c>
      <c r="S552" s="3">
        <v>1</v>
      </c>
      <c r="T552" s="3">
        <v>1</v>
      </c>
      <c r="U552" s="3">
        <v>0.2</v>
      </c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2" t="s">
        <v>53</v>
      </c>
      <c r="AW552" s="2" t="s">
        <v>1576</v>
      </c>
      <c r="AX552" s="2" t="s">
        <v>53</v>
      </c>
      <c r="AY552" s="2" t="s">
        <v>53</v>
      </c>
      <c r="AZ552" s="2" t="s">
        <v>53</v>
      </c>
    </row>
    <row r="553" spans="1:52" ht="30" customHeight="1">
      <c r="A553" s="23" t="s">
        <v>626</v>
      </c>
      <c r="B553" s="23" t="s">
        <v>53</v>
      </c>
      <c r="C553" s="23" t="s">
        <v>53</v>
      </c>
      <c r="D553" s="24"/>
      <c r="E553" s="26"/>
      <c r="F553" s="29">
        <f>TRUNC(SUMIF(N547:N552, N546, F547:F552),0)</f>
        <v>142</v>
      </c>
      <c r="G553" s="26"/>
      <c r="H553" s="29">
        <f>TRUNC(SUMIF(N547:N552, N546, H547:H552),0)</f>
        <v>8553</v>
      </c>
      <c r="I553" s="26"/>
      <c r="J553" s="29">
        <f>TRUNC(SUMIF(N547:N552, N546, J547:J552),0)</f>
        <v>0</v>
      </c>
      <c r="K553" s="26"/>
      <c r="L553" s="29">
        <f>F553+H553+J553</f>
        <v>8695</v>
      </c>
      <c r="M553" s="23" t="s">
        <v>53</v>
      </c>
      <c r="N553" s="2" t="s">
        <v>69</v>
      </c>
      <c r="O553" s="2" t="s">
        <v>69</v>
      </c>
      <c r="P553" s="2" t="s">
        <v>53</v>
      </c>
      <c r="Q553" s="2" t="s">
        <v>53</v>
      </c>
      <c r="R553" s="2" t="s">
        <v>53</v>
      </c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2" t="s">
        <v>53</v>
      </c>
      <c r="AW553" s="2" t="s">
        <v>53</v>
      </c>
      <c r="AX553" s="2" t="s">
        <v>53</v>
      </c>
      <c r="AY553" s="2" t="s">
        <v>53</v>
      </c>
      <c r="AZ553" s="2" t="s">
        <v>53</v>
      </c>
    </row>
    <row r="554" spans="1:52" ht="30" customHeight="1">
      <c r="A554" s="24"/>
      <c r="B554" s="24"/>
      <c r="C554" s="24"/>
      <c r="D554" s="24"/>
      <c r="E554" s="26"/>
      <c r="F554" s="29"/>
      <c r="G554" s="26"/>
      <c r="H554" s="29"/>
      <c r="I554" s="26"/>
      <c r="J554" s="29"/>
      <c r="K554" s="26"/>
      <c r="L554" s="29"/>
      <c r="M554" s="24"/>
    </row>
    <row r="555" spans="1:52" ht="30" customHeight="1">
      <c r="A555" s="20" t="s">
        <v>1577</v>
      </c>
      <c r="B555" s="21"/>
      <c r="C555" s="21"/>
      <c r="D555" s="21"/>
      <c r="E555" s="25"/>
      <c r="F555" s="28"/>
      <c r="G555" s="25"/>
      <c r="H555" s="28"/>
      <c r="I555" s="25"/>
      <c r="J555" s="28"/>
      <c r="K555" s="25"/>
      <c r="L555" s="28"/>
      <c r="M555" s="22"/>
      <c r="N555" s="1" t="s">
        <v>1578</v>
      </c>
    </row>
    <row r="556" spans="1:52" ht="30" customHeight="1">
      <c r="A556" s="23" t="s">
        <v>1582</v>
      </c>
      <c r="B556" s="23" t="s">
        <v>1583</v>
      </c>
      <c r="C556" s="23" t="s">
        <v>612</v>
      </c>
      <c r="D556" s="24">
        <v>0.19700000000000001</v>
      </c>
      <c r="E556" s="26">
        <f>단가대비표!O85</f>
        <v>5583.33</v>
      </c>
      <c r="F556" s="29">
        <f>TRUNC(E556*D556,1)</f>
        <v>1099.9000000000001</v>
      </c>
      <c r="G556" s="26">
        <f>단가대비표!P85</f>
        <v>0</v>
      </c>
      <c r="H556" s="29">
        <f>TRUNC(G556*D556,1)</f>
        <v>0</v>
      </c>
      <c r="I556" s="26">
        <f>단가대비표!V85</f>
        <v>0</v>
      </c>
      <c r="J556" s="29">
        <f>TRUNC(I556*D556,1)</f>
        <v>0</v>
      </c>
      <c r="K556" s="26">
        <f>TRUNC(E556+G556+I556,1)</f>
        <v>5583.3</v>
      </c>
      <c r="L556" s="29">
        <f>TRUNC(F556+H556+J556,1)</f>
        <v>1099.9000000000001</v>
      </c>
      <c r="M556" s="23" t="s">
        <v>1584</v>
      </c>
      <c r="N556" s="2" t="s">
        <v>1578</v>
      </c>
      <c r="O556" s="2" t="s">
        <v>1585</v>
      </c>
      <c r="P556" s="2" t="s">
        <v>66</v>
      </c>
      <c r="Q556" s="2" t="s">
        <v>66</v>
      </c>
      <c r="R556" s="2" t="s">
        <v>65</v>
      </c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2" t="s">
        <v>53</v>
      </c>
      <c r="AW556" s="2" t="s">
        <v>1586</v>
      </c>
      <c r="AX556" s="2" t="s">
        <v>53</v>
      </c>
      <c r="AY556" s="2" t="s">
        <v>53</v>
      </c>
      <c r="AZ556" s="2" t="s">
        <v>53</v>
      </c>
    </row>
    <row r="557" spans="1:52" ht="30" customHeight="1">
      <c r="A557" s="23" t="s">
        <v>626</v>
      </c>
      <c r="B557" s="23" t="s">
        <v>53</v>
      </c>
      <c r="C557" s="23" t="s">
        <v>53</v>
      </c>
      <c r="D557" s="24"/>
      <c r="E557" s="26"/>
      <c r="F557" s="29">
        <f>TRUNC(SUMIF(N556:N556, N555, F556:F556),0)</f>
        <v>1099</v>
      </c>
      <c r="G557" s="26"/>
      <c r="H557" s="29">
        <f>TRUNC(SUMIF(N556:N556, N555, H556:H556),0)</f>
        <v>0</v>
      </c>
      <c r="I557" s="26"/>
      <c r="J557" s="29">
        <f>TRUNC(SUMIF(N556:N556, N555, J556:J556),0)</f>
        <v>0</v>
      </c>
      <c r="K557" s="26"/>
      <c r="L557" s="29">
        <f>F557+H557+J557</f>
        <v>1099</v>
      </c>
      <c r="M557" s="23" t="s">
        <v>53</v>
      </c>
      <c r="N557" s="2" t="s">
        <v>69</v>
      </c>
      <c r="O557" s="2" t="s">
        <v>69</v>
      </c>
      <c r="P557" s="2" t="s">
        <v>53</v>
      </c>
      <c r="Q557" s="2" t="s">
        <v>53</v>
      </c>
      <c r="R557" s="2" t="s">
        <v>53</v>
      </c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2" t="s">
        <v>53</v>
      </c>
      <c r="AW557" s="2" t="s">
        <v>53</v>
      </c>
      <c r="AX557" s="2" t="s">
        <v>53</v>
      </c>
      <c r="AY557" s="2" t="s">
        <v>53</v>
      </c>
      <c r="AZ557" s="2" t="s">
        <v>53</v>
      </c>
    </row>
    <row r="558" spans="1:52" ht="30" customHeight="1">
      <c r="A558" s="24"/>
      <c r="B558" s="24"/>
      <c r="C558" s="24"/>
      <c r="D558" s="24"/>
      <c r="E558" s="26"/>
      <c r="F558" s="29"/>
      <c r="G558" s="26"/>
      <c r="H558" s="29"/>
      <c r="I558" s="26"/>
      <c r="J558" s="29"/>
      <c r="K558" s="26"/>
      <c r="L558" s="29"/>
      <c r="M558" s="24"/>
    </row>
    <row r="559" spans="1:52" ht="30" customHeight="1">
      <c r="A559" s="20" t="s">
        <v>1587</v>
      </c>
      <c r="B559" s="21"/>
      <c r="C559" s="21"/>
      <c r="D559" s="21"/>
      <c r="E559" s="25"/>
      <c r="F559" s="28"/>
      <c r="G559" s="25"/>
      <c r="H559" s="28"/>
      <c r="I559" s="25"/>
      <c r="J559" s="28"/>
      <c r="K559" s="25"/>
      <c r="L559" s="28"/>
      <c r="M559" s="22"/>
      <c r="N559" s="1" t="s">
        <v>404</v>
      </c>
    </row>
    <row r="560" spans="1:52" ht="30" customHeight="1">
      <c r="A560" s="23" t="s">
        <v>1589</v>
      </c>
      <c r="B560" s="23" t="s">
        <v>1590</v>
      </c>
      <c r="C560" s="23" t="s">
        <v>84</v>
      </c>
      <c r="D560" s="24">
        <v>1</v>
      </c>
      <c r="E560" s="26">
        <f>일위대가목록!E100</f>
        <v>36</v>
      </c>
      <c r="F560" s="29">
        <f>TRUNC(E560*D560,1)</f>
        <v>36</v>
      </c>
      <c r="G560" s="26">
        <f>일위대가목록!F100</f>
        <v>0</v>
      </c>
      <c r="H560" s="29">
        <f>TRUNC(G560*D560,1)</f>
        <v>0</v>
      </c>
      <c r="I560" s="26">
        <f>일위대가목록!G100</f>
        <v>0</v>
      </c>
      <c r="J560" s="29">
        <f>TRUNC(I560*D560,1)</f>
        <v>0</v>
      </c>
      <c r="K560" s="26">
        <f t="shared" ref="K560:L563" si="86">TRUNC(E560+G560+I560,1)</f>
        <v>36</v>
      </c>
      <c r="L560" s="29">
        <f t="shared" si="86"/>
        <v>36</v>
      </c>
      <c r="M560" s="23" t="s">
        <v>1591</v>
      </c>
      <c r="N560" s="2" t="s">
        <v>404</v>
      </c>
      <c r="O560" s="2" t="s">
        <v>1592</v>
      </c>
      <c r="P560" s="2" t="s">
        <v>65</v>
      </c>
      <c r="Q560" s="2" t="s">
        <v>66</v>
      </c>
      <c r="R560" s="2" t="s">
        <v>66</v>
      </c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2" t="s">
        <v>53</v>
      </c>
      <c r="AW560" s="2" t="s">
        <v>1593</v>
      </c>
      <c r="AX560" s="2" t="s">
        <v>53</v>
      </c>
      <c r="AY560" s="2" t="s">
        <v>53</v>
      </c>
      <c r="AZ560" s="2" t="s">
        <v>53</v>
      </c>
    </row>
    <row r="561" spans="1:52" ht="30" customHeight="1">
      <c r="A561" s="23" t="s">
        <v>1594</v>
      </c>
      <c r="B561" s="23" t="s">
        <v>1595</v>
      </c>
      <c r="C561" s="23" t="s">
        <v>84</v>
      </c>
      <c r="D561" s="24">
        <v>1</v>
      </c>
      <c r="E561" s="26">
        <f>일위대가목록!E99</f>
        <v>85</v>
      </c>
      <c r="F561" s="29">
        <f>TRUNC(E561*D561,1)</f>
        <v>85</v>
      </c>
      <c r="G561" s="26">
        <f>일위대가목록!F99</f>
        <v>2854</v>
      </c>
      <c r="H561" s="29">
        <f>TRUNC(G561*D561,1)</f>
        <v>2854</v>
      </c>
      <c r="I561" s="26">
        <f>일위대가목록!G99</f>
        <v>0</v>
      </c>
      <c r="J561" s="29">
        <f>TRUNC(I561*D561,1)</f>
        <v>0</v>
      </c>
      <c r="K561" s="26">
        <f t="shared" si="86"/>
        <v>2939</v>
      </c>
      <c r="L561" s="29">
        <f t="shared" si="86"/>
        <v>2939</v>
      </c>
      <c r="M561" s="23" t="s">
        <v>1596</v>
      </c>
      <c r="N561" s="2" t="s">
        <v>404</v>
      </c>
      <c r="O561" s="2" t="s">
        <v>1597</v>
      </c>
      <c r="P561" s="2" t="s">
        <v>65</v>
      </c>
      <c r="Q561" s="2" t="s">
        <v>66</v>
      </c>
      <c r="R561" s="2" t="s">
        <v>66</v>
      </c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2" t="s">
        <v>53</v>
      </c>
      <c r="AW561" s="2" t="s">
        <v>1598</v>
      </c>
      <c r="AX561" s="2" t="s">
        <v>53</v>
      </c>
      <c r="AY561" s="2" t="s">
        <v>53</v>
      </c>
      <c r="AZ561" s="2" t="s">
        <v>53</v>
      </c>
    </row>
    <row r="562" spans="1:52" ht="30" customHeight="1">
      <c r="A562" s="23" t="s">
        <v>1579</v>
      </c>
      <c r="B562" s="23" t="s">
        <v>1580</v>
      </c>
      <c r="C562" s="23" t="s">
        <v>84</v>
      </c>
      <c r="D562" s="24">
        <v>1</v>
      </c>
      <c r="E562" s="26">
        <f>일위대가목록!E92</f>
        <v>1099</v>
      </c>
      <c r="F562" s="29">
        <f>TRUNC(E562*D562,1)</f>
        <v>1099</v>
      </c>
      <c r="G562" s="26">
        <f>일위대가목록!F92</f>
        <v>0</v>
      </c>
      <c r="H562" s="29">
        <f>TRUNC(G562*D562,1)</f>
        <v>0</v>
      </c>
      <c r="I562" s="26">
        <f>일위대가목록!G92</f>
        <v>0</v>
      </c>
      <c r="J562" s="29">
        <f>TRUNC(I562*D562,1)</f>
        <v>0</v>
      </c>
      <c r="K562" s="26">
        <f t="shared" si="86"/>
        <v>1099</v>
      </c>
      <c r="L562" s="29">
        <f t="shared" si="86"/>
        <v>1099</v>
      </c>
      <c r="M562" s="23" t="s">
        <v>1581</v>
      </c>
      <c r="N562" s="2" t="s">
        <v>404</v>
      </c>
      <c r="O562" s="2" t="s">
        <v>1578</v>
      </c>
      <c r="P562" s="2" t="s">
        <v>65</v>
      </c>
      <c r="Q562" s="2" t="s">
        <v>66</v>
      </c>
      <c r="R562" s="2" t="s">
        <v>66</v>
      </c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2" t="s">
        <v>53</v>
      </c>
      <c r="AW562" s="2" t="s">
        <v>1599</v>
      </c>
      <c r="AX562" s="2" t="s">
        <v>53</v>
      </c>
      <c r="AY562" s="2" t="s">
        <v>53</v>
      </c>
      <c r="AZ562" s="2" t="s">
        <v>53</v>
      </c>
    </row>
    <row r="563" spans="1:52" ht="30" customHeight="1">
      <c r="A563" s="23" t="s">
        <v>1562</v>
      </c>
      <c r="B563" s="23" t="s">
        <v>1556</v>
      </c>
      <c r="C563" s="23" t="s">
        <v>84</v>
      </c>
      <c r="D563" s="24">
        <v>1</v>
      </c>
      <c r="E563" s="26">
        <f>일위대가목록!E90</f>
        <v>142</v>
      </c>
      <c r="F563" s="29">
        <f>TRUNC(E563*D563,1)</f>
        <v>142</v>
      </c>
      <c r="G563" s="26">
        <f>일위대가목록!F90</f>
        <v>7128</v>
      </c>
      <c r="H563" s="29">
        <f>TRUNC(G563*D563,1)</f>
        <v>7128</v>
      </c>
      <c r="I563" s="26">
        <f>일위대가목록!G90</f>
        <v>0</v>
      </c>
      <c r="J563" s="29">
        <f>TRUNC(I563*D563,1)</f>
        <v>0</v>
      </c>
      <c r="K563" s="26">
        <f t="shared" si="86"/>
        <v>7270</v>
      </c>
      <c r="L563" s="29">
        <f t="shared" si="86"/>
        <v>7270</v>
      </c>
      <c r="M563" s="23" t="s">
        <v>1563</v>
      </c>
      <c r="N563" s="2" t="s">
        <v>404</v>
      </c>
      <c r="O563" s="2" t="s">
        <v>1561</v>
      </c>
      <c r="P563" s="2" t="s">
        <v>65</v>
      </c>
      <c r="Q563" s="2" t="s">
        <v>66</v>
      </c>
      <c r="R563" s="2" t="s">
        <v>66</v>
      </c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2" t="s">
        <v>53</v>
      </c>
      <c r="AW563" s="2" t="s">
        <v>1600</v>
      </c>
      <c r="AX563" s="2" t="s">
        <v>53</v>
      </c>
      <c r="AY563" s="2" t="s">
        <v>53</v>
      </c>
      <c r="AZ563" s="2" t="s">
        <v>53</v>
      </c>
    </row>
    <row r="564" spans="1:52" ht="30" customHeight="1">
      <c r="A564" s="23" t="s">
        <v>626</v>
      </c>
      <c r="B564" s="23" t="s">
        <v>53</v>
      </c>
      <c r="C564" s="23" t="s">
        <v>53</v>
      </c>
      <c r="D564" s="24"/>
      <c r="E564" s="26"/>
      <c r="F564" s="29">
        <f>TRUNC(SUMIF(N560:N563, N559, F560:F563),0)</f>
        <v>1362</v>
      </c>
      <c r="G564" s="26"/>
      <c r="H564" s="29">
        <f>TRUNC(SUMIF(N560:N563, N559, H560:H563),0)</f>
        <v>9982</v>
      </c>
      <c r="I564" s="26"/>
      <c r="J564" s="29">
        <f>TRUNC(SUMIF(N560:N563, N559, J560:J563),0)</f>
        <v>0</v>
      </c>
      <c r="K564" s="26"/>
      <c r="L564" s="29">
        <f>F564+H564+J564</f>
        <v>11344</v>
      </c>
      <c r="M564" s="23" t="s">
        <v>53</v>
      </c>
      <c r="N564" s="2" t="s">
        <v>69</v>
      </c>
      <c r="O564" s="2" t="s">
        <v>69</v>
      </c>
      <c r="P564" s="2" t="s">
        <v>53</v>
      </c>
      <c r="Q564" s="2" t="s">
        <v>53</v>
      </c>
      <c r="R564" s="2" t="s">
        <v>53</v>
      </c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2" t="s">
        <v>53</v>
      </c>
      <c r="AW564" s="2" t="s">
        <v>53</v>
      </c>
      <c r="AX564" s="2" t="s">
        <v>53</v>
      </c>
      <c r="AY564" s="2" t="s">
        <v>53</v>
      </c>
      <c r="AZ564" s="2" t="s">
        <v>53</v>
      </c>
    </row>
    <row r="565" spans="1:52" ht="30" customHeight="1">
      <c r="A565" s="24"/>
      <c r="B565" s="24"/>
      <c r="C565" s="24"/>
      <c r="D565" s="24"/>
      <c r="E565" s="26"/>
      <c r="F565" s="29"/>
      <c r="G565" s="26"/>
      <c r="H565" s="29"/>
      <c r="I565" s="26"/>
      <c r="J565" s="29"/>
      <c r="K565" s="26"/>
      <c r="L565" s="29"/>
      <c r="M565" s="24"/>
    </row>
    <row r="566" spans="1:52" ht="30" customHeight="1">
      <c r="A566" s="20" t="s">
        <v>1601</v>
      </c>
      <c r="B566" s="21"/>
      <c r="C566" s="21"/>
      <c r="D566" s="21"/>
      <c r="E566" s="25"/>
      <c r="F566" s="28"/>
      <c r="G566" s="25"/>
      <c r="H566" s="28"/>
      <c r="I566" s="25"/>
      <c r="J566" s="28"/>
      <c r="K566" s="25"/>
      <c r="L566" s="28"/>
      <c r="M566" s="22"/>
      <c r="N566" s="1" t="s">
        <v>400</v>
      </c>
    </row>
    <row r="567" spans="1:52" ht="30" customHeight="1">
      <c r="A567" s="23" t="s">
        <v>1603</v>
      </c>
      <c r="B567" s="23" t="s">
        <v>1604</v>
      </c>
      <c r="C567" s="23" t="s">
        <v>84</v>
      </c>
      <c r="D567" s="24">
        <v>1</v>
      </c>
      <c r="E567" s="26">
        <f>단가대비표!O113</f>
        <v>1521</v>
      </c>
      <c r="F567" s="29">
        <f>TRUNC(E567*D567,1)</f>
        <v>1521</v>
      </c>
      <c r="G567" s="26">
        <f>단가대비표!P113</f>
        <v>7247</v>
      </c>
      <c r="H567" s="29">
        <f>TRUNC(G567*D567,1)</f>
        <v>7247</v>
      </c>
      <c r="I567" s="26">
        <f>단가대비표!V113</f>
        <v>0</v>
      </c>
      <c r="J567" s="29">
        <f>TRUNC(I567*D567,1)</f>
        <v>0</v>
      </c>
      <c r="K567" s="26">
        <f t="shared" ref="K567:L569" si="87">TRUNC(E567+G567+I567,1)</f>
        <v>8768</v>
      </c>
      <c r="L567" s="29">
        <f t="shared" si="87"/>
        <v>8768</v>
      </c>
      <c r="M567" s="23" t="s">
        <v>1605</v>
      </c>
      <c r="N567" s="2" t="s">
        <v>400</v>
      </c>
      <c r="O567" s="2" t="s">
        <v>1606</v>
      </c>
      <c r="P567" s="2" t="s">
        <v>66</v>
      </c>
      <c r="Q567" s="2" t="s">
        <v>66</v>
      </c>
      <c r="R567" s="2" t="s">
        <v>65</v>
      </c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2" t="s">
        <v>53</v>
      </c>
      <c r="AW567" s="2" t="s">
        <v>1607</v>
      </c>
      <c r="AX567" s="2" t="s">
        <v>53</v>
      </c>
      <c r="AY567" s="2" t="s">
        <v>53</v>
      </c>
      <c r="AZ567" s="2" t="s">
        <v>53</v>
      </c>
    </row>
    <row r="568" spans="1:52" ht="30" customHeight="1">
      <c r="A568" s="23" t="s">
        <v>1579</v>
      </c>
      <c r="B568" s="23" t="s">
        <v>1580</v>
      </c>
      <c r="C568" s="23" t="s">
        <v>84</v>
      </c>
      <c r="D568" s="24">
        <v>1</v>
      </c>
      <c r="E568" s="26">
        <f>일위대가목록!E92</f>
        <v>1099</v>
      </c>
      <c r="F568" s="29">
        <f>TRUNC(E568*D568,1)</f>
        <v>1099</v>
      </c>
      <c r="G568" s="26">
        <f>일위대가목록!F92</f>
        <v>0</v>
      </c>
      <c r="H568" s="29">
        <f>TRUNC(G568*D568,1)</f>
        <v>0</v>
      </c>
      <c r="I568" s="26">
        <f>일위대가목록!G92</f>
        <v>0</v>
      </c>
      <c r="J568" s="29">
        <f>TRUNC(I568*D568,1)</f>
        <v>0</v>
      </c>
      <c r="K568" s="26">
        <f t="shared" si="87"/>
        <v>1099</v>
      </c>
      <c r="L568" s="29">
        <f t="shared" si="87"/>
        <v>1099</v>
      </c>
      <c r="M568" s="23" t="s">
        <v>1581</v>
      </c>
      <c r="N568" s="2" t="s">
        <v>400</v>
      </c>
      <c r="O568" s="2" t="s">
        <v>1578</v>
      </c>
      <c r="P568" s="2" t="s">
        <v>65</v>
      </c>
      <c r="Q568" s="2" t="s">
        <v>66</v>
      </c>
      <c r="R568" s="2" t="s">
        <v>66</v>
      </c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2" t="s">
        <v>53</v>
      </c>
      <c r="AW568" s="2" t="s">
        <v>1608</v>
      </c>
      <c r="AX568" s="2" t="s">
        <v>53</v>
      </c>
      <c r="AY568" s="2" t="s">
        <v>53</v>
      </c>
      <c r="AZ568" s="2" t="s">
        <v>53</v>
      </c>
    </row>
    <row r="569" spans="1:52" ht="30" customHeight="1">
      <c r="A569" s="23" t="s">
        <v>1562</v>
      </c>
      <c r="B569" s="23" t="s">
        <v>1556</v>
      </c>
      <c r="C569" s="23" t="s">
        <v>84</v>
      </c>
      <c r="D569" s="24">
        <v>1</v>
      </c>
      <c r="E569" s="26">
        <f>일위대가목록!E90</f>
        <v>142</v>
      </c>
      <c r="F569" s="29">
        <f>TRUNC(E569*D569,1)</f>
        <v>142</v>
      </c>
      <c r="G569" s="26">
        <f>일위대가목록!F90</f>
        <v>7128</v>
      </c>
      <c r="H569" s="29">
        <f>TRUNC(G569*D569,1)</f>
        <v>7128</v>
      </c>
      <c r="I569" s="26">
        <f>일위대가목록!G90</f>
        <v>0</v>
      </c>
      <c r="J569" s="29">
        <f>TRUNC(I569*D569,1)</f>
        <v>0</v>
      </c>
      <c r="K569" s="26">
        <f t="shared" si="87"/>
        <v>7270</v>
      </c>
      <c r="L569" s="29">
        <f t="shared" si="87"/>
        <v>7270</v>
      </c>
      <c r="M569" s="23" t="s">
        <v>1563</v>
      </c>
      <c r="N569" s="2" t="s">
        <v>400</v>
      </c>
      <c r="O569" s="2" t="s">
        <v>1561</v>
      </c>
      <c r="P569" s="2" t="s">
        <v>65</v>
      </c>
      <c r="Q569" s="2" t="s">
        <v>66</v>
      </c>
      <c r="R569" s="2" t="s">
        <v>66</v>
      </c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2" t="s">
        <v>53</v>
      </c>
      <c r="AW569" s="2" t="s">
        <v>1609</v>
      </c>
      <c r="AX569" s="2" t="s">
        <v>53</v>
      </c>
      <c r="AY569" s="2" t="s">
        <v>53</v>
      </c>
      <c r="AZ569" s="2" t="s">
        <v>53</v>
      </c>
    </row>
    <row r="570" spans="1:52" ht="30" customHeight="1">
      <c r="A570" s="23" t="s">
        <v>626</v>
      </c>
      <c r="B570" s="23" t="s">
        <v>53</v>
      </c>
      <c r="C570" s="23" t="s">
        <v>53</v>
      </c>
      <c r="D570" s="24"/>
      <c r="E570" s="26"/>
      <c r="F570" s="29">
        <f>TRUNC(SUMIF(N567:N569, N566, F567:F569),0)</f>
        <v>2762</v>
      </c>
      <c r="G570" s="26"/>
      <c r="H570" s="29">
        <f>TRUNC(SUMIF(N567:N569, N566, H567:H569),0)</f>
        <v>14375</v>
      </c>
      <c r="I570" s="26"/>
      <c r="J570" s="29">
        <f>TRUNC(SUMIF(N567:N569, N566, J567:J569),0)</f>
        <v>0</v>
      </c>
      <c r="K570" s="26"/>
      <c r="L570" s="29">
        <f>F570+H570+J570</f>
        <v>17137</v>
      </c>
      <c r="M570" s="23" t="s">
        <v>53</v>
      </c>
      <c r="N570" s="2" t="s">
        <v>69</v>
      </c>
      <c r="O570" s="2" t="s">
        <v>69</v>
      </c>
      <c r="P570" s="2" t="s">
        <v>53</v>
      </c>
      <c r="Q570" s="2" t="s">
        <v>53</v>
      </c>
      <c r="R570" s="2" t="s">
        <v>53</v>
      </c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2" t="s">
        <v>53</v>
      </c>
      <c r="AW570" s="2" t="s">
        <v>53</v>
      </c>
      <c r="AX570" s="2" t="s">
        <v>53</v>
      </c>
      <c r="AY570" s="2" t="s">
        <v>53</v>
      </c>
      <c r="AZ570" s="2" t="s">
        <v>53</v>
      </c>
    </row>
    <row r="571" spans="1:52" ht="30" customHeight="1">
      <c r="A571" s="24"/>
      <c r="B571" s="24"/>
      <c r="C571" s="24"/>
      <c r="D571" s="24"/>
      <c r="E571" s="26"/>
      <c r="F571" s="29"/>
      <c r="G571" s="26"/>
      <c r="H571" s="29"/>
      <c r="I571" s="26"/>
      <c r="J571" s="29"/>
      <c r="K571" s="26"/>
      <c r="L571" s="29"/>
      <c r="M571" s="24"/>
    </row>
    <row r="572" spans="1:52" ht="30" customHeight="1">
      <c r="A572" s="20" t="s">
        <v>1610</v>
      </c>
      <c r="B572" s="21"/>
      <c r="C572" s="21"/>
      <c r="D572" s="21"/>
      <c r="E572" s="25"/>
      <c r="F572" s="28"/>
      <c r="G572" s="25"/>
      <c r="H572" s="28"/>
      <c r="I572" s="25"/>
      <c r="J572" s="28"/>
      <c r="K572" s="25"/>
      <c r="L572" s="28"/>
      <c r="M572" s="22"/>
      <c r="N572" s="1" t="s">
        <v>408</v>
      </c>
    </row>
    <row r="573" spans="1:52" ht="30" customHeight="1">
      <c r="A573" s="23" t="s">
        <v>1603</v>
      </c>
      <c r="B573" s="23" t="s">
        <v>1604</v>
      </c>
      <c r="C573" s="23" t="s">
        <v>84</v>
      </c>
      <c r="D573" s="24">
        <v>1</v>
      </c>
      <c r="E573" s="26">
        <f>단가대비표!O113</f>
        <v>1521</v>
      </c>
      <c r="F573" s="29">
        <f>TRUNC(E573*D573,1)</f>
        <v>1521</v>
      </c>
      <c r="G573" s="26">
        <f>단가대비표!P113</f>
        <v>7247</v>
      </c>
      <c r="H573" s="29">
        <f>TRUNC(G573*D573,1)</f>
        <v>7247</v>
      </c>
      <c r="I573" s="26">
        <f>단가대비표!V113</f>
        <v>0</v>
      </c>
      <c r="J573" s="29">
        <f>TRUNC(I573*D573,1)</f>
        <v>0</v>
      </c>
      <c r="K573" s="26">
        <f t="shared" ref="K573:L575" si="88">TRUNC(E573+G573+I573,1)</f>
        <v>8768</v>
      </c>
      <c r="L573" s="29">
        <f t="shared" si="88"/>
        <v>8768</v>
      </c>
      <c r="M573" s="23" t="s">
        <v>1605</v>
      </c>
      <c r="N573" s="2" t="s">
        <v>408</v>
      </c>
      <c r="O573" s="2" t="s">
        <v>1606</v>
      </c>
      <c r="P573" s="2" t="s">
        <v>66</v>
      </c>
      <c r="Q573" s="2" t="s">
        <v>66</v>
      </c>
      <c r="R573" s="2" t="s">
        <v>65</v>
      </c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2" t="s">
        <v>53</v>
      </c>
      <c r="AW573" s="2" t="s">
        <v>1611</v>
      </c>
      <c r="AX573" s="2" t="s">
        <v>53</v>
      </c>
      <c r="AY573" s="2" t="s">
        <v>53</v>
      </c>
      <c r="AZ573" s="2" t="s">
        <v>53</v>
      </c>
    </row>
    <row r="574" spans="1:52" ht="30" customHeight="1">
      <c r="A574" s="23" t="s">
        <v>1579</v>
      </c>
      <c r="B574" s="23" t="s">
        <v>1580</v>
      </c>
      <c r="C574" s="23" t="s">
        <v>84</v>
      </c>
      <c r="D574" s="24">
        <v>1</v>
      </c>
      <c r="E574" s="26">
        <f>일위대가목록!E92</f>
        <v>1099</v>
      </c>
      <c r="F574" s="29">
        <f>TRUNC(E574*D574,1)</f>
        <v>1099</v>
      </c>
      <c r="G574" s="26">
        <f>일위대가목록!F92</f>
        <v>0</v>
      </c>
      <c r="H574" s="29">
        <f>TRUNC(G574*D574,1)</f>
        <v>0</v>
      </c>
      <c r="I574" s="26">
        <f>일위대가목록!G92</f>
        <v>0</v>
      </c>
      <c r="J574" s="29">
        <f>TRUNC(I574*D574,1)</f>
        <v>0</v>
      </c>
      <c r="K574" s="26">
        <f t="shared" si="88"/>
        <v>1099</v>
      </c>
      <c r="L574" s="29">
        <f t="shared" si="88"/>
        <v>1099</v>
      </c>
      <c r="M574" s="23" t="s">
        <v>1581</v>
      </c>
      <c r="N574" s="2" t="s">
        <v>408</v>
      </c>
      <c r="O574" s="2" t="s">
        <v>1578</v>
      </c>
      <c r="P574" s="2" t="s">
        <v>65</v>
      </c>
      <c r="Q574" s="2" t="s">
        <v>66</v>
      </c>
      <c r="R574" s="2" t="s">
        <v>66</v>
      </c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2" t="s">
        <v>53</v>
      </c>
      <c r="AW574" s="2" t="s">
        <v>1612</v>
      </c>
      <c r="AX574" s="2" t="s">
        <v>53</v>
      </c>
      <c r="AY574" s="2" t="s">
        <v>53</v>
      </c>
      <c r="AZ574" s="2" t="s">
        <v>53</v>
      </c>
    </row>
    <row r="575" spans="1:52" ht="30" customHeight="1">
      <c r="A575" s="23" t="s">
        <v>1562</v>
      </c>
      <c r="B575" s="23" t="s">
        <v>1570</v>
      </c>
      <c r="C575" s="23" t="s">
        <v>84</v>
      </c>
      <c r="D575" s="24">
        <v>1</v>
      </c>
      <c r="E575" s="26">
        <f>일위대가목록!E91</f>
        <v>142</v>
      </c>
      <c r="F575" s="29">
        <f>TRUNC(E575*D575,1)</f>
        <v>142</v>
      </c>
      <c r="G575" s="26">
        <f>일위대가목록!F91</f>
        <v>8553</v>
      </c>
      <c r="H575" s="29">
        <f>TRUNC(G575*D575,1)</f>
        <v>8553</v>
      </c>
      <c r="I575" s="26">
        <f>일위대가목록!G91</f>
        <v>0</v>
      </c>
      <c r="J575" s="29">
        <f>TRUNC(I575*D575,1)</f>
        <v>0</v>
      </c>
      <c r="K575" s="26">
        <f t="shared" si="88"/>
        <v>8695</v>
      </c>
      <c r="L575" s="29">
        <f t="shared" si="88"/>
        <v>8695</v>
      </c>
      <c r="M575" s="23" t="s">
        <v>1571</v>
      </c>
      <c r="N575" s="2" t="s">
        <v>408</v>
      </c>
      <c r="O575" s="2" t="s">
        <v>1569</v>
      </c>
      <c r="P575" s="2" t="s">
        <v>65</v>
      </c>
      <c r="Q575" s="2" t="s">
        <v>66</v>
      </c>
      <c r="R575" s="2" t="s">
        <v>66</v>
      </c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2" t="s">
        <v>53</v>
      </c>
      <c r="AW575" s="2" t="s">
        <v>1613</v>
      </c>
      <c r="AX575" s="2" t="s">
        <v>53</v>
      </c>
      <c r="AY575" s="2" t="s">
        <v>53</v>
      </c>
      <c r="AZ575" s="2" t="s">
        <v>53</v>
      </c>
    </row>
    <row r="576" spans="1:52" ht="30" customHeight="1">
      <c r="A576" s="23" t="s">
        <v>626</v>
      </c>
      <c r="B576" s="23" t="s">
        <v>53</v>
      </c>
      <c r="C576" s="23" t="s">
        <v>53</v>
      </c>
      <c r="D576" s="24"/>
      <c r="E576" s="26"/>
      <c r="F576" s="29">
        <f>TRUNC(SUMIF(N573:N575, N572, F573:F575),0)</f>
        <v>2762</v>
      </c>
      <c r="G576" s="26"/>
      <c r="H576" s="29">
        <f>TRUNC(SUMIF(N573:N575, N572, H573:H575),0)</f>
        <v>15800</v>
      </c>
      <c r="I576" s="26"/>
      <c r="J576" s="29">
        <f>TRUNC(SUMIF(N573:N575, N572, J573:J575),0)</f>
        <v>0</v>
      </c>
      <c r="K576" s="26"/>
      <c r="L576" s="29">
        <f>F576+H576+J576</f>
        <v>18562</v>
      </c>
      <c r="M576" s="23" t="s">
        <v>53</v>
      </c>
      <c r="N576" s="2" t="s">
        <v>69</v>
      </c>
      <c r="O576" s="2" t="s">
        <v>69</v>
      </c>
      <c r="P576" s="2" t="s">
        <v>53</v>
      </c>
      <c r="Q576" s="2" t="s">
        <v>53</v>
      </c>
      <c r="R576" s="2" t="s">
        <v>53</v>
      </c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2" t="s">
        <v>53</v>
      </c>
      <c r="AW576" s="2" t="s">
        <v>53</v>
      </c>
      <c r="AX576" s="2" t="s">
        <v>53</v>
      </c>
      <c r="AY576" s="2" t="s">
        <v>53</v>
      </c>
      <c r="AZ576" s="2" t="s">
        <v>53</v>
      </c>
    </row>
    <row r="577" spans="1:52" ht="30" customHeight="1">
      <c r="A577" s="24"/>
      <c r="B577" s="24"/>
      <c r="C577" s="24"/>
      <c r="D577" s="24"/>
      <c r="E577" s="26"/>
      <c r="F577" s="29"/>
      <c r="G577" s="26"/>
      <c r="H577" s="29"/>
      <c r="I577" s="26"/>
      <c r="J577" s="29"/>
      <c r="K577" s="26"/>
      <c r="L577" s="29"/>
      <c r="M577" s="24"/>
    </row>
    <row r="578" spans="1:52" ht="30" customHeight="1">
      <c r="A578" s="20" t="s">
        <v>1614</v>
      </c>
      <c r="B578" s="21"/>
      <c r="C578" s="21"/>
      <c r="D578" s="21"/>
      <c r="E578" s="25"/>
      <c r="F578" s="28"/>
      <c r="G578" s="25"/>
      <c r="H578" s="28"/>
      <c r="I578" s="25"/>
      <c r="J578" s="28"/>
      <c r="K578" s="25"/>
      <c r="L578" s="28"/>
      <c r="M578" s="22"/>
      <c r="N578" s="1" t="s">
        <v>1558</v>
      </c>
    </row>
    <row r="579" spans="1:52" ht="30" customHeight="1">
      <c r="A579" s="23" t="s">
        <v>1555</v>
      </c>
      <c r="B579" s="23" t="s">
        <v>1556</v>
      </c>
      <c r="C579" s="23" t="s">
        <v>996</v>
      </c>
      <c r="D579" s="24">
        <v>0.1</v>
      </c>
      <c r="E579" s="26">
        <f>일위대가목록!E97</f>
        <v>2276</v>
      </c>
      <c r="F579" s="29">
        <f>TRUNC(E579*D579,1)</f>
        <v>227.6</v>
      </c>
      <c r="G579" s="26">
        <f>일위대가목록!F97</f>
        <v>18974</v>
      </c>
      <c r="H579" s="29">
        <f>TRUNC(G579*D579,1)</f>
        <v>1897.4</v>
      </c>
      <c r="I579" s="26">
        <f>일위대가목록!G97</f>
        <v>0</v>
      </c>
      <c r="J579" s="29">
        <f>TRUNC(I579*D579,1)</f>
        <v>0</v>
      </c>
      <c r="K579" s="26">
        <f>TRUNC(E579+G579+I579,1)</f>
        <v>21250</v>
      </c>
      <c r="L579" s="29">
        <f>TRUNC(F579+H579+J579,1)</f>
        <v>2125</v>
      </c>
      <c r="M579" s="23" t="s">
        <v>1616</v>
      </c>
      <c r="N579" s="2" t="s">
        <v>1558</v>
      </c>
      <c r="O579" s="2" t="s">
        <v>1617</v>
      </c>
      <c r="P579" s="2" t="s">
        <v>65</v>
      </c>
      <c r="Q579" s="2" t="s">
        <v>66</v>
      </c>
      <c r="R579" s="2" t="s">
        <v>66</v>
      </c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2" t="s">
        <v>53</v>
      </c>
      <c r="AW579" s="2" t="s">
        <v>1618</v>
      </c>
      <c r="AX579" s="2" t="s">
        <v>53</v>
      </c>
      <c r="AY579" s="2" t="s">
        <v>53</v>
      </c>
      <c r="AZ579" s="2" t="s">
        <v>53</v>
      </c>
    </row>
    <row r="580" spans="1:52" ht="30" customHeight="1">
      <c r="A580" s="23" t="s">
        <v>626</v>
      </c>
      <c r="B580" s="23" t="s">
        <v>53</v>
      </c>
      <c r="C580" s="23" t="s">
        <v>53</v>
      </c>
      <c r="D580" s="24"/>
      <c r="E580" s="26"/>
      <c r="F580" s="29">
        <f>TRUNC(SUMIF(N579:N579, N578, F579:F579),0)</f>
        <v>227</v>
      </c>
      <c r="G580" s="26"/>
      <c r="H580" s="29">
        <f>TRUNC(SUMIF(N579:N579, N578, H579:H579),0)</f>
        <v>1897</v>
      </c>
      <c r="I580" s="26"/>
      <c r="J580" s="29">
        <f>TRUNC(SUMIF(N579:N579, N578, J579:J579),0)</f>
        <v>0</v>
      </c>
      <c r="K580" s="26"/>
      <c r="L580" s="29">
        <f>F580+H580+J580</f>
        <v>2124</v>
      </c>
      <c r="M580" s="23" t="s">
        <v>53</v>
      </c>
      <c r="N580" s="2" t="s">
        <v>69</v>
      </c>
      <c r="O580" s="2" t="s">
        <v>69</v>
      </c>
      <c r="P580" s="2" t="s">
        <v>53</v>
      </c>
      <c r="Q580" s="2" t="s">
        <v>53</v>
      </c>
      <c r="R580" s="2" t="s">
        <v>53</v>
      </c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2" t="s">
        <v>53</v>
      </c>
      <c r="AW580" s="2" t="s">
        <v>53</v>
      </c>
      <c r="AX580" s="2" t="s">
        <v>53</v>
      </c>
      <c r="AY580" s="2" t="s">
        <v>53</v>
      </c>
      <c r="AZ580" s="2" t="s">
        <v>53</v>
      </c>
    </row>
    <row r="581" spans="1:52" ht="30" customHeight="1">
      <c r="A581" s="24"/>
      <c r="B581" s="24"/>
      <c r="C581" s="24"/>
      <c r="D581" s="24"/>
      <c r="E581" s="26"/>
      <c r="F581" s="29"/>
      <c r="G581" s="26"/>
      <c r="H581" s="29"/>
      <c r="I581" s="26"/>
      <c r="J581" s="29"/>
      <c r="K581" s="26"/>
      <c r="L581" s="29"/>
      <c r="M581" s="24"/>
    </row>
    <row r="582" spans="1:52" ht="30" customHeight="1">
      <c r="A582" s="20" t="s">
        <v>1619</v>
      </c>
      <c r="B582" s="21"/>
      <c r="C582" s="21"/>
      <c r="D582" s="21"/>
      <c r="E582" s="25"/>
      <c r="F582" s="28"/>
      <c r="G582" s="25"/>
      <c r="H582" s="28"/>
      <c r="I582" s="25"/>
      <c r="J582" s="28"/>
      <c r="K582" s="25"/>
      <c r="L582" s="28"/>
      <c r="M582" s="22"/>
      <c r="N582" s="1" t="s">
        <v>1617</v>
      </c>
    </row>
    <row r="583" spans="1:52" ht="30" customHeight="1">
      <c r="A583" s="23" t="s">
        <v>1523</v>
      </c>
      <c r="B583" s="23" t="s">
        <v>622</v>
      </c>
      <c r="C583" s="23" t="s">
        <v>574</v>
      </c>
      <c r="D583" s="24">
        <v>2.7E-2</v>
      </c>
      <c r="E583" s="26">
        <f>단가대비표!O141</f>
        <v>0</v>
      </c>
      <c r="F583" s="29">
        <f>TRUNC(E583*D583,1)</f>
        <v>0</v>
      </c>
      <c r="G583" s="26">
        <f>단가대비표!P141</f>
        <v>268225</v>
      </c>
      <c r="H583" s="29">
        <f>TRUNC(G583*D583,1)</f>
        <v>7242</v>
      </c>
      <c r="I583" s="26">
        <f>단가대비표!V141</f>
        <v>0</v>
      </c>
      <c r="J583" s="29">
        <f>TRUNC(I583*D583,1)</f>
        <v>0</v>
      </c>
      <c r="K583" s="26">
        <f t="shared" ref="K583:L587" si="89">TRUNC(E583+G583+I583,1)</f>
        <v>268225</v>
      </c>
      <c r="L583" s="29">
        <f t="shared" si="89"/>
        <v>7242</v>
      </c>
      <c r="M583" s="23" t="s">
        <v>1524</v>
      </c>
      <c r="N583" s="2" t="s">
        <v>1617</v>
      </c>
      <c r="O583" s="2" t="s">
        <v>1525</v>
      </c>
      <c r="P583" s="2" t="s">
        <v>66</v>
      </c>
      <c r="Q583" s="2" t="s">
        <v>66</v>
      </c>
      <c r="R583" s="2" t="s">
        <v>65</v>
      </c>
      <c r="S583" s="3"/>
      <c r="T583" s="3"/>
      <c r="U583" s="3"/>
      <c r="V583" s="3">
        <v>1</v>
      </c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2" t="s">
        <v>53</v>
      </c>
      <c r="AW583" s="2" t="s">
        <v>1620</v>
      </c>
      <c r="AX583" s="2" t="s">
        <v>53</v>
      </c>
      <c r="AY583" s="2" t="s">
        <v>53</v>
      </c>
      <c r="AZ583" s="2" t="s">
        <v>53</v>
      </c>
    </row>
    <row r="584" spans="1:52" ht="30" customHeight="1">
      <c r="A584" s="23" t="s">
        <v>731</v>
      </c>
      <c r="B584" s="23" t="s">
        <v>622</v>
      </c>
      <c r="C584" s="23" t="s">
        <v>574</v>
      </c>
      <c r="D584" s="24">
        <v>1.2999999999999999E-2</v>
      </c>
      <c r="E584" s="26">
        <f>단가대비표!O125</f>
        <v>0</v>
      </c>
      <c r="F584" s="29">
        <f>TRUNC(E584*D584,1)</f>
        <v>0</v>
      </c>
      <c r="G584" s="26">
        <f>단가대비표!P125</f>
        <v>172698</v>
      </c>
      <c r="H584" s="29">
        <f>TRUNC(G584*D584,1)</f>
        <v>2245</v>
      </c>
      <c r="I584" s="26">
        <f>단가대비표!V125</f>
        <v>0</v>
      </c>
      <c r="J584" s="29">
        <f>TRUNC(I584*D584,1)</f>
        <v>0</v>
      </c>
      <c r="K584" s="26">
        <f t="shared" si="89"/>
        <v>172698</v>
      </c>
      <c r="L584" s="29">
        <f t="shared" si="89"/>
        <v>2245</v>
      </c>
      <c r="M584" s="23" t="s">
        <v>732</v>
      </c>
      <c r="N584" s="2" t="s">
        <v>1617</v>
      </c>
      <c r="O584" s="2" t="s">
        <v>733</v>
      </c>
      <c r="P584" s="2" t="s">
        <v>66</v>
      </c>
      <c r="Q584" s="2" t="s">
        <v>66</v>
      </c>
      <c r="R584" s="2" t="s">
        <v>65</v>
      </c>
      <c r="S584" s="3"/>
      <c r="T584" s="3"/>
      <c r="U584" s="3"/>
      <c r="V584" s="3">
        <v>1</v>
      </c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2" t="s">
        <v>53</v>
      </c>
      <c r="AW584" s="2" t="s">
        <v>1621</v>
      </c>
      <c r="AX584" s="2" t="s">
        <v>53</v>
      </c>
      <c r="AY584" s="2" t="s">
        <v>53</v>
      </c>
      <c r="AZ584" s="2" t="s">
        <v>53</v>
      </c>
    </row>
    <row r="585" spans="1:52" ht="30" customHeight="1">
      <c r="A585" s="23" t="s">
        <v>1523</v>
      </c>
      <c r="B585" s="23" t="s">
        <v>622</v>
      </c>
      <c r="C585" s="23" t="s">
        <v>574</v>
      </c>
      <c r="D585" s="24">
        <v>2.7E-2</v>
      </c>
      <c r="E585" s="26">
        <f>단가대비표!O141</f>
        <v>0</v>
      </c>
      <c r="F585" s="29">
        <f>TRUNC(E585*D585,1)</f>
        <v>0</v>
      </c>
      <c r="G585" s="26">
        <f>단가대비표!P141</f>
        <v>268225</v>
      </c>
      <c r="H585" s="29">
        <f>TRUNC(G585*D585,1)</f>
        <v>7242</v>
      </c>
      <c r="I585" s="26">
        <f>단가대비표!V141</f>
        <v>0</v>
      </c>
      <c r="J585" s="29">
        <f>TRUNC(I585*D585,1)</f>
        <v>0</v>
      </c>
      <c r="K585" s="26">
        <f t="shared" si="89"/>
        <v>268225</v>
      </c>
      <c r="L585" s="29">
        <f t="shared" si="89"/>
        <v>7242</v>
      </c>
      <c r="M585" s="23" t="s">
        <v>1524</v>
      </c>
      <c r="N585" s="2" t="s">
        <v>1617</v>
      </c>
      <c r="O585" s="2" t="s">
        <v>1525</v>
      </c>
      <c r="P585" s="2" t="s">
        <v>66</v>
      </c>
      <c r="Q585" s="2" t="s">
        <v>66</v>
      </c>
      <c r="R585" s="2" t="s">
        <v>65</v>
      </c>
      <c r="S585" s="3"/>
      <c r="T585" s="3"/>
      <c r="U585" s="3"/>
      <c r="V585" s="3">
        <v>1</v>
      </c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2" t="s">
        <v>53</v>
      </c>
      <c r="AW585" s="2" t="s">
        <v>1620</v>
      </c>
      <c r="AX585" s="2" t="s">
        <v>53</v>
      </c>
      <c r="AY585" s="2" t="s">
        <v>53</v>
      </c>
      <c r="AZ585" s="2" t="s">
        <v>53</v>
      </c>
    </row>
    <row r="586" spans="1:52" ht="30" customHeight="1">
      <c r="A586" s="23" t="s">
        <v>731</v>
      </c>
      <c r="B586" s="23" t="s">
        <v>622</v>
      </c>
      <c r="C586" s="23" t="s">
        <v>574</v>
      </c>
      <c r="D586" s="24">
        <v>1.2999999999999999E-2</v>
      </c>
      <c r="E586" s="26">
        <f>단가대비표!O125</f>
        <v>0</v>
      </c>
      <c r="F586" s="29">
        <f>TRUNC(E586*D586,1)</f>
        <v>0</v>
      </c>
      <c r="G586" s="26">
        <f>단가대비표!P125</f>
        <v>172698</v>
      </c>
      <c r="H586" s="29">
        <f>TRUNC(G586*D586,1)</f>
        <v>2245</v>
      </c>
      <c r="I586" s="26">
        <f>단가대비표!V125</f>
        <v>0</v>
      </c>
      <c r="J586" s="29">
        <f>TRUNC(I586*D586,1)</f>
        <v>0</v>
      </c>
      <c r="K586" s="26">
        <f t="shared" si="89"/>
        <v>172698</v>
      </c>
      <c r="L586" s="29">
        <f t="shared" si="89"/>
        <v>2245</v>
      </c>
      <c r="M586" s="23" t="s">
        <v>732</v>
      </c>
      <c r="N586" s="2" t="s">
        <v>1617</v>
      </c>
      <c r="O586" s="2" t="s">
        <v>733</v>
      </c>
      <c r="P586" s="2" t="s">
        <v>66</v>
      </c>
      <c r="Q586" s="2" t="s">
        <v>66</v>
      </c>
      <c r="R586" s="2" t="s">
        <v>65</v>
      </c>
      <c r="S586" s="3"/>
      <c r="T586" s="3"/>
      <c r="U586" s="3"/>
      <c r="V586" s="3">
        <v>1</v>
      </c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2" t="s">
        <v>53</v>
      </c>
      <c r="AW586" s="2" t="s">
        <v>1621</v>
      </c>
      <c r="AX586" s="2" t="s">
        <v>53</v>
      </c>
      <c r="AY586" s="2" t="s">
        <v>53</v>
      </c>
      <c r="AZ586" s="2" t="s">
        <v>53</v>
      </c>
    </row>
    <row r="587" spans="1:52" ht="30" customHeight="1">
      <c r="A587" s="23" t="s">
        <v>1528</v>
      </c>
      <c r="B587" s="23" t="s">
        <v>1622</v>
      </c>
      <c r="C587" s="23" t="s">
        <v>618</v>
      </c>
      <c r="D587" s="24">
        <v>1</v>
      </c>
      <c r="E587" s="26">
        <f>TRUNC(SUMIF(V583:V587, RIGHTB(O587, 1), H583:H587)*U587, 2)</f>
        <v>2276.88</v>
      </c>
      <c r="F587" s="29">
        <f>TRUNC(E587*D587,1)</f>
        <v>2276.8000000000002</v>
      </c>
      <c r="G587" s="26">
        <v>0</v>
      </c>
      <c r="H587" s="29">
        <f>TRUNC(G587*D587,1)</f>
        <v>0</v>
      </c>
      <c r="I587" s="26">
        <v>0</v>
      </c>
      <c r="J587" s="29">
        <f>TRUNC(I587*D587,1)</f>
        <v>0</v>
      </c>
      <c r="K587" s="26">
        <f t="shared" si="89"/>
        <v>2276.8000000000002</v>
      </c>
      <c r="L587" s="29">
        <f t="shared" si="89"/>
        <v>2276.8000000000002</v>
      </c>
      <c r="M587" s="23" t="s">
        <v>53</v>
      </c>
      <c r="N587" s="2" t="s">
        <v>1617</v>
      </c>
      <c r="O587" s="2" t="s">
        <v>619</v>
      </c>
      <c r="P587" s="2" t="s">
        <v>66</v>
      </c>
      <c r="Q587" s="2" t="s">
        <v>66</v>
      </c>
      <c r="R587" s="2" t="s">
        <v>66</v>
      </c>
      <c r="S587" s="3">
        <v>1</v>
      </c>
      <c r="T587" s="3">
        <v>0</v>
      </c>
      <c r="U587" s="3">
        <v>0.12</v>
      </c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2" t="s">
        <v>53</v>
      </c>
      <c r="AW587" s="2" t="s">
        <v>1623</v>
      </c>
      <c r="AX587" s="2" t="s">
        <v>53</v>
      </c>
      <c r="AY587" s="2" t="s">
        <v>53</v>
      </c>
      <c r="AZ587" s="2" t="s">
        <v>53</v>
      </c>
    </row>
    <row r="588" spans="1:52" ht="30" customHeight="1">
      <c r="A588" s="23" t="s">
        <v>626</v>
      </c>
      <c r="B588" s="23" t="s">
        <v>53</v>
      </c>
      <c r="C588" s="23" t="s">
        <v>53</v>
      </c>
      <c r="D588" s="24"/>
      <c r="E588" s="26"/>
      <c r="F588" s="29">
        <f>TRUNC(SUMIF(N583:N587, N582, F583:F587),0)</f>
        <v>2276</v>
      </c>
      <c r="G588" s="26"/>
      <c r="H588" s="29">
        <f>TRUNC(SUMIF(N583:N587, N582, H583:H587),0)</f>
        <v>18974</v>
      </c>
      <c r="I588" s="26"/>
      <c r="J588" s="29">
        <f>TRUNC(SUMIF(N583:N587, N582, J583:J587),0)</f>
        <v>0</v>
      </c>
      <c r="K588" s="26"/>
      <c r="L588" s="29">
        <f>F588+H588+J588</f>
        <v>21250</v>
      </c>
      <c r="M588" s="23" t="s">
        <v>53</v>
      </c>
      <c r="N588" s="2" t="s">
        <v>69</v>
      </c>
      <c r="O588" s="2" t="s">
        <v>69</v>
      </c>
      <c r="P588" s="2" t="s">
        <v>53</v>
      </c>
      <c r="Q588" s="2" t="s">
        <v>53</v>
      </c>
      <c r="R588" s="2" t="s">
        <v>53</v>
      </c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2" t="s">
        <v>53</v>
      </c>
      <c r="AW588" s="2" t="s">
        <v>53</v>
      </c>
      <c r="AX588" s="2" t="s">
        <v>53</v>
      </c>
      <c r="AY588" s="2" t="s">
        <v>53</v>
      </c>
      <c r="AZ588" s="2" t="s">
        <v>53</v>
      </c>
    </row>
    <row r="589" spans="1:52" ht="30" customHeight="1">
      <c r="A589" s="24"/>
      <c r="B589" s="24"/>
      <c r="C589" s="24"/>
      <c r="D589" s="24"/>
      <c r="E589" s="26"/>
      <c r="F589" s="29"/>
      <c r="G589" s="26"/>
      <c r="H589" s="29"/>
      <c r="I589" s="26"/>
      <c r="J589" s="29"/>
      <c r="K589" s="26"/>
      <c r="L589" s="29"/>
      <c r="M589" s="24"/>
    </row>
    <row r="590" spans="1:52" ht="30" customHeight="1">
      <c r="A590" s="20" t="s">
        <v>1624</v>
      </c>
      <c r="B590" s="21"/>
      <c r="C590" s="21"/>
      <c r="D590" s="21"/>
      <c r="E590" s="25"/>
      <c r="F590" s="28"/>
      <c r="G590" s="25"/>
      <c r="H590" s="28"/>
      <c r="I590" s="25"/>
      <c r="J590" s="28"/>
      <c r="K590" s="25"/>
      <c r="L590" s="28"/>
      <c r="M590" s="22"/>
      <c r="N590" s="1" t="s">
        <v>1553</v>
      </c>
    </row>
    <row r="591" spans="1:52" ht="30" customHeight="1">
      <c r="A591" s="23" t="s">
        <v>1625</v>
      </c>
      <c r="B591" s="23" t="s">
        <v>1626</v>
      </c>
      <c r="C591" s="23" t="s">
        <v>612</v>
      </c>
      <c r="D591" s="24">
        <v>0.21579999999999999</v>
      </c>
      <c r="E591" s="26">
        <f>단가대비표!O87</f>
        <v>6066</v>
      </c>
      <c r="F591" s="29">
        <f>TRUNC(E591*D591,1)</f>
        <v>1309</v>
      </c>
      <c r="G591" s="26">
        <f>단가대비표!P87</f>
        <v>0</v>
      </c>
      <c r="H591" s="29">
        <f>TRUNC(G591*D591,1)</f>
        <v>0</v>
      </c>
      <c r="I591" s="26">
        <f>단가대비표!V87</f>
        <v>0</v>
      </c>
      <c r="J591" s="29">
        <f>TRUNC(I591*D591,1)</f>
        <v>0</v>
      </c>
      <c r="K591" s="26">
        <f t="shared" ref="K591:L593" si="90">TRUNC(E591+G591+I591,1)</f>
        <v>6066</v>
      </c>
      <c r="L591" s="29">
        <f t="shared" si="90"/>
        <v>1309</v>
      </c>
      <c r="M591" s="23" t="s">
        <v>1627</v>
      </c>
      <c r="N591" s="2" t="s">
        <v>1553</v>
      </c>
      <c r="O591" s="2" t="s">
        <v>1628</v>
      </c>
      <c r="P591" s="2" t="s">
        <v>66</v>
      </c>
      <c r="Q591" s="2" t="s">
        <v>66</v>
      </c>
      <c r="R591" s="2" t="s">
        <v>65</v>
      </c>
      <c r="S591" s="3"/>
      <c r="T591" s="3"/>
      <c r="U591" s="3"/>
      <c r="V591" s="3">
        <v>1</v>
      </c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2" t="s">
        <v>53</v>
      </c>
      <c r="AW591" s="2" t="s">
        <v>1629</v>
      </c>
      <c r="AX591" s="2" t="s">
        <v>53</v>
      </c>
      <c r="AY591" s="2" t="s">
        <v>53</v>
      </c>
      <c r="AZ591" s="2" t="s">
        <v>53</v>
      </c>
    </row>
    <row r="592" spans="1:52" ht="30" customHeight="1">
      <c r="A592" s="23" t="s">
        <v>1540</v>
      </c>
      <c r="B592" s="23" t="s">
        <v>1630</v>
      </c>
      <c r="C592" s="23" t="s">
        <v>612</v>
      </c>
      <c r="D592" s="24">
        <v>1.04E-2</v>
      </c>
      <c r="E592" s="26">
        <f>단가대비표!O89</f>
        <v>2708</v>
      </c>
      <c r="F592" s="29">
        <f>TRUNC(E592*D592,1)</f>
        <v>28.1</v>
      </c>
      <c r="G592" s="26">
        <f>단가대비표!P89</f>
        <v>0</v>
      </c>
      <c r="H592" s="29">
        <f>TRUNC(G592*D592,1)</f>
        <v>0</v>
      </c>
      <c r="I592" s="26">
        <f>단가대비표!V89</f>
        <v>0</v>
      </c>
      <c r="J592" s="29">
        <f>TRUNC(I592*D592,1)</f>
        <v>0</v>
      </c>
      <c r="K592" s="26">
        <f t="shared" si="90"/>
        <v>2708</v>
      </c>
      <c r="L592" s="29">
        <f t="shared" si="90"/>
        <v>28.1</v>
      </c>
      <c r="M592" s="23" t="s">
        <v>1631</v>
      </c>
      <c r="N592" s="2" t="s">
        <v>1553</v>
      </c>
      <c r="O592" s="2" t="s">
        <v>1632</v>
      </c>
      <c r="P592" s="2" t="s">
        <v>66</v>
      </c>
      <c r="Q592" s="2" t="s">
        <v>66</v>
      </c>
      <c r="R592" s="2" t="s">
        <v>65</v>
      </c>
      <c r="S592" s="3"/>
      <c r="T592" s="3"/>
      <c r="U592" s="3"/>
      <c r="V592" s="3">
        <v>1</v>
      </c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2" t="s">
        <v>53</v>
      </c>
      <c r="AW592" s="2" t="s">
        <v>1633</v>
      </c>
      <c r="AX592" s="2" t="s">
        <v>53</v>
      </c>
      <c r="AY592" s="2" t="s">
        <v>53</v>
      </c>
      <c r="AZ592" s="2" t="s">
        <v>53</v>
      </c>
    </row>
    <row r="593" spans="1:52" ht="30" customHeight="1">
      <c r="A593" s="23" t="s">
        <v>1634</v>
      </c>
      <c r="B593" s="23" t="s">
        <v>1635</v>
      </c>
      <c r="C593" s="23" t="s">
        <v>618</v>
      </c>
      <c r="D593" s="24">
        <v>1</v>
      </c>
      <c r="E593" s="26">
        <f>TRUNC(SUMIF(V591:V593, RIGHTB(O593, 1), F591:F593)*U593, 2)</f>
        <v>133.71</v>
      </c>
      <c r="F593" s="29">
        <f>TRUNC(E593*D593,1)</f>
        <v>133.69999999999999</v>
      </c>
      <c r="G593" s="26">
        <v>0</v>
      </c>
      <c r="H593" s="29">
        <f>TRUNC(G593*D593,1)</f>
        <v>0</v>
      </c>
      <c r="I593" s="26">
        <v>0</v>
      </c>
      <c r="J593" s="29">
        <f>TRUNC(I593*D593,1)</f>
        <v>0</v>
      </c>
      <c r="K593" s="26">
        <f t="shared" si="90"/>
        <v>133.69999999999999</v>
      </c>
      <c r="L593" s="29">
        <f t="shared" si="90"/>
        <v>133.69999999999999</v>
      </c>
      <c r="M593" s="23" t="s">
        <v>53</v>
      </c>
      <c r="N593" s="2" t="s">
        <v>1553</v>
      </c>
      <c r="O593" s="2" t="s">
        <v>619</v>
      </c>
      <c r="P593" s="2" t="s">
        <v>66</v>
      </c>
      <c r="Q593" s="2" t="s">
        <v>66</v>
      </c>
      <c r="R593" s="2" t="s">
        <v>66</v>
      </c>
      <c r="S593" s="3">
        <v>0</v>
      </c>
      <c r="T593" s="3">
        <v>0</v>
      </c>
      <c r="U593" s="3">
        <v>0.1</v>
      </c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2" t="s">
        <v>53</v>
      </c>
      <c r="AW593" s="2" t="s">
        <v>1636</v>
      </c>
      <c r="AX593" s="2" t="s">
        <v>53</v>
      </c>
      <c r="AY593" s="2" t="s">
        <v>53</v>
      </c>
      <c r="AZ593" s="2" t="s">
        <v>53</v>
      </c>
    </row>
    <row r="594" spans="1:52" ht="30" customHeight="1">
      <c r="A594" s="23" t="s">
        <v>626</v>
      </c>
      <c r="B594" s="23" t="s">
        <v>53</v>
      </c>
      <c r="C594" s="23" t="s">
        <v>53</v>
      </c>
      <c r="D594" s="24"/>
      <c r="E594" s="26"/>
      <c r="F594" s="29">
        <f>TRUNC(SUMIF(N591:N593, N590, F591:F593),0)</f>
        <v>1470</v>
      </c>
      <c r="G594" s="26"/>
      <c r="H594" s="29">
        <f>TRUNC(SUMIF(N591:N593, N590, H591:H593),0)</f>
        <v>0</v>
      </c>
      <c r="I594" s="26"/>
      <c r="J594" s="29">
        <f>TRUNC(SUMIF(N591:N593, N590, J591:J593),0)</f>
        <v>0</v>
      </c>
      <c r="K594" s="26"/>
      <c r="L594" s="29">
        <f>F594+H594+J594</f>
        <v>1470</v>
      </c>
      <c r="M594" s="23" t="s">
        <v>53</v>
      </c>
      <c r="N594" s="2" t="s">
        <v>69</v>
      </c>
      <c r="O594" s="2" t="s">
        <v>69</v>
      </c>
      <c r="P594" s="2" t="s">
        <v>53</v>
      </c>
      <c r="Q594" s="2" t="s">
        <v>53</v>
      </c>
      <c r="R594" s="2" t="s">
        <v>53</v>
      </c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2" t="s">
        <v>53</v>
      </c>
      <c r="AW594" s="2" t="s">
        <v>53</v>
      </c>
      <c r="AX594" s="2" t="s">
        <v>53</v>
      </c>
      <c r="AY594" s="2" t="s">
        <v>53</v>
      </c>
      <c r="AZ594" s="2" t="s">
        <v>53</v>
      </c>
    </row>
    <row r="595" spans="1:52" ht="30" customHeight="1">
      <c r="A595" s="24"/>
      <c r="B595" s="24"/>
      <c r="C595" s="24"/>
      <c r="D595" s="24"/>
      <c r="E595" s="26"/>
      <c r="F595" s="29"/>
      <c r="G595" s="26"/>
      <c r="H595" s="29"/>
      <c r="I595" s="26"/>
      <c r="J595" s="29"/>
      <c r="K595" s="26"/>
      <c r="L595" s="29"/>
      <c r="M595" s="24"/>
    </row>
    <row r="596" spans="1:52" ht="30" customHeight="1">
      <c r="A596" s="20" t="s">
        <v>1637</v>
      </c>
      <c r="B596" s="21"/>
      <c r="C596" s="21"/>
      <c r="D596" s="21"/>
      <c r="E596" s="25"/>
      <c r="F596" s="28"/>
      <c r="G596" s="25"/>
      <c r="H596" s="28"/>
      <c r="I596" s="25"/>
      <c r="J596" s="28"/>
      <c r="K596" s="25"/>
      <c r="L596" s="28"/>
      <c r="M596" s="22"/>
      <c r="N596" s="1" t="s">
        <v>1597</v>
      </c>
    </row>
    <row r="597" spans="1:52" ht="30" customHeight="1">
      <c r="A597" s="23" t="s">
        <v>1523</v>
      </c>
      <c r="B597" s="23" t="s">
        <v>622</v>
      </c>
      <c r="C597" s="23" t="s">
        <v>574</v>
      </c>
      <c r="D597" s="24">
        <v>0.01</v>
      </c>
      <c r="E597" s="26">
        <f>단가대비표!O141</f>
        <v>0</v>
      </c>
      <c r="F597" s="29">
        <f>TRUNC(E597*D597,1)</f>
        <v>0</v>
      </c>
      <c r="G597" s="26">
        <f>단가대비표!P141</f>
        <v>268225</v>
      </c>
      <c r="H597" s="29">
        <f>TRUNC(G597*D597,1)</f>
        <v>2682.2</v>
      </c>
      <c r="I597" s="26">
        <f>단가대비표!V141</f>
        <v>0</v>
      </c>
      <c r="J597" s="29">
        <f>TRUNC(I597*D597,1)</f>
        <v>0</v>
      </c>
      <c r="K597" s="26">
        <f t="shared" ref="K597:L599" si="91">TRUNC(E597+G597+I597,1)</f>
        <v>268225</v>
      </c>
      <c r="L597" s="29">
        <f t="shared" si="91"/>
        <v>2682.2</v>
      </c>
      <c r="M597" s="23" t="s">
        <v>1524</v>
      </c>
      <c r="N597" s="2" t="s">
        <v>1597</v>
      </c>
      <c r="O597" s="2" t="s">
        <v>1525</v>
      </c>
      <c r="P597" s="2" t="s">
        <v>66</v>
      </c>
      <c r="Q597" s="2" t="s">
        <v>66</v>
      </c>
      <c r="R597" s="2" t="s">
        <v>65</v>
      </c>
      <c r="S597" s="3"/>
      <c r="T597" s="3"/>
      <c r="U597" s="3"/>
      <c r="V597" s="3">
        <v>1</v>
      </c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2" t="s">
        <v>53</v>
      </c>
      <c r="AW597" s="2" t="s">
        <v>1639</v>
      </c>
      <c r="AX597" s="2" t="s">
        <v>53</v>
      </c>
      <c r="AY597" s="2" t="s">
        <v>53</v>
      </c>
      <c r="AZ597" s="2" t="s">
        <v>53</v>
      </c>
    </row>
    <row r="598" spans="1:52" ht="30" customHeight="1">
      <c r="A598" s="23" t="s">
        <v>731</v>
      </c>
      <c r="B598" s="23" t="s">
        <v>622</v>
      </c>
      <c r="C598" s="23" t="s">
        <v>574</v>
      </c>
      <c r="D598" s="24">
        <v>1E-3</v>
      </c>
      <c r="E598" s="26">
        <f>단가대비표!O125</f>
        <v>0</v>
      </c>
      <c r="F598" s="29">
        <f>TRUNC(E598*D598,1)</f>
        <v>0</v>
      </c>
      <c r="G598" s="26">
        <f>단가대비표!P125</f>
        <v>172698</v>
      </c>
      <c r="H598" s="29">
        <f>TRUNC(G598*D598,1)</f>
        <v>172.6</v>
      </c>
      <c r="I598" s="26">
        <f>단가대비표!V125</f>
        <v>0</v>
      </c>
      <c r="J598" s="29">
        <f>TRUNC(I598*D598,1)</f>
        <v>0</v>
      </c>
      <c r="K598" s="26">
        <f t="shared" si="91"/>
        <v>172698</v>
      </c>
      <c r="L598" s="29">
        <f t="shared" si="91"/>
        <v>172.6</v>
      </c>
      <c r="M598" s="23" t="s">
        <v>732</v>
      </c>
      <c r="N598" s="2" t="s">
        <v>1597</v>
      </c>
      <c r="O598" s="2" t="s">
        <v>733</v>
      </c>
      <c r="P598" s="2" t="s">
        <v>66</v>
      </c>
      <c r="Q598" s="2" t="s">
        <v>66</v>
      </c>
      <c r="R598" s="2" t="s">
        <v>65</v>
      </c>
      <c r="S598" s="3"/>
      <c r="T598" s="3"/>
      <c r="U598" s="3"/>
      <c r="V598" s="3">
        <v>1</v>
      </c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2" t="s">
        <v>53</v>
      </c>
      <c r="AW598" s="2" t="s">
        <v>1640</v>
      </c>
      <c r="AX598" s="2" t="s">
        <v>53</v>
      </c>
      <c r="AY598" s="2" t="s">
        <v>53</v>
      </c>
      <c r="AZ598" s="2" t="s">
        <v>53</v>
      </c>
    </row>
    <row r="599" spans="1:52" ht="30" customHeight="1">
      <c r="A599" s="23" t="s">
        <v>1528</v>
      </c>
      <c r="B599" s="23" t="s">
        <v>802</v>
      </c>
      <c r="C599" s="23" t="s">
        <v>618</v>
      </c>
      <c r="D599" s="24">
        <v>1</v>
      </c>
      <c r="E599" s="26">
        <f>TRUNC(SUMIF(V597:V599, RIGHTB(O599, 1), H597:H599)*U599, 2)</f>
        <v>85.64</v>
      </c>
      <c r="F599" s="29">
        <f>TRUNC(E599*D599,1)</f>
        <v>85.6</v>
      </c>
      <c r="G599" s="26">
        <v>0</v>
      </c>
      <c r="H599" s="29">
        <f>TRUNC(G599*D599,1)</f>
        <v>0</v>
      </c>
      <c r="I599" s="26">
        <v>0</v>
      </c>
      <c r="J599" s="29">
        <f>TRUNC(I599*D599,1)</f>
        <v>0</v>
      </c>
      <c r="K599" s="26">
        <f t="shared" si="91"/>
        <v>85.6</v>
      </c>
      <c r="L599" s="29">
        <f t="shared" si="91"/>
        <v>85.6</v>
      </c>
      <c r="M599" s="23" t="s">
        <v>53</v>
      </c>
      <c r="N599" s="2" t="s">
        <v>1597</v>
      </c>
      <c r="O599" s="2" t="s">
        <v>619</v>
      </c>
      <c r="P599" s="2" t="s">
        <v>66</v>
      </c>
      <c r="Q599" s="2" t="s">
        <v>66</v>
      </c>
      <c r="R599" s="2" t="s">
        <v>66</v>
      </c>
      <c r="S599" s="3">
        <v>1</v>
      </c>
      <c r="T599" s="3">
        <v>0</v>
      </c>
      <c r="U599" s="3">
        <v>0.03</v>
      </c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2" t="s">
        <v>53</v>
      </c>
      <c r="AW599" s="2" t="s">
        <v>1641</v>
      </c>
      <c r="AX599" s="2" t="s">
        <v>53</v>
      </c>
      <c r="AY599" s="2" t="s">
        <v>53</v>
      </c>
      <c r="AZ599" s="2" t="s">
        <v>53</v>
      </c>
    </row>
    <row r="600" spans="1:52" ht="30" customHeight="1">
      <c r="A600" s="23" t="s">
        <v>626</v>
      </c>
      <c r="B600" s="23" t="s">
        <v>53</v>
      </c>
      <c r="C600" s="23" t="s">
        <v>53</v>
      </c>
      <c r="D600" s="24"/>
      <c r="E600" s="26"/>
      <c r="F600" s="29">
        <f>TRUNC(SUMIF(N597:N599, N596, F597:F599),0)</f>
        <v>85</v>
      </c>
      <c r="G600" s="26"/>
      <c r="H600" s="29">
        <f>TRUNC(SUMIF(N597:N599, N596, H597:H599),0)</f>
        <v>2854</v>
      </c>
      <c r="I600" s="26"/>
      <c r="J600" s="29">
        <f>TRUNC(SUMIF(N597:N599, N596, J597:J599),0)</f>
        <v>0</v>
      </c>
      <c r="K600" s="26"/>
      <c r="L600" s="29">
        <f>F600+H600+J600</f>
        <v>2939</v>
      </c>
      <c r="M600" s="23" t="s">
        <v>53</v>
      </c>
      <c r="N600" s="2" t="s">
        <v>69</v>
      </c>
      <c r="O600" s="2" t="s">
        <v>69</v>
      </c>
      <c r="P600" s="2" t="s">
        <v>53</v>
      </c>
      <c r="Q600" s="2" t="s">
        <v>53</v>
      </c>
      <c r="R600" s="2" t="s">
        <v>53</v>
      </c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2" t="s">
        <v>53</v>
      </c>
      <c r="AW600" s="2" t="s">
        <v>53</v>
      </c>
      <c r="AX600" s="2" t="s">
        <v>53</v>
      </c>
      <c r="AY600" s="2" t="s">
        <v>53</v>
      </c>
      <c r="AZ600" s="2" t="s">
        <v>53</v>
      </c>
    </row>
    <row r="601" spans="1:52" ht="30" customHeight="1">
      <c r="A601" s="24"/>
      <c r="B601" s="24"/>
      <c r="C601" s="24"/>
      <c r="D601" s="24"/>
      <c r="E601" s="26"/>
      <c r="F601" s="29"/>
      <c r="G601" s="26"/>
      <c r="H601" s="29"/>
      <c r="I601" s="26"/>
      <c r="J601" s="29"/>
      <c r="K601" s="26"/>
      <c r="L601" s="29"/>
      <c r="M601" s="24"/>
    </row>
    <row r="602" spans="1:52" ht="30" customHeight="1">
      <c r="A602" s="20" t="s">
        <v>1642</v>
      </c>
      <c r="B602" s="21"/>
      <c r="C602" s="21"/>
      <c r="D602" s="21"/>
      <c r="E602" s="25"/>
      <c r="F602" s="28"/>
      <c r="G602" s="25"/>
      <c r="H602" s="28"/>
      <c r="I602" s="25"/>
      <c r="J602" s="28"/>
      <c r="K602" s="25"/>
      <c r="L602" s="28"/>
      <c r="M602" s="22"/>
      <c r="N602" s="1" t="s">
        <v>1592</v>
      </c>
    </row>
    <row r="603" spans="1:52" ht="30" customHeight="1">
      <c r="A603" s="23" t="s">
        <v>1643</v>
      </c>
      <c r="B603" s="23" t="s">
        <v>1644</v>
      </c>
      <c r="C603" s="23" t="s">
        <v>121</v>
      </c>
      <c r="D603" s="24">
        <v>0.05</v>
      </c>
      <c r="E603" s="26">
        <f>단가대비표!O83</f>
        <v>728</v>
      </c>
      <c r="F603" s="29">
        <f>TRUNC(E603*D603,1)</f>
        <v>36.4</v>
      </c>
      <c r="G603" s="26">
        <f>단가대비표!P83</f>
        <v>0</v>
      </c>
      <c r="H603" s="29">
        <f>TRUNC(G603*D603,1)</f>
        <v>0</v>
      </c>
      <c r="I603" s="26">
        <f>단가대비표!V83</f>
        <v>0</v>
      </c>
      <c r="J603" s="29">
        <f>TRUNC(I603*D603,1)</f>
        <v>0</v>
      </c>
      <c r="K603" s="26">
        <f>TRUNC(E603+G603+I603,1)</f>
        <v>728</v>
      </c>
      <c r="L603" s="29">
        <f>TRUNC(F603+H603+J603,1)</f>
        <v>36.4</v>
      </c>
      <c r="M603" s="23" t="s">
        <v>1645</v>
      </c>
      <c r="N603" s="2" t="s">
        <v>1592</v>
      </c>
      <c r="O603" s="2" t="s">
        <v>1646</v>
      </c>
      <c r="P603" s="2" t="s">
        <v>66</v>
      </c>
      <c r="Q603" s="2" t="s">
        <v>66</v>
      </c>
      <c r="R603" s="2" t="s">
        <v>65</v>
      </c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2" t="s">
        <v>53</v>
      </c>
      <c r="AW603" s="2" t="s">
        <v>1647</v>
      </c>
      <c r="AX603" s="2" t="s">
        <v>53</v>
      </c>
      <c r="AY603" s="2" t="s">
        <v>53</v>
      </c>
      <c r="AZ603" s="2" t="s">
        <v>53</v>
      </c>
    </row>
    <row r="604" spans="1:52" ht="30" customHeight="1">
      <c r="A604" s="23" t="s">
        <v>626</v>
      </c>
      <c r="B604" s="23" t="s">
        <v>53</v>
      </c>
      <c r="C604" s="23" t="s">
        <v>53</v>
      </c>
      <c r="D604" s="24"/>
      <c r="E604" s="26"/>
      <c r="F604" s="29">
        <f>TRUNC(SUMIF(N603:N603, N602, F603:F603),0)</f>
        <v>36</v>
      </c>
      <c r="G604" s="26"/>
      <c r="H604" s="29">
        <f>TRUNC(SUMIF(N603:N603, N602, H603:H603),0)</f>
        <v>0</v>
      </c>
      <c r="I604" s="26"/>
      <c r="J604" s="29">
        <f>TRUNC(SUMIF(N603:N603, N602, J603:J603),0)</f>
        <v>0</v>
      </c>
      <c r="K604" s="26"/>
      <c r="L604" s="29">
        <f>F604+H604+J604</f>
        <v>36</v>
      </c>
      <c r="M604" s="23" t="s">
        <v>53</v>
      </c>
      <c r="N604" s="2" t="s">
        <v>69</v>
      </c>
      <c r="O604" s="2" t="s">
        <v>69</v>
      </c>
      <c r="P604" s="2" t="s">
        <v>53</v>
      </c>
      <c r="Q604" s="2" t="s">
        <v>53</v>
      </c>
      <c r="R604" s="2" t="s">
        <v>53</v>
      </c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2" t="s">
        <v>53</v>
      </c>
      <c r="AW604" s="2" t="s">
        <v>53</v>
      </c>
      <c r="AX604" s="2" t="s">
        <v>53</v>
      </c>
      <c r="AY604" s="2" t="s">
        <v>53</v>
      </c>
      <c r="AZ604" s="2" t="s">
        <v>53</v>
      </c>
    </row>
    <row r="605" spans="1:52" ht="30" customHeight="1">
      <c r="A605" s="24"/>
      <c r="B605" s="24"/>
      <c r="C605" s="24"/>
      <c r="D605" s="24"/>
      <c r="E605" s="26"/>
      <c r="F605" s="29"/>
      <c r="G605" s="26"/>
      <c r="H605" s="29"/>
      <c r="I605" s="26"/>
      <c r="J605" s="29"/>
      <c r="K605" s="26"/>
      <c r="L605" s="29"/>
      <c r="M605" s="24"/>
    </row>
    <row r="606" spans="1:52" ht="30" customHeight="1">
      <c r="A606" s="20" t="s">
        <v>1648</v>
      </c>
      <c r="B606" s="21"/>
      <c r="C606" s="21"/>
      <c r="D606" s="21"/>
      <c r="E606" s="25"/>
      <c r="F606" s="28"/>
      <c r="G606" s="25"/>
      <c r="H606" s="28"/>
      <c r="I606" s="25"/>
      <c r="J606" s="28"/>
      <c r="K606" s="25"/>
      <c r="L606" s="28"/>
      <c r="M606" s="22"/>
      <c r="N606" s="1" t="s">
        <v>415</v>
      </c>
    </row>
    <row r="607" spans="1:52" ht="30" customHeight="1">
      <c r="A607" s="23" t="s">
        <v>1650</v>
      </c>
      <c r="B607" s="23" t="s">
        <v>413</v>
      </c>
      <c r="C607" s="23" t="s">
        <v>84</v>
      </c>
      <c r="D607" s="24">
        <v>1.05</v>
      </c>
      <c r="E607" s="26">
        <f>단가대비표!O59</f>
        <v>19000</v>
      </c>
      <c r="F607" s="29">
        <f>TRUNC(E607*D607,1)</f>
        <v>19950</v>
      </c>
      <c r="G607" s="26">
        <f>단가대비표!P59</f>
        <v>0</v>
      </c>
      <c r="H607" s="29">
        <f>TRUNC(G607*D607,1)</f>
        <v>0</v>
      </c>
      <c r="I607" s="26">
        <f>단가대비표!V59</f>
        <v>0</v>
      </c>
      <c r="J607" s="29">
        <f>TRUNC(I607*D607,1)</f>
        <v>0</v>
      </c>
      <c r="K607" s="26">
        <f>TRUNC(E607+G607+I607,1)</f>
        <v>19000</v>
      </c>
      <c r="L607" s="29">
        <f>TRUNC(F607+H607+J607,1)</f>
        <v>19950</v>
      </c>
      <c r="M607" s="23" t="s">
        <v>1651</v>
      </c>
      <c r="N607" s="2" t="s">
        <v>415</v>
      </c>
      <c r="O607" s="2" t="s">
        <v>1652</v>
      </c>
      <c r="P607" s="2" t="s">
        <v>66</v>
      </c>
      <c r="Q607" s="2" t="s">
        <v>66</v>
      </c>
      <c r="R607" s="2" t="s">
        <v>65</v>
      </c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2" t="s">
        <v>53</v>
      </c>
      <c r="AW607" s="2" t="s">
        <v>1653</v>
      </c>
      <c r="AX607" s="2" t="s">
        <v>53</v>
      </c>
      <c r="AY607" s="2" t="s">
        <v>53</v>
      </c>
      <c r="AZ607" s="2" t="s">
        <v>53</v>
      </c>
    </row>
    <row r="608" spans="1:52" ht="30" customHeight="1">
      <c r="A608" s="23" t="s">
        <v>1654</v>
      </c>
      <c r="B608" s="23" t="s">
        <v>1655</v>
      </c>
      <c r="C608" s="23" t="s">
        <v>739</v>
      </c>
      <c r="D608" s="24">
        <v>1</v>
      </c>
      <c r="E608" s="26">
        <f>단가대비표!O114</f>
        <v>0</v>
      </c>
      <c r="F608" s="29">
        <f>TRUNC(E608*D608,1)</f>
        <v>0</v>
      </c>
      <c r="G608" s="26">
        <f>단가대비표!P114</f>
        <v>11682</v>
      </c>
      <c r="H608" s="29">
        <f>TRUNC(G608*D608,1)</f>
        <v>11682</v>
      </c>
      <c r="I608" s="26">
        <f>단가대비표!V114</f>
        <v>0</v>
      </c>
      <c r="J608" s="29">
        <f>TRUNC(I608*D608,1)</f>
        <v>0</v>
      </c>
      <c r="K608" s="26">
        <f>TRUNC(E608+G608+I608,1)</f>
        <v>11682</v>
      </c>
      <c r="L608" s="29">
        <f>TRUNC(F608+H608+J608,1)</f>
        <v>11682</v>
      </c>
      <c r="M608" s="23" t="s">
        <v>1656</v>
      </c>
      <c r="N608" s="2" t="s">
        <v>415</v>
      </c>
      <c r="O608" s="2" t="s">
        <v>1657</v>
      </c>
      <c r="P608" s="2" t="s">
        <v>66</v>
      </c>
      <c r="Q608" s="2" t="s">
        <v>66</v>
      </c>
      <c r="R608" s="2" t="s">
        <v>65</v>
      </c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2" t="s">
        <v>53</v>
      </c>
      <c r="AW608" s="2" t="s">
        <v>1658</v>
      </c>
      <c r="AX608" s="2" t="s">
        <v>53</v>
      </c>
      <c r="AY608" s="2" t="s">
        <v>53</v>
      </c>
      <c r="AZ608" s="2" t="s">
        <v>53</v>
      </c>
    </row>
    <row r="609" spans="1:52" ht="30" customHeight="1">
      <c r="A609" s="23" t="s">
        <v>626</v>
      </c>
      <c r="B609" s="23" t="s">
        <v>53</v>
      </c>
      <c r="C609" s="23" t="s">
        <v>53</v>
      </c>
      <c r="D609" s="24"/>
      <c r="E609" s="26"/>
      <c r="F609" s="29">
        <f>TRUNC(SUMIF(N607:N608, N606, F607:F608),0)</f>
        <v>19950</v>
      </c>
      <c r="G609" s="26"/>
      <c r="H609" s="29">
        <f>TRUNC(SUMIF(N607:N608, N606, H607:H608),0)</f>
        <v>11682</v>
      </c>
      <c r="I609" s="26"/>
      <c r="J609" s="29">
        <f>TRUNC(SUMIF(N607:N608, N606, J607:J608),0)</f>
        <v>0</v>
      </c>
      <c r="K609" s="26"/>
      <c r="L609" s="29">
        <f>F609+H609+J609</f>
        <v>31632</v>
      </c>
      <c r="M609" s="23" t="s">
        <v>53</v>
      </c>
      <c r="N609" s="2" t="s">
        <v>69</v>
      </c>
      <c r="O609" s="2" t="s">
        <v>69</v>
      </c>
      <c r="P609" s="2" t="s">
        <v>53</v>
      </c>
      <c r="Q609" s="2" t="s">
        <v>53</v>
      </c>
      <c r="R609" s="2" t="s">
        <v>53</v>
      </c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2" t="s">
        <v>53</v>
      </c>
      <c r="AW609" s="2" t="s">
        <v>53</v>
      </c>
      <c r="AX609" s="2" t="s">
        <v>53</v>
      </c>
      <c r="AY609" s="2" t="s">
        <v>53</v>
      </c>
      <c r="AZ609" s="2" t="s">
        <v>53</v>
      </c>
    </row>
    <row r="610" spans="1:52" ht="30" customHeight="1">
      <c r="A610" s="24"/>
      <c r="B610" s="24"/>
      <c r="C610" s="24"/>
      <c r="D610" s="24"/>
      <c r="E610" s="26"/>
      <c r="F610" s="29"/>
      <c r="G610" s="26"/>
      <c r="H610" s="29"/>
      <c r="I610" s="26"/>
      <c r="J610" s="29"/>
      <c r="K610" s="26"/>
      <c r="L610" s="29"/>
      <c r="M610" s="24"/>
    </row>
    <row r="611" spans="1:52" ht="30" customHeight="1">
      <c r="A611" s="20" t="s">
        <v>1659</v>
      </c>
      <c r="B611" s="21"/>
      <c r="C611" s="21"/>
      <c r="D611" s="21"/>
      <c r="E611" s="25"/>
      <c r="F611" s="28"/>
      <c r="G611" s="25"/>
      <c r="H611" s="28"/>
      <c r="I611" s="25"/>
      <c r="J611" s="28"/>
      <c r="K611" s="25"/>
      <c r="L611" s="28"/>
      <c r="M611" s="22"/>
      <c r="N611" s="1" t="s">
        <v>819</v>
      </c>
    </row>
    <row r="612" spans="1:52" ht="30" customHeight="1">
      <c r="A612" s="23" t="s">
        <v>1209</v>
      </c>
      <c r="B612" s="23" t="s">
        <v>622</v>
      </c>
      <c r="C612" s="23" t="s">
        <v>574</v>
      </c>
      <c r="D612" s="24">
        <v>1.21E-2</v>
      </c>
      <c r="E612" s="26">
        <f>단가대비표!O142</f>
        <v>0</v>
      </c>
      <c r="F612" s="29">
        <f>TRUNC(E612*D612,1)</f>
        <v>0</v>
      </c>
      <c r="G612" s="26">
        <f>단가대비표!P142</f>
        <v>258904</v>
      </c>
      <c r="H612" s="29">
        <f>TRUNC(G612*D612,1)</f>
        <v>3132.7</v>
      </c>
      <c r="I612" s="26">
        <f>단가대비표!V142</f>
        <v>0</v>
      </c>
      <c r="J612" s="29">
        <f>TRUNC(I612*D612,1)</f>
        <v>0</v>
      </c>
      <c r="K612" s="26">
        <f t="shared" ref="K612:L614" si="92">TRUNC(E612+G612+I612,1)</f>
        <v>258904</v>
      </c>
      <c r="L612" s="29">
        <f t="shared" si="92"/>
        <v>3132.7</v>
      </c>
      <c r="M612" s="23" t="s">
        <v>1210</v>
      </c>
      <c r="N612" s="2" t="s">
        <v>819</v>
      </c>
      <c r="O612" s="2" t="s">
        <v>1211</v>
      </c>
      <c r="P612" s="2" t="s">
        <v>66</v>
      </c>
      <c r="Q612" s="2" t="s">
        <v>66</v>
      </c>
      <c r="R612" s="2" t="s">
        <v>65</v>
      </c>
      <c r="S612" s="3"/>
      <c r="T612" s="3"/>
      <c r="U612" s="3"/>
      <c r="V612" s="3">
        <v>1</v>
      </c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2" t="s">
        <v>53</v>
      </c>
      <c r="AW612" s="2" t="s">
        <v>1661</v>
      </c>
      <c r="AX612" s="2" t="s">
        <v>53</v>
      </c>
      <c r="AY612" s="2" t="s">
        <v>53</v>
      </c>
      <c r="AZ612" s="2" t="s">
        <v>53</v>
      </c>
    </row>
    <row r="613" spans="1:52" ht="30" customHeight="1">
      <c r="A613" s="23" t="s">
        <v>731</v>
      </c>
      <c r="B613" s="23" t="s">
        <v>622</v>
      </c>
      <c r="C613" s="23" t="s">
        <v>574</v>
      </c>
      <c r="D613" s="24">
        <v>6.1000000000000004E-3</v>
      </c>
      <c r="E613" s="26">
        <f>단가대비표!O125</f>
        <v>0</v>
      </c>
      <c r="F613" s="29">
        <f>TRUNC(E613*D613,1)</f>
        <v>0</v>
      </c>
      <c r="G613" s="26">
        <f>단가대비표!P125</f>
        <v>172698</v>
      </c>
      <c r="H613" s="29">
        <f>TRUNC(G613*D613,1)</f>
        <v>1053.4000000000001</v>
      </c>
      <c r="I613" s="26">
        <f>단가대비표!V125</f>
        <v>0</v>
      </c>
      <c r="J613" s="29">
        <f>TRUNC(I613*D613,1)</f>
        <v>0</v>
      </c>
      <c r="K613" s="26">
        <f t="shared" si="92"/>
        <v>172698</v>
      </c>
      <c r="L613" s="29">
        <f t="shared" si="92"/>
        <v>1053.4000000000001</v>
      </c>
      <c r="M613" s="23" t="s">
        <v>732</v>
      </c>
      <c r="N613" s="2" t="s">
        <v>819</v>
      </c>
      <c r="O613" s="2" t="s">
        <v>733</v>
      </c>
      <c r="P613" s="2" t="s">
        <v>66</v>
      </c>
      <c r="Q613" s="2" t="s">
        <v>66</v>
      </c>
      <c r="R613" s="2" t="s">
        <v>65</v>
      </c>
      <c r="S613" s="3"/>
      <c r="T613" s="3"/>
      <c r="U613" s="3"/>
      <c r="V613" s="3">
        <v>1</v>
      </c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2" t="s">
        <v>53</v>
      </c>
      <c r="AW613" s="2" t="s">
        <v>1662</v>
      </c>
      <c r="AX613" s="2" t="s">
        <v>53</v>
      </c>
      <c r="AY613" s="2" t="s">
        <v>53</v>
      </c>
      <c r="AZ613" s="2" t="s">
        <v>53</v>
      </c>
    </row>
    <row r="614" spans="1:52" ht="30" customHeight="1">
      <c r="A614" s="23" t="s">
        <v>801</v>
      </c>
      <c r="B614" s="23" t="s">
        <v>1046</v>
      </c>
      <c r="C614" s="23" t="s">
        <v>618</v>
      </c>
      <c r="D614" s="24">
        <v>1</v>
      </c>
      <c r="E614" s="26">
        <v>0</v>
      </c>
      <c r="F614" s="29">
        <f>TRUNC(E614*D614,1)</f>
        <v>0</v>
      </c>
      <c r="G614" s="26">
        <v>0</v>
      </c>
      <c r="H614" s="29">
        <f>TRUNC(G614*D614,1)</f>
        <v>0</v>
      </c>
      <c r="I614" s="26">
        <f>TRUNC(SUMIF(V612:V614, RIGHTB(O614, 1), H612:H614)*U614, 2)</f>
        <v>83.72</v>
      </c>
      <c r="J614" s="29">
        <f>TRUNC(I614*D614,1)</f>
        <v>83.7</v>
      </c>
      <c r="K614" s="26">
        <f t="shared" si="92"/>
        <v>83.7</v>
      </c>
      <c r="L614" s="29">
        <f t="shared" si="92"/>
        <v>83.7</v>
      </c>
      <c r="M614" s="23" t="s">
        <v>53</v>
      </c>
      <c r="N614" s="2" t="s">
        <v>819</v>
      </c>
      <c r="O614" s="2" t="s">
        <v>619</v>
      </c>
      <c r="P614" s="2" t="s">
        <v>66</v>
      </c>
      <c r="Q614" s="2" t="s">
        <v>66</v>
      </c>
      <c r="R614" s="2" t="s">
        <v>66</v>
      </c>
      <c r="S614" s="3">
        <v>1</v>
      </c>
      <c r="T614" s="3">
        <v>2</v>
      </c>
      <c r="U614" s="3">
        <v>0.02</v>
      </c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2" t="s">
        <v>53</v>
      </c>
      <c r="AW614" s="2" t="s">
        <v>1663</v>
      </c>
      <c r="AX614" s="2" t="s">
        <v>53</v>
      </c>
      <c r="AY614" s="2" t="s">
        <v>53</v>
      </c>
      <c r="AZ614" s="2" t="s">
        <v>53</v>
      </c>
    </row>
    <row r="615" spans="1:52" ht="30" customHeight="1">
      <c r="A615" s="23" t="s">
        <v>626</v>
      </c>
      <c r="B615" s="23" t="s">
        <v>53</v>
      </c>
      <c r="C615" s="23" t="s">
        <v>53</v>
      </c>
      <c r="D615" s="24"/>
      <c r="E615" s="26"/>
      <c r="F615" s="29">
        <f>TRUNC(SUMIF(N612:N614, N611, F612:F614),0)</f>
        <v>0</v>
      </c>
      <c r="G615" s="26"/>
      <c r="H615" s="29">
        <f>TRUNC(SUMIF(N612:N614, N611, H612:H614),0)</f>
        <v>4186</v>
      </c>
      <c r="I615" s="26"/>
      <c r="J615" s="29">
        <f>TRUNC(SUMIF(N612:N614, N611, J612:J614),0)</f>
        <v>83</v>
      </c>
      <c r="K615" s="26"/>
      <c r="L615" s="29">
        <f>F615+H615+J615</f>
        <v>4269</v>
      </c>
      <c r="M615" s="23" t="s">
        <v>53</v>
      </c>
      <c r="N615" s="2" t="s">
        <v>69</v>
      </c>
      <c r="O615" s="2" t="s">
        <v>69</v>
      </c>
      <c r="P615" s="2" t="s">
        <v>53</v>
      </c>
      <c r="Q615" s="2" t="s">
        <v>53</v>
      </c>
      <c r="R615" s="2" t="s">
        <v>53</v>
      </c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2" t="s">
        <v>53</v>
      </c>
      <c r="AW615" s="2" t="s">
        <v>53</v>
      </c>
      <c r="AX615" s="2" t="s">
        <v>53</v>
      </c>
      <c r="AY615" s="2" t="s">
        <v>53</v>
      </c>
      <c r="AZ615" s="2" t="s">
        <v>53</v>
      </c>
    </row>
    <row r="616" spans="1:52" ht="30" customHeight="1">
      <c r="A616" s="24"/>
      <c r="B616" s="24"/>
      <c r="C616" s="24"/>
      <c r="D616" s="24"/>
      <c r="E616" s="26"/>
      <c r="F616" s="29"/>
      <c r="G616" s="26"/>
      <c r="H616" s="29"/>
      <c r="I616" s="26"/>
      <c r="J616" s="29"/>
      <c r="K616" s="26"/>
      <c r="L616" s="29"/>
      <c r="M616" s="24"/>
    </row>
    <row r="617" spans="1:52" ht="30" customHeight="1">
      <c r="A617" s="20" t="s">
        <v>1664</v>
      </c>
      <c r="B617" s="21"/>
      <c r="C617" s="21"/>
      <c r="D617" s="21"/>
      <c r="E617" s="25"/>
      <c r="F617" s="28"/>
      <c r="G617" s="25"/>
      <c r="H617" s="28"/>
      <c r="I617" s="25"/>
      <c r="J617" s="28"/>
      <c r="K617" s="25"/>
      <c r="L617" s="28"/>
      <c r="M617" s="22"/>
      <c r="N617" s="1" t="s">
        <v>1665</v>
      </c>
    </row>
    <row r="618" spans="1:52" ht="30" customHeight="1">
      <c r="A618" s="23" t="s">
        <v>1209</v>
      </c>
      <c r="B618" s="23" t="s">
        <v>622</v>
      </c>
      <c r="C618" s="23" t="s">
        <v>574</v>
      </c>
      <c r="D618" s="24">
        <v>0.05</v>
      </c>
      <c r="E618" s="26">
        <f>단가대비표!O142</f>
        <v>0</v>
      </c>
      <c r="F618" s="29">
        <f>TRUNC(E618*D618,1)</f>
        <v>0</v>
      </c>
      <c r="G618" s="26">
        <f>단가대비표!P142</f>
        <v>258904</v>
      </c>
      <c r="H618" s="29">
        <f>TRUNC(G618*D618,1)</f>
        <v>12945.2</v>
      </c>
      <c r="I618" s="26">
        <f>단가대비표!V142</f>
        <v>0</v>
      </c>
      <c r="J618" s="29">
        <f>TRUNC(I618*D618,1)</f>
        <v>0</v>
      </c>
      <c r="K618" s="26">
        <f t="shared" ref="K618:L620" si="93">TRUNC(E618+G618+I618,1)</f>
        <v>258904</v>
      </c>
      <c r="L618" s="29">
        <f t="shared" si="93"/>
        <v>12945.2</v>
      </c>
      <c r="M618" s="23" t="s">
        <v>1210</v>
      </c>
      <c r="N618" s="2" t="s">
        <v>1665</v>
      </c>
      <c r="O618" s="2" t="s">
        <v>1211</v>
      </c>
      <c r="P618" s="2" t="s">
        <v>66</v>
      </c>
      <c r="Q618" s="2" t="s">
        <v>66</v>
      </c>
      <c r="R618" s="2" t="s">
        <v>65</v>
      </c>
      <c r="S618" s="3"/>
      <c r="T618" s="3"/>
      <c r="U618" s="3"/>
      <c r="V618" s="3">
        <v>1</v>
      </c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2" t="s">
        <v>53</v>
      </c>
      <c r="AW618" s="2" t="s">
        <v>1670</v>
      </c>
      <c r="AX618" s="2" t="s">
        <v>53</v>
      </c>
      <c r="AY618" s="2" t="s">
        <v>53</v>
      </c>
      <c r="AZ618" s="2" t="s">
        <v>53</v>
      </c>
    </row>
    <row r="619" spans="1:52" ht="30" customHeight="1">
      <c r="A619" s="23" t="s">
        <v>731</v>
      </c>
      <c r="B619" s="23" t="s">
        <v>622</v>
      </c>
      <c r="C619" s="23" t="s">
        <v>574</v>
      </c>
      <c r="D619" s="24">
        <v>0.05</v>
      </c>
      <c r="E619" s="26">
        <f>단가대비표!O125</f>
        <v>0</v>
      </c>
      <c r="F619" s="29">
        <f>TRUNC(E619*D619,1)</f>
        <v>0</v>
      </c>
      <c r="G619" s="26">
        <f>단가대비표!P125</f>
        <v>172698</v>
      </c>
      <c r="H619" s="29">
        <f>TRUNC(G619*D619,1)</f>
        <v>8634.9</v>
      </c>
      <c r="I619" s="26">
        <f>단가대비표!V125</f>
        <v>0</v>
      </c>
      <c r="J619" s="29">
        <f>TRUNC(I619*D619,1)</f>
        <v>0</v>
      </c>
      <c r="K619" s="26">
        <f t="shared" si="93"/>
        <v>172698</v>
      </c>
      <c r="L619" s="29">
        <f t="shared" si="93"/>
        <v>8634.9</v>
      </c>
      <c r="M619" s="23" t="s">
        <v>732</v>
      </c>
      <c r="N619" s="2" t="s">
        <v>1665</v>
      </c>
      <c r="O619" s="2" t="s">
        <v>733</v>
      </c>
      <c r="P619" s="2" t="s">
        <v>66</v>
      </c>
      <c r="Q619" s="2" t="s">
        <v>66</v>
      </c>
      <c r="R619" s="2" t="s">
        <v>65</v>
      </c>
      <c r="S619" s="3"/>
      <c r="T619" s="3"/>
      <c r="U619" s="3"/>
      <c r="V619" s="3">
        <v>1</v>
      </c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2" t="s">
        <v>53</v>
      </c>
      <c r="AW619" s="2" t="s">
        <v>1671</v>
      </c>
      <c r="AX619" s="2" t="s">
        <v>53</v>
      </c>
      <c r="AY619" s="2" t="s">
        <v>53</v>
      </c>
      <c r="AZ619" s="2" t="s">
        <v>53</v>
      </c>
    </row>
    <row r="620" spans="1:52" ht="30" customHeight="1">
      <c r="A620" s="23" t="s">
        <v>801</v>
      </c>
      <c r="B620" s="23" t="s">
        <v>1046</v>
      </c>
      <c r="C620" s="23" t="s">
        <v>618</v>
      </c>
      <c r="D620" s="24">
        <v>1</v>
      </c>
      <c r="E620" s="26">
        <v>0</v>
      </c>
      <c r="F620" s="29">
        <f>TRUNC(E620*D620,1)</f>
        <v>0</v>
      </c>
      <c r="G620" s="26">
        <v>0</v>
      </c>
      <c r="H620" s="29">
        <f>TRUNC(G620*D620,1)</f>
        <v>0</v>
      </c>
      <c r="I620" s="26">
        <f>TRUNC(SUMIF(V618:V620, RIGHTB(O620, 1), H618:H620)*U620, 2)</f>
        <v>431.6</v>
      </c>
      <c r="J620" s="29">
        <f>TRUNC(I620*D620,1)</f>
        <v>431.6</v>
      </c>
      <c r="K620" s="26">
        <f t="shared" si="93"/>
        <v>431.6</v>
      </c>
      <c r="L620" s="29">
        <f t="shared" si="93"/>
        <v>431.6</v>
      </c>
      <c r="M620" s="23" t="s">
        <v>53</v>
      </c>
      <c r="N620" s="2" t="s">
        <v>1665</v>
      </c>
      <c r="O620" s="2" t="s">
        <v>619</v>
      </c>
      <c r="P620" s="2" t="s">
        <v>66</v>
      </c>
      <c r="Q620" s="2" t="s">
        <v>66</v>
      </c>
      <c r="R620" s="2" t="s">
        <v>66</v>
      </c>
      <c r="S620" s="3">
        <v>1</v>
      </c>
      <c r="T620" s="3">
        <v>2</v>
      </c>
      <c r="U620" s="3">
        <v>0.02</v>
      </c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2" t="s">
        <v>53</v>
      </c>
      <c r="AW620" s="2" t="s">
        <v>1672</v>
      </c>
      <c r="AX620" s="2" t="s">
        <v>53</v>
      </c>
      <c r="AY620" s="2" t="s">
        <v>53</v>
      </c>
      <c r="AZ620" s="2" t="s">
        <v>53</v>
      </c>
    </row>
    <row r="621" spans="1:52" ht="30" customHeight="1">
      <c r="A621" s="23" t="s">
        <v>626</v>
      </c>
      <c r="B621" s="23" t="s">
        <v>53</v>
      </c>
      <c r="C621" s="23" t="s">
        <v>53</v>
      </c>
      <c r="D621" s="24"/>
      <c r="E621" s="26"/>
      <c r="F621" s="29">
        <f>TRUNC(SUMIF(N618:N620, N617, F618:F620),0)</f>
        <v>0</v>
      </c>
      <c r="G621" s="26"/>
      <c r="H621" s="29">
        <f>TRUNC(SUMIF(N618:N620, N617, H618:H620),0)</f>
        <v>21580</v>
      </c>
      <c r="I621" s="26"/>
      <c r="J621" s="29">
        <f>TRUNC(SUMIF(N618:N620, N617, J618:J620),0)</f>
        <v>431</v>
      </c>
      <c r="K621" s="26"/>
      <c r="L621" s="29">
        <f>F621+H621+J621</f>
        <v>22011</v>
      </c>
      <c r="M621" s="23" t="s">
        <v>53</v>
      </c>
      <c r="N621" s="2" t="s">
        <v>69</v>
      </c>
      <c r="O621" s="2" t="s">
        <v>69</v>
      </c>
      <c r="P621" s="2" t="s">
        <v>53</v>
      </c>
      <c r="Q621" s="2" t="s">
        <v>53</v>
      </c>
      <c r="R621" s="2" t="s">
        <v>53</v>
      </c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2" t="s">
        <v>53</v>
      </c>
      <c r="AW621" s="2" t="s">
        <v>53</v>
      </c>
      <c r="AX621" s="2" t="s">
        <v>53</v>
      </c>
      <c r="AY621" s="2" t="s">
        <v>53</v>
      </c>
      <c r="AZ621" s="2" t="s">
        <v>53</v>
      </c>
    </row>
    <row r="622" spans="1:52" ht="30" customHeight="1">
      <c r="A622" s="24"/>
      <c r="B622" s="24"/>
      <c r="C622" s="24"/>
      <c r="D622" s="24"/>
      <c r="E622" s="26"/>
      <c r="F622" s="29"/>
      <c r="G622" s="26"/>
      <c r="H622" s="29"/>
      <c r="I622" s="26"/>
      <c r="J622" s="29"/>
      <c r="K622" s="26"/>
      <c r="L622" s="29"/>
      <c r="M622" s="24"/>
    </row>
    <row r="623" spans="1:52" ht="30" customHeight="1">
      <c r="A623" s="20" t="s">
        <v>1673</v>
      </c>
      <c r="B623" s="21"/>
      <c r="C623" s="21"/>
      <c r="D623" s="21"/>
      <c r="E623" s="25"/>
      <c r="F623" s="28"/>
      <c r="G623" s="25"/>
      <c r="H623" s="28"/>
      <c r="I623" s="25"/>
      <c r="J623" s="28"/>
      <c r="K623" s="25"/>
      <c r="L623" s="28"/>
      <c r="M623" s="22"/>
      <c r="N623" s="1" t="s">
        <v>435</v>
      </c>
    </row>
    <row r="624" spans="1:52" ht="30" customHeight="1">
      <c r="A624" s="23" t="s">
        <v>1675</v>
      </c>
      <c r="B624" s="23" t="s">
        <v>1676</v>
      </c>
      <c r="C624" s="23" t="s">
        <v>84</v>
      </c>
      <c r="D624" s="24">
        <v>1.1000000000000001</v>
      </c>
      <c r="E624" s="26">
        <f>단가대비표!O45</f>
        <v>31000</v>
      </c>
      <c r="F624" s="29">
        <f>TRUNC(E624*D624,1)</f>
        <v>34100</v>
      </c>
      <c r="G624" s="26">
        <f>단가대비표!P45</f>
        <v>0</v>
      </c>
      <c r="H624" s="29">
        <f>TRUNC(G624*D624,1)</f>
        <v>0</v>
      </c>
      <c r="I624" s="26">
        <f>단가대비표!V45</f>
        <v>0</v>
      </c>
      <c r="J624" s="29">
        <f>TRUNC(I624*D624,1)</f>
        <v>0</v>
      </c>
      <c r="K624" s="26">
        <f>TRUNC(E624+G624+I624,1)</f>
        <v>31000</v>
      </c>
      <c r="L624" s="29">
        <f>TRUNC(F624+H624+J624,1)</f>
        <v>34100</v>
      </c>
      <c r="M624" s="23" t="s">
        <v>1677</v>
      </c>
      <c r="N624" s="2" t="s">
        <v>435</v>
      </c>
      <c r="O624" s="2" t="s">
        <v>1678</v>
      </c>
      <c r="P624" s="2" t="s">
        <v>66</v>
      </c>
      <c r="Q624" s="2" t="s">
        <v>66</v>
      </c>
      <c r="R624" s="2" t="s">
        <v>65</v>
      </c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2" t="s">
        <v>53</v>
      </c>
      <c r="AW624" s="2" t="s">
        <v>1679</v>
      </c>
      <c r="AX624" s="2" t="s">
        <v>53</v>
      </c>
      <c r="AY624" s="2" t="s">
        <v>53</v>
      </c>
      <c r="AZ624" s="2" t="s">
        <v>53</v>
      </c>
    </row>
    <row r="625" spans="1:52" ht="30" customHeight="1">
      <c r="A625" s="23" t="s">
        <v>1666</v>
      </c>
      <c r="B625" s="23" t="s">
        <v>1667</v>
      </c>
      <c r="C625" s="23" t="s">
        <v>84</v>
      </c>
      <c r="D625" s="24">
        <v>1</v>
      </c>
      <c r="E625" s="26">
        <f>일위대가목록!E103</f>
        <v>0</v>
      </c>
      <c r="F625" s="29">
        <f>TRUNC(E625*D625,1)</f>
        <v>0</v>
      </c>
      <c r="G625" s="26">
        <f>일위대가목록!F103</f>
        <v>21580</v>
      </c>
      <c r="H625" s="29">
        <f>TRUNC(G625*D625,1)</f>
        <v>21580</v>
      </c>
      <c r="I625" s="26">
        <f>일위대가목록!G103</f>
        <v>431</v>
      </c>
      <c r="J625" s="29">
        <f>TRUNC(I625*D625,1)</f>
        <v>431</v>
      </c>
      <c r="K625" s="26">
        <f>TRUNC(E625+G625+I625,1)</f>
        <v>22011</v>
      </c>
      <c r="L625" s="29">
        <f>TRUNC(F625+H625+J625,1)</f>
        <v>22011</v>
      </c>
      <c r="M625" s="23" t="s">
        <v>1668</v>
      </c>
      <c r="N625" s="2" t="s">
        <v>435</v>
      </c>
      <c r="O625" s="2" t="s">
        <v>1665</v>
      </c>
      <c r="P625" s="2" t="s">
        <v>65</v>
      </c>
      <c r="Q625" s="2" t="s">
        <v>66</v>
      </c>
      <c r="R625" s="2" t="s">
        <v>66</v>
      </c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2" t="s">
        <v>53</v>
      </c>
      <c r="AW625" s="2" t="s">
        <v>1680</v>
      </c>
      <c r="AX625" s="2" t="s">
        <v>53</v>
      </c>
      <c r="AY625" s="2" t="s">
        <v>53</v>
      </c>
      <c r="AZ625" s="2" t="s">
        <v>53</v>
      </c>
    </row>
    <row r="626" spans="1:52" ht="30" customHeight="1">
      <c r="A626" s="23" t="s">
        <v>626</v>
      </c>
      <c r="B626" s="23" t="s">
        <v>53</v>
      </c>
      <c r="C626" s="23" t="s">
        <v>53</v>
      </c>
      <c r="D626" s="24"/>
      <c r="E626" s="26"/>
      <c r="F626" s="29">
        <f>TRUNC(SUMIF(N624:N625, N623, F624:F625),0)</f>
        <v>34100</v>
      </c>
      <c r="G626" s="26"/>
      <c r="H626" s="29">
        <f>TRUNC(SUMIF(N624:N625, N623, H624:H625),0)</f>
        <v>21580</v>
      </c>
      <c r="I626" s="26"/>
      <c r="J626" s="29">
        <f>TRUNC(SUMIF(N624:N625, N623, J624:J625),0)</f>
        <v>431</v>
      </c>
      <c r="K626" s="26"/>
      <c r="L626" s="29">
        <f>F626+H626+J626</f>
        <v>56111</v>
      </c>
      <c r="M626" s="23" t="s">
        <v>53</v>
      </c>
      <c r="N626" s="2" t="s">
        <v>69</v>
      </c>
      <c r="O626" s="2" t="s">
        <v>69</v>
      </c>
      <c r="P626" s="2" t="s">
        <v>53</v>
      </c>
      <c r="Q626" s="2" t="s">
        <v>53</v>
      </c>
      <c r="R626" s="2" t="s">
        <v>53</v>
      </c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2" t="s">
        <v>53</v>
      </c>
      <c r="AW626" s="2" t="s">
        <v>53</v>
      </c>
      <c r="AX626" s="2" t="s">
        <v>53</v>
      </c>
      <c r="AY626" s="2" t="s">
        <v>53</v>
      </c>
      <c r="AZ626" s="2" t="s">
        <v>53</v>
      </c>
    </row>
    <row r="627" spans="1:52" ht="30" customHeight="1">
      <c r="A627" s="24"/>
      <c r="B627" s="24"/>
      <c r="C627" s="24"/>
      <c r="D627" s="24"/>
      <c r="E627" s="26"/>
      <c r="F627" s="29"/>
      <c r="G627" s="26"/>
      <c r="H627" s="29"/>
      <c r="I627" s="26"/>
      <c r="J627" s="29"/>
      <c r="K627" s="26"/>
      <c r="L627" s="29"/>
      <c r="M627" s="24"/>
    </row>
    <row r="628" spans="1:52" ht="30" customHeight="1">
      <c r="A628" s="20" t="s">
        <v>1681</v>
      </c>
      <c r="B628" s="21"/>
      <c r="C628" s="21"/>
      <c r="D628" s="21"/>
      <c r="E628" s="25"/>
      <c r="F628" s="28"/>
      <c r="G628" s="25"/>
      <c r="H628" s="28"/>
      <c r="I628" s="25"/>
      <c r="J628" s="28"/>
      <c r="K628" s="25"/>
      <c r="L628" s="28"/>
      <c r="M628" s="22"/>
      <c r="N628" s="1" t="s">
        <v>1682</v>
      </c>
    </row>
    <row r="629" spans="1:52" ht="30" customHeight="1">
      <c r="A629" s="23" t="s">
        <v>1687</v>
      </c>
      <c r="B629" s="23" t="s">
        <v>1684</v>
      </c>
      <c r="C629" s="23" t="s">
        <v>84</v>
      </c>
      <c r="D629" s="24">
        <v>1.03</v>
      </c>
      <c r="E629" s="26">
        <f>단가대비표!O14</f>
        <v>4232</v>
      </c>
      <c r="F629" s="29">
        <f>TRUNC(E629*D629,1)</f>
        <v>4358.8999999999996</v>
      </c>
      <c r="G629" s="26">
        <f>단가대비표!P14</f>
        <v>0</v>
      </c>
      <c r="H629" s="29">
        <f>TRUNC(G629*D629,1)</f>
        <v>0</v>
      </c>
      <c r="I629" s="26">
        <f>단가대비표!V14</f>
        <v>0</v>
      </c>
      <c r="J629" s="29">
        <f>TRUNC(I629*D629,1)</f>
        <v>0</v>
      </c>
      <c r="K629" s="26">
        <f>TRUNC(E629+G629+I629,1)</f>
        <v>4232</v>
      </c>
      <c r="L629" s="29">
        <f>TRUNC(F629+H629+J629,1)</f>
        <v>4358.8999999999996</v>
      </c>
      <c r="M629" s="23" t="s">
        <v>1688</v>
      </c>
      <c r="N629" s="2" t="s">
        <v>1682</v>
      </c>
      <c r="O629" s="2" t="s">
        <v>1689</v>
      </c>
      <c r="P629" s="2" t="s">
        <v>66</v>
      </c>
      <c r="Q629" s="2" t="s">
        <v>66</v>
      </c>
      <c r="R629" s="2" t="s">
        <v>65</v>
      </c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2" t="s">
        <v>53</v>
      </c>
      <c r="AW629" s="2" t="s">
        <v>1690</v>
      </c>
      <c r="AX629" s="2" t="s">
        <v>53</v>
      </c>
      <c r="AY629" s="2" t="s">
        <v>53</v>
      </c>
      <c r="AZ629" s="2" t="s">
        <v>53</v>
      </c>
    </row>
    <row r="630" spans="1:52" ht="30" customHeight="1">
      <c r="A630" s="23" t="s">
        <v>782</v>
      </c>
      <c r="B630" s="23" t="s">
        <v>783</v>
      </c>
      <c r="C630" s="23" t="s">
        <v>84</v>
      </c>
      <c r="D630" s="24">
        <v>1</v>
      </c>
      <c r="E630" s="26">
        <f>단가대비표!O115</f>
        <v>73</v>
      </c>
      <c r="F630" s="29">
        <f>TRUNC(E630*D630,1)</f>
        <v>73</v>
      </c>
      <c r="G630" s="26">
        <f>단가대비표!P115</f>
        <v>7371</v>
      </c>
      <c r="H630" s="29">
        <f>TRUNC(G630*D630,1)</f>
        <v>7371</v>
      </c>
      <c r="I630" s="26">
        <f>단가대비표!V115</f>
        <v>0</v>
      </c>
      <c r="J630" s="29">
        <f>TRUNC(I630*D630,1)</f>
        <v>0</v>
      </c>
      <c r="K630" s="26">
        <f>TRUNC(E630+G630+I630,1)</f>
        <v>7444</v>
      </c>
      <c r="L630" s="29">
        <f>TRUNC(F630+H630+J630,1)</f>
        <v>7444</v>
      </c>
      <c r="M630" s="23" t="s">
        <v>784</v>
      </c>
      <c r="N630" s="2" t="s">
        <v>1682</v>
      </c>
      <c r="O630" s="2" t="s">
        <v>785</v>
      </c>
      <c r="P630" s="2" t="s">
        <v>66</v>
      </c>
      <c r="Q630" s="2" t="s">
        <v>66</v>
      </c>
      <c r="R630" s="2" t="s">
        <v>65</v>
      </c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2" t="s">
        <v>53</v>
      </c>
      <c r="AW630" s="2" t="s">
        <v>1691</v>
      </c>
      <c r="AX630" s="2" t="s">
        <v>53</v>
      </c>
      <c r="AY630" s="2" t="s">
        <v>53</v>
      </c>
      <c r="AZ630" s="2" t="s">
        <v>53</v>
      </c>
    </row>
    <row r="631" spans="1:52" ht="30" customHeight="1">
      <c r="A631" s="23" t="s">
        <v>626</v>
      </c>
      <c r="B631" s="23" t="s">
        <v>53</v>
      </c>
      <c r="C631" s="23" t="s">
        <v>53</v>
      </c>
      <c r="D631" s="24"/>
      <c r="E631" s="26"/>
      <c r="F631" s="29">
        <f>TRUNC(SUMIF(N629:N630, N628, F629:F630),0)</f>
        <v>4431</v>
      </c>
      <c r="G631" s="26"/>
      <c r="H631" s="29">
        <f>TRUNC(SUMIF(N629:N630, N628, H629:H630),0)</f>
        <v>7371</v>
      </c>
      <c r="I631" s="26"/>
      <c r="J631" s="29">
        <f>TRUNC(SUMIF(N629:N630, N628, J629:J630),0)</f>
        <v>0</v>
      </c>
      <c r="K631" s="26"/>
      <c r="L631" s="29">
        <f>F631+H631+J631</f>
        <v>11802</v>
      </c>
      <c r="M631" s="23" t="s">
        <v>53</v>
      </c>
      <c r="N631" s="2" t="s">
        <v>69</v>
      </c>
      <c r="O631" s="2" t="s">
        <v>69</v>
      </c>
      <c r="P631" s="2" t="s">
        <v>53</v>
      </c>
      <c r="Q631" s="2" t="s">
        <v>53</v>
      </c>
      <c r="R631" s="2" t="s">
        <v>53</v>
      </c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2" t="s">
        <v>53</v>
      </c>
      <c r="AW631" s="2" t="s">
        <v>53</v>
      </c>
      <c r="AX631" s="2" t="s">
        <v>53</v>
      </c>
      <c r="AY631" s="2" t="s">
        <v>53</v>
      </c>
      <c r="AZ631" s="2" t="s">
        <v>53</v>
      </c>
    </row>
    <row r="632" spans="1:52" ht="30" customHeight="1">
      <c r="A632" s="24"/>
      <c r="B632" s="24"/>
      <c r="C632" s="24"/>
      <c r="D632" s="24"/>
      <c r="E632" s="26"/>
      <c r="F632" s="29"/>
      <c r="G632" s="26"/>
      <c r="H632" s="29"/>
      <c r="I632" s="26"/>
      <c r="J632" s="29"/>
      <c r="K632" s="26"/>
      <c r="L632" s="29"/>
      <c r="M632" s="24"/>
    </row>
    <row r="633" spans="1:52" ht="30" customHeight="1">
      <c r="A633" s="20" t="s">
        <v>1692</v>
      </c>
      <c r="B633" s="21"/>
      <c r="C633" s="21"/>
      <c r="D633" s="21"/>
      <c r="E633" s="25"/>
      <c r="F633" s="28"/>
      <c r="G633" s="25"/>
      <c r="H633" s="28"/>
      <c r="I633" s="25"/>
      <c r="J633" s="28"/>
      <c r="K633" s="25"/>
      <c r="L633" s="28"/>
      <c r="M633" s="22"/>
      <c r="N633" s="1" t="s">
        <v>1693</v>
      </c>
    </row>
    <row r="634" spans="1:52" ht="30" customHeight="1">
      <c r="A634" s="23" t="s">
        <v>1687</v>
      </c>
      <c r="B634" s="23" t="s">
        <v>1694</v>
      </c>
      <c r="C634" s="23" t="s">
        <v>84</v>
      </c>
      <c r="D634" s="24">
        <v>1.03</v>
      </c>
      <c r="E634" s="26">
        <f>단가대비표!O15</f>
        <v>8532</v>
      </c>
      <c r="F634" s="29">
        <f>TRUNC(E634*D634,1)</f>
        <v>8787.9</v>
      </c>
      <c r="G634" s="26">
        <f>단가대비표!P15</f>
        <v>0</v>
      </c>
      <c r="H634" s="29">
        <f>TRUNC(G634*D634,1)</f>
        <v>0</v>
      </c>
      <c r="I634" s="26">
        <f>단가대비표!V15</f>
        <v>0</v>
      </c>
      <c r="J634" s="29">
        <f>TRUNC(I634*D634,1)</f>
        <v>0</v>
      </c>
      <c r="K634" s="26">
        <f>TRUNC(E634+G634+I634,1)</f>
        <v>8532</v>
      </c>
      <c r="L634" s="29">
        <f>TRUNC(F634+H634+J634,1)</f>
        <v>8787.9</v>
      </c>
      <c r="M634" s="23" t="s">
        <v>1696</v>
      </c>
      <c r="N634" s="2" t="s">
        <v>1693</v>
      </c>
      <c r="O634" s="2" t="s">
        <v>1697</v>
      </c>
      <c r="P634" s="2" t="s">
        <v>66</v>
      </c>
      <c r="Q634" s="2" t="s">
        <v>66</v>
      </c>
      <c r="R634" s="2" t="s">
        <v>65</v>
      </c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2" t="s">
        <v>53</v>
      </c>
      <c r="AW634" s="2" t="s">
        <v>1698</v>
      </c>
      <c r="AX634" s="2" t="s">
        <v>53</v>
      </c>
      <c r="AY634" s="2" t="s">
        <v>53</v>
      </c>
      <c r="AZ634" s="2" t="s">
        <v>53</v>
      </c>
    </row>
    <row r="635" spans="1:52" ht="30" customHeight="1">
      <c r="A635" s="23" t="s">
        <v>782</v>
      </c>
      <c r="B635" s="23" t="s">
        <v>783</v>
      </c>
      <c r="C635" s="23" t="s">
        <v>84</v>
      </c>
      <c r="D635" s="24">
        <v>1</v>
      </c>
      <c r="E635" s="26">
        <f>단가대비표!O115</f>
        <v>73</v>
      </c>
      <c r="F635" s="29">
        <f>TRUNC(E635*D635,1)</f>
        <v>73</v>
      </c>
      <c r="G635" s="26">
        <f>단가대비표!P115</f>
        <v>7371</v>
      </c>
      <c r="H635" s="29">
        <f>TRUNC(G635*D635,1)</f>
        <v>7371</v>
      </c>
      <c r="I635" s="26">
        <f>단가대비표!V115</f>
        <v>0</v>
      </c>
      <c r="J635" s="29">
        <f>TRUNC(I635*D635,1)</f>
        <v>0</v>
      </c>
      <c r="K635" s="26">
        <f>TRUNC(E635+G635+I635,1)</f>
        <v>7444</v>
      </c>
      <c r="L635" s="29">
        <f>TRUNC(F635+H635+J635,1)</f>
        <v>7444</v>
      </c>
      <c r="M635" s="23" t="s">
        <v>784</v>
      </c>
      <c r="N635" s="2" t="s">
        <v>1693</v>
      </c>
      <c r="O635" s="2" t="s">
        <v>785</v>
      </c>
      <c r="P635" s="2" t="s">
        <v>66</v>
      </c>
      <c r="Q635" s="2" t="s">
        <v>66</v>
      </c>
      <c r="R635" s="2" t="s">
        <v>65</v>
      </c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2" t="s">
        <v>53</v>
      </c>
      <c r="AW635" s="2" t="s">
        <v>1699</v>
      </c>
      <c r="AX635" s="2" t="s">
        <v>53</v>
      </c>
      <c r="AY635" s="2" t="s">
        <v>53</v>
      </c>
      <c r="AZ635" s="2" t="s">
        <v>53</v>
      </c>
    </row>
    <row r="636" spans="1:52" ht="30" customHeight="1">
      <c r="A636" s="23" t="s">
        <v>626</v>
      </c>
      <c r="B636" s="23" t="s">
        <v>53</v>
      </c>
      <c r="C636" s="23" t="s">
        <v>53</v>
      </c>
      <c r="D636" s="24"/>
      <c r="E636" s="26"/>
      <c r="F636" s="29">
        <f>TRUNC(SUMIF(N634:N635, N633, F634:F635),0)</f>
        <v>8860</v>
      </c>
      <c r="G636" s="26"/>
      <c r="H636" s="29">
        <f>TRUNC(SUMIF(N634:N635, N633, H634:H635),0)</f>
        <v>7371</v>
      </c>
      <c r="I636" s="26"/>
      <c r="J636" s="29">
        <f>TRUNC(SUMIF(N634:N635, N633, J634:J635),0)</f>
        <v>0</v>
      </c>
      <c r="K636" s="26"/>
      <c r="L636" s="29">
        <f>F636+H636+J636</f>
        <v>16231</v>
      </c>
      <c r="M636" s="23" t="s">
        <v>53</v>
      </c>
      <c r="N636" s="2" t="s">
        <v>69</v>
      </c>
      <c r="O636" s="2" t="s">
        <v>69</v>
      </c>
      <c r="P636" s="2" t="s">
        <v>53</v>
      </c>
      <c r="Q636" s="2" t="s">
        <v>53</v>
      </c>
      <c r="R636" s="2" t="s">
        <v>53</v>
      </c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2" t="s">
        <v>53</v>
      </c>
      <c r="AW636" s="2" t="s">
        <v>53</v>
      </c>
      <c r="AX636" s="2" t="s">
        <v>53</v>
      </c>
      <c r="AY636" s="2" t="s">
        <v>53</v>
      </c>
      <c r="AZ636" s="2" t="s">
        <v>53</v>
      </c>
    </row>
    <row r="637" spans="1:52" ht="30" customHeight="1">
      <c r="A637" s="24"/>
      <c r="B637" s="24"/>
      <c r="C637" s="24"/>
      <c r="D637" s="24"/>
      <c r="E637" s="26"/>
      <c r="F637" s="29"/>
      <c r="G637" s="26"/>
      <c r="H637" s="29"/>
      <c r="I637" s="26"/>
      <c r="J637" s="29"/>
      <c r="K637" s="26"/>
      <c r="L637" s="29"/>
      <c r="M637" s="24"/>
    </row>
    <row r="638" spans="1:52" ht="30" customHeight="1">
      <c r="A638" s="20" t="s">
        <v>1700</v>
      </c>
      <c r="B638" s="21"/>
      <c r="C638" s="21"/>
      <c r="D638" s="21"/>
      <c r="E638" s="25"/>
      <c r="F638" s="28"/>
      <c r="G638" s="25"/>
      <c r="H638" s="28"/>
      <c r="I638" s="25"/>
      <c r="J638" s="28"/>
      <c r="K638" s="25"/>
      <c r="L638" s="28"/>
      <c r="M638" s="22"/>
      <c r="N638" s="1" t="s">
        <v>250</v>
      </c>
    </row>
    <row r="639" spans="1:52" ht="30" customHeight="1">
      <c r="A639" s="23" t="s">
        <v>1683</v>
      </c>
      <c r="B639" s="23" t="s">
        <v>1684</v>
      </c>
      <c r="C639" s="23" t="s">
        <v>84</v>
      </c>
      <c r="D639" s="24">
        <v>1</v>
      </c>
      <c r="E639" s="26">
        <f>일위대가목록!E105</f>
        <v>4431</v>
      </c>
      <c r="F639" s="29">
        <f>TRUNC(E639*D639,1)</f>
        <v>4431</v>
      </c>
      <c r="G639" s="26">
        <f>일위대가목록!F105</f>
        <v>7371</v>
      </c>
      <c r="H639" s="29">
        <f>TRUNC(G639*D639,1)</f>
        <v>7371</v>
      </c>
      <c r="I639" s="26">
        <f>일위대가목록!G105</f>
        <v>0</v>
      </c>
      <c r="J639" s="29">
        <f>TRUNC(I639*D639,1)</f>
        <v>0</v>
      </c>
      <c r="K639" s="26">
        <f>TRUNC(E639+G639+I639,1)</f>
        <v>11802</v>
      </c>
      <c r="L639" s="29">
        <f>TRUNC(F639+H639+J639,1)</f>
        <v>11802</v>
      </c>
      <c r="M639" s="23" t="s">
        <v>1685</v>
      </c>
      <c r="N639" s="2" t="s">
        <v>250</v>
      </c>
      <c r="O639" s="2" t="s">
        <v>1682</v>
      </c>
      <c r="P639" s="2" t="s">
        <v>65</v>
      </c>
      <c r="Q639" s="2" t="s">
        <v>66</v>
      </c>
      <c r="R639" s="2" t="s">
        <v>66</v>
      </c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2" t="s">
        <v>53</v>
      </c>
      <c r="AW639" s="2" t="s">
        <v>1701</v>
      </c>
      <c r="AX639" s="2" t="s">
        <v>53</v>
      </c>
      <c r="AY639" s="2" t="s">
        <v>53</v>
      </c>
      <c r="AZ639" s="2" t="s">
        <v>53</v>
      </c>
    </row>
    <row r="640" spans="1:52" ht="30" customHeight="1">
      <c r="A640" s="23" t="s">
        <v>1702</v>
      </c>
      <c r="B640" s="23" t="s">
        <v>1703</v>
      </c>
      <c r="C640" s="23" t="s">
        <v>84</v>
      </c>
      <c r="D640" s="24">
        <v>1</v>
      </c>
      <c r="E640" s="26">
        <f>단가대비표!O110</f>
        <v>30000</v>
      </c>
      <c r="F640" s="29">
        <f>TRUNC(E640*D640,1)</f>
        <v>30000</v>
      </c>
      <c r="G640" s="26">
        <f>단가대비표!P110</f>
        <v>0</v>
      </c>
      <c r="H640" s="29">
        <f>TRUNC(G640*D640,1)</f>
        <v>0</v>
      </c>
      <c r="I640" s="26">
        <f>단가대비표!V110</f>
        <v>0</v>
      </c>
      <c r="J640" s="29">
        <f>TRUNC(I640*D640,1)</f>
        <v>0</v>
      </c>
      <c r="K640" s="26">
        <f>TRUNC(E640+G640+I640,1)</f>
        <v>30000</v>
      </c>
      <c r="L640" s="29">
        <f>TRUNC(F640+H640+J640,1)</f>
        <v>30000</v>
      </c>
      <c r="M640" s="23" t="s">
        <v>1704</v>
      </c>
      <c r="N640" s="2" t="s">
        <v>250</v>
      </c>
      <c r="O640" s="2" t="s">
        <v>1705</v>
      </c>
      <c r="P640" s="2" t="s">
        <v>66</v>
      </c>
      <c r="Q640" s="2" t="s">
        <v>66</v>
      </c>
      <c r="R640" s="2" t="s">
        <v>65</v>
      </c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2" t="s">
        <v>53</v>
      </c>
      <c r="AW640" s="2" t="s">
        <v>1706</v>
      </c>
      <c r="AX640" s="2" t="s">
        <v>53</v>
      </c>
      <c r="AY640" s="2" t="s">
        <v>53</v>
      </c>
      <c r="AZ640" s="2" t="s">
        <v>53</v>
      </c>
    </row>
    <row r="641" spans="1:52" ht="30" customHeight="1">
      <c r="A641" s="23" t="s">
        <v>626</v>
      </c>
      <c r="B641" s="23" t="s">
        <v>53</v>
      </c>
      <c r="C641" s="23" t="s">
        <v>53</v>
      </c>
      <c r="D641" s="24"/>
      <c r="E641" s="26"/>
      <c r="F641" s="29">
        <f>TRUNC(SUMIF(N639:N640, N638, F639:F640),0)</f>
        <v>34431</v>
      </c>
      <c r="G641" s="26"/>
      <c r="H641" s="29">
        <f>TRUNC(SUMIF(N639:N640, N638, H639:H640),0)</f>
        <v>7371</v>
      </c>
      <c r="I641" s="26"/>
      <c r="J641" s="29">
        <f>TRUNC(SUMIF(N639:N640, N638, J639:J640),0)</f>
        <v>0</v>
      </c>
      <c r="K641" s="26"/>
      <c r="L641" s="29">
        <f>F641+H641+J641</f>
        <v>41802</v>
      </c>
      <c r="M641" s="23" t="s">
        <v>53</v>
      </c>
      <c r="N641" s="2" t="s">
        <v>69</v>
      </c>
      <c r="O641" s="2" t="s">
        <v>69</v>
      </c>
      <c r="P641" s="2" t="s">
        <v>53</v>
      </c>
      <c r="Q641" s="2" t="s">
        <v>53</v>
      </c>
      <c r="R641" s="2" t="s">
        <v>53</v>
      </c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2" t="s">
        <v>53</v>
      </c>
      <c r="AW641" s="2" t="s">
        <v>53</v>
      </c>
      <c r="AX641" s="2" t="s">
        <v>53</v>
      </c>
      <c r="AY641" s="2" t="s">
        <v>53</v>
      </c>
      <c r="AZ641" s="2" t="s">
        <v>53</v>
      </c>
    </row>
    <row r="642" spans="1:52" ht="30" customHeight="1">
      <c r="A642" s="24"/>
      <c r="B642" s="24"/>
      <c r="C642" s="24"/>
      <c r="D642" s="24"/>
      <c r="E642" s="26"/>
      <c r="F642" s="29"/>
      <c r="G642" s="26"/>
      <c r="H642" s="29"/>
      <c r="I642" s="26"/>
      <c r="J642" s="29"/>
      <c r="K642" s="26"/>
      <c r="L642" s="29"/>
      <c r="M642" s="24"/>
    </row>
    <row r="643" spans="1:52" ht="30" customHeight="1">
      <c r="A643" s="20" t="s">
        <v>1707</v>
      </c>
      <c r="B643" s="21"/>
      <c r="C643" s="21"/>
      <c r="D643" s="21"/>
      <c r="E643" s="25"/>
      <c r="F643" s="28"/>
      <c r="G643" s="25"/>
      <c r="H643" s="28"/>
      <c r="I643" s="25"/>
      <c r="J643" s="28"/>
      <c r="K643" s="25"/>
      <c r="L643" s="28"/>
      <c r="M643" s="22"/>
      <c r="N643" s="1" t="s">
        <v>255</v>
      </c>
    </row>
    <row r="644" spans="1:52" ht="30" customHeight="1">
      <c r="A644" s="23" t="s">
        <v>1683</v>
      </c>
      <c r="B644" s="23" t="s">
        <v>1694</v>
      </c>
      <c r="C644" s="23" t="s">
        <v>84</v>
      </c>
      <c r="D644" s="24">
        <v>0.21</v>
      </c>
      <c r="E644" s="26">
        <f>일위대가목록!E106</f>
        <v>8860</v>
      </c>
      <c r="F644" s="29">
        <f>TRUNC(E644*D644,1)</f>
        <v>1860.6</v>
      </c>
      <c r="G644" s="26">
        <f>일위대가목록!F106</f>
        <v>7371</v>
      </c>
      <c r="H644" s="29">
        <f>TRUNC(G644*D644,1)</f>
        <v>1547.9</v>
      </c>
      <c r="I644" s="26">
        <f>일위대가목록!G106</f>
        <v>0</v>
      </c>
      <c r="J644" s="29">
        <f>TRUNC(I644*D644,1)</f>
        <v>0</v>
      </c>
      <c r="K644" s="26">
        <f>TRUNC(E644+G644+I644,1)</f>
        <v>16231</v>
      </c>
      <c r="L644" s="29">
        <f>TRUNC(F644+H644+J644,1)</f>
        <v>3408.5</v>
      </c>
      <c r="M644" s="23" t="s">
        <v>1695</v>
      </c>
      <c r="N644" s="2" t="s">
        <v>255</v>
      </c>
      <c r="O644" s="2" t="s">
        <v>1693</v>
      </c>
      <c r="P644" s="2" t="s">
        <v>65</v>
      </c>
      <c r="Q644" s="2" t="s">
        <v>66</v>
      </c>
      <c r="R644" s="2" t="s">
        <v>66</v>
      </c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2" t="s">
        <v>53</v>
      </c>
      <c r="AW644" s="2" t="s">
        <v>1708</v>
      </c>
      <c r="AX644" s="2" t="s">
        <v>53</v>
      </c>
      <c r="AY644" s="2" t="s">
        <v>53</v>
      </c>
      <c r="AZ644" s="2" t="s">
        <v>53</v>
      </c>
    </row>
    <row r="645" spans="1:52" ht="30" customHeight="1">
      <c r="A645" s="23" t="s">
        <v>761</v>
      </c>
      <c r="B645" s="23" t="s">
        <v>762</v>
      </c>
      <c r="C645" s="23" t="s">
        <v>99</v>
      </c>
      <c r="D645" s="24">
        <v>1</v>
      </c>
      <c r="E645" s="26">
        <f>일위대가목록!E15</f>
        <v>2351</v>
      </c>
      <c r="F645" s="29">
        <f>TRUNC(E645*D645,1)</f>
        <v>2351</v>
      </c>
      <c r="G645" s="26">
        <f>일위대가목록!F15</f>
        <v>1542</v>
      </c>
      <c r="H645" s="29">
        <f>TRUNC(G645*D645,1)</f>
        <v>1542</v>
      </c>
      <c r="I645" s="26">
        <f>일위대가목록!G15</f>
        <v>77</v>
      </c>
      <c r="J645" s="29">
        <f>TRUNC(I645*D645,1)</f>
        <v>77</v>
      </c>
      <c r="K645" s="26">
        <f>TRUNC(E645+G645+I645,1)</f>
        <v>3970</v>
      </c>
      <c r="L645" s="29">
        <f>TRUNC(F645+H645+J645,1)</f>
        <v>3970</v>
      </c>
      <c r="M645" s="23" t="s">
        <v>763</v>
      </c>
      <c r="N645" s="2" t="s">
        <v>255</v>
      </c>
      <c r="O645" s="2" t="s">
        <v>760</v>
      </c>
      <c r="P645" s="2" t="s">
        <v>65</v>
      </c>
      <c r="Q645" s="2" t="s">
        <v>66</v>
      </c>
      <c r="R645" s="2" t="s">
        <v>66</v>
      </c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2" t="s">
        <v>53</v>
      </c>
      <c r="AW645" s="2" t="s">
        <v>1709</v>
      </c>
      <c r="AX645" s="2" t="s">
        <v>53</v>
      </c>
      <c r="AY645" s="2" t="s">
        <v>53</v>
      </c>
      <c r="AZ645" s="2" t="s">
        <v>53</v>
      </c>
    </row>
    <row r="646" spans="1:52" ht="30" customHeight="1">
      <c r="A646" s="23" t="s">
        <v>626</v>
      </c>
      <c r="B646" s="23" t="s">
        <v>53</v>
      </c>
      <c r="C646" s="23" t="s">
        <v>53</v>
      </c>
      <c r="D646" s="24"/>
      <c r="E646" s="26"/>
      <c r="F646" s="29">
        <f>TRUNC(SUMIF(N644:N645, N643, F644:F645),0)</f>
        <v>4211</v>
      </c>
      <c r="G646" s="26"/>
      <c r="H646" s="29">
        <f>TRUNC(SUMIF(N644:N645, N643, H644:H645),0)</f>
        <v>3089</v>
      </c>
      <c r="I646" s="26"/>
      <c r="J646" s="29">
        <f>TRUNC(SUMIF(N644:N645, N643, J644:J645),0)</f>
        <v>77</v>
      </c>
      <c r="K646" s="26"/>
      <c r="L646" s="29">
        <f>F646+H646+J646</f>
        <v>7377</v>
      </c>
      <c r="M646" s="23" t="s">
        <v>53</v>
      </c>
      <c r="N646" s="2" t="s">
        <v>69</v>
      </c>
      <c r="O646" s="2" t="s">
        <v>69</v>
      </c>
      <c r="P646" s="2" t="s">
        <v>53</v>
      </c>
      <c r="Q646" s="2" t="s">
        <v>53</v>
      </c>
      <c r="R646" s="2" t="s">
        <v>53</v>
      </c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2" t="s">
        <v>53</v>
      </c>
      <c r="AW646" s="2" t="s">
        <v>53</v>
      </c>
      <c r="AX646" s="2" t="s">
        <v>53</v>
      </c>
      <c r="AY646" s="2" t="s">
        <v>53</v>
      </c>
      <c r="AZ646" s="2" t="s">
        <v>53</v>
      </c>
    </row>
    <row r="647" spans="1:52" ht="30" customHeight="1">
      <c r="A647" s="24"/>
      <c r="B647" s="24"/>
      <c r="C647" s="24"/>
      <c r="D647" s="24"/>
      <c r="E647" s="26"/>
      <c r="F647" s="29"/>
      <c r="G647" s="26"/>
      <c r="H647" s="29"/>
      <c r="I647" s="26"/>
      <c r="J647" s="29"/>
      <c r="K647" s="26"/>
      <c r="L647" s="29"/>
      <c r="M647" s="24"/>
    </row>
    <row r="648" spans="1:52" ht="30" customHeight="1">
      <c r="A648" s="20" t="s">
        <v>1710</v>
      </c>
      <c r="B648" s="21"/>
      <c r="C648" s="21"/>
      <c r="D648" s="21"/>
      <c r="E648" s="25"/>
      <c r="F648" s="28"/>
      <c r="G648" s="25"/>
      <c r="H648" s="28"/>
      <c r="I648" s="25"/>
      <c r="J648" s="28"/>
      <c r="K648" s="25"/>
      <c r="L648" s="28"/>
      <c r="M648" s="22"/>
      <c r="N648" s="1" t="s">
        <v>1711</v>
      </c>
    </row>
    <row r="649" spans="1:52" ht="30" customHeight="1">
      <c r="A649" s="23" t="s">
        <v>1209</v>
      </c>
      <c r="B649" s="23" t="s">
        <v>622</v>
      </c>
      <c r="C649" s="23" t="s">
        <v>574</v>
      </c>
      <c r="D649" s="24">
        <v>4.3999999999999997E-2</v>
      </c>
      <c r="E649" s="26">
        <f>단가대비표!O142</f>
        <v>0</v>
      </c>
      <c r="F649" s="29">
        <f>TRUNC(E649*D649,1)</f>
        <v>0</v>
      </c>
      <c r="G649" s="26">
        <f>단가대비표!P142</f>
        <v>258904</v>
      </c>
      <c r="H649" s="29">
        <f>TRUNC(G649*D649,1)</f>
        <v>11391.7</v>
      </c>
      <c r="I649" s="26">
        <f>단가대비표!V142</f>
        <v>0</v>
      </c>
      <c r="J649" s="29">
        <f>TRUNC(I649*D649,1)</f>
        <v>0</v>
      </c>
      <c r="K649" s="26">
        <f t="shared" ref="K649:L651" si="94">TRUNC(E649+G649+I649,1)</f>
        <v>258904</v>
      </c>
      <c r="L649" s="29">
        <f t="shared" si="94"/>
        <v>11391.7</v>
      </c>
      <c r="M649" s="23" t="s">
        <v>1210</v>
      </c>
      <c r="N649" s="2" t="s">
        <v>1711</v>
      </c>
      <c r="O649" s="2" t="s">
        <v>1211</v>
      </c>
      <c r="P649" s="2" t="s">
        <v>66</v>
      </c>
      <c r="Q649" s="2" t="s">
        <v>66</v>
      </c>
      <c r="R649" s="2" t="s">
        <v>65</v>
      </c>
      <c r="S649" s="3"/>
      <c r="T649" s="3"/>
      <c r="U649" s="3"/>
      <c r="V649" s="3">
        <v>1</v>
      </c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2" t="s">
        <v>53</v>
      </c>
      <c r="AW649" s="2" t="s">
        <v>1715</v>
      </c>
      <c r="AX649" s="2" t="s">
        <v>53</v>
      </c>
      <c r="AY649" s="2" t="s">
        <v>53</v>
      </c>
      <c r="AZ649" s="2" t="s">
        <v>53</v>
      </c>
    </row>
    <row r="650" spans="1:52" ht="30" customHeight="1">
      <c r="A650" s="23" t="s">
        <v>731</v>
      </c>
      <c r="B650" s="23" t="s">
        <v>622</v>
      </c>
      <c r="C650" s="23" t="s">
        <v>574</v>
      </c>
      <c r="D650" s="24">
        <v>2.1999999999999999E-2</v>
      </c>
      <c r="E650" s="26">
        <f>단가대비표!O125</f>
        <v>0</v>
      </c>
      <c r="F650" s="29">
        <f>TRUNC(E650*D650,1)</f>
        <v>0</v>
      </c>
      <c r="G650" s="26">
        <f>단가대비표!P125</f>
        <v>172698</v>
      </c>
      <c r="H650" s="29">
        <f>TRUNC(G650*D650,1)</f>
        <v>3799.3</v>
      </c>
      <c r="I650" s="26">
        <f>단가대비표!V125</f>
        <v>0</v>
      </c>
      <c r="J650" s="29">
        <f>TRUNC(I650*D650,1)</f>
        <v>0</v>
      </c>
      <c r="K650" s="26">
        <f t="shared" si="94"/>
        <v>172698</v>
      </c>
      <c r="L650" s="29">
        <f t="shared" si="94"/>
        <v>3799.3</v>
      </c>
      <c r="M650" s="23" t="s">
        <v>732</v>
      </c>
      <c r="N650" s="2" t="s">
        <v>1711</v>
      </c>
      <c r="O650" s="2" t="s">
        <v>733</v>
      </c>
      <c r="P650" s="2" t="s">
        <v>66</v>
      </c>
      <c r="Q650" s="2" t="s">
        <v>66</v>
      </c>
      <c r="R650" s="2" t="s">
        <v>65</v>
      </c>
      <c r="S650" s="3"/>
      <c r="T650" s="3"/>
      <c r="U650" s="3"/>
      <c r="V650" s="3">
        <v>1</v>
      </c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2" t="s">
        <v>53</v>
      </c>
      <c r="AW650" s="2" t="s">
        <v>1716</v>
      </c>
      <c r="AX650" s="2" t="s">
        <v>53</v>
      </c>
      <c r="AY650" s="2" t="s">
        <v>53</v>
      </c>
      <c r="AZ650" s="2" t="s">
        <v>53</v>
      </c>
    </row>
    <row r="651" spans="1:52" ht="30" customHeight="1">
      <c r="A651" s="23" t="s">
        <v>801</v>
      </c>
      <c r="B651" s="23" t="s">
        <v>802</v>
      </c>
      <c r="C651" s="23" t="s">
        <v>618</v>
      </c>
      <c r="D651" s="24">
        <v>1</v>
      </c>
      <c r="E651" s="26">
        <v>0</v>
      </c>
      <c r="F651" s="29">
        <f>TRUNC(E651*D651,1)</f>
        <v>0</v>
      </c>
      <c r="G651" s="26">
        <v>0</v>
      </c>
      <c r="H651" s="29">
        <f>TRUNC(G651*D651,1)</f>
        <v>0</v>
      </c>
      <c r="I651" s="26">
        <f>TRUNC(SUMIF(V649:V651, RIGHTB(O651, 1), H649:H651)*U651, 2)</f>
        <v>455.73</v>
      </c>
      <c r="J651" s="29">
        <f>TRUNC(I651*D651,1)</f>
        <v>455.7</v>
      </c>
      <c r="K651" s="26">
        <f t="shared" si="94"/>
        <v>455.7</v>
      </c>
      <c r="L651" s="29">
        <f t="shared" si="94"/>
        <v>455.7</v>
      </c>
      <c r="M651" s="23" t="s">
        <v>53</v>
      </c>
      <c r="N651" s="2" t="s">
        <v>1711</v>
      </c>
      <c r="O651" s="2" t="s">
        <v>619</v>
      </c>
      <c r="P651" s="2" t="s">
        <v>66</v>
      </c>
      <c r="Q651" s="2" t="s">
        <v>66</v>
      </c>
      <c r="R651" s="2" t="s">
        <v>66</v>
      </c>
      <c r="S651" s="3">
        <v>1</v>
      </c>
      <c r="T651" s="3">
        <v>2</v>
      </c>
      <c r="U651" s="3">
        <v>0.03</v>
      </c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2" t="s">
        <v>53</v>
      </c>
      <c r="AW651" s="2" t="s">
        <v>1717</v>
      </c>
      <c r="AX651" s="2" t="s">
        <v>53</v>
      </c>
      <c r="AY651" s="2" t="s">
        <v>53</v>
      </c>
      <c r="AZ651" s="2" t="s">
        <v>53</v>
      </c>
    </row>
    <row r="652" spans="1:52" ht="30" customHeight="1">
      <c r="A652" s="23" t="s">
        <v>626</v>
      </c>
      <c r="B652" s="23" t="s">
        <v>53</v>
      </c>
      <c r="C652" s="23" t="s">
        <v>53</v>
      </c>
      <c r="D652" s="24"/>
      <c r="E652" s="26"/>
      <c r="F652" s="29">
        <f>TRUNC(SUMIF(N649:N651, N648, F649:F651),0)</f>
        <v>0</v>
      </c>
      <c r="G652" s="26"/>
      <c r="H652" s="29">
        <f>TRUNC(SUMIF(N649:N651, N648, H649:H651),0)</f>
        <v>15191</v>
      </c>
      <c r="I652" s="26"/>
      <c r="J652" s="29">
        <f>TRUNC(SUMIF(N649:N651, N648, J649:J651),0)</f>
        <v>455</v>
      </c>
      <c r="K652" s="26"/>
      <c r="L652" s="29">
        <f>F652+H652+J652</f>
        <v>15646</v>
      </c>
      <c r="M652" s="23" t="s">
        <v>53</v>
      </c>
      <c r="N652" s="2" t="s">
        <v>69</v>
      </c>
      <c r="O652" s="2" t="s">
        <v>69</v>
      </c>
      <c r="P652" s="2" t="s">
        <v>53</v>
      </c>
      <c r="Q652" s="2" t="s">
        <v>53</v>
      </c>
      <c r="R652" s="2" t="s">
        <v>53</v>
      </c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2" t="s">
        <v>53</v>
      </c>
      <c r="AW652" s="2" t="s">
        <v>53</v>
      </c>
      <c r="AX652" s="2" t="s">
        <v>53</v>
      </c>
      <c r="AY652" s="2" t="s">
        <v>53</v>
      </c>
      <c r="AZ652" s="2" t="s">
        <v>53</v>
      </c>
    </row>
    <row r="653" spans="1:52" ht="30" customHeight="1">
      <c r="A653" s="24"/>
      <c r="B653" s="24"/>
      <c r="C653" s="24"/>
      <c r="D653" s="24"/>
      <c r="E653" s="26"/>
      <c r="F653" s="29"/>
      <c r="G653" s="26"/>
      <c r="H653" s="29"/>
      <c r="I653" s="26"/>
      <c r="J653" s="29"/>
      <c r="K653" s="26"/>
      <c r="L653" s="29"/>
      <c r="M653" s="24"/>
    </row>
    <row r="654" spans="1:52" ht="30" customHeight="1">
      <c r="A654" s="20" t="s">
        <v>1718</v>
      </c>
      <c r="B654" s="21"/>
      <c r="C654" s="21"/>
      <c r="D654" s="21"/>
      <c r="E654" s="25"/>
      <c r="F654" s="28"/>
      <c r="G654" s="25"/>
      <c r="H654" s="28"/>
      <c r="I654" s="25"/>
      <c r="J654" s="28"/>
      <c r="K654" s="25"/>
      <c r="L654" s="28"/>
      <c r="M654" s="22"/>
      <c r="N654" s="1" t="s">
        <v>430</v>
      </c>
    </row>
    <row r="655" spans="1:52" ht="30" customHeight="1">
      <c r="A655" s="23" t="s">
        <v>427</v>
      </c>
      <c r="B655" s="23" t="s">
        <v>428</v>
      </c>
      <c r="C655" s="23" t="s">
        <v>84</v>
      </c>
      <c r="D655" s="24">
        <v>1.05</v>
      </c>
      <c r="E655" s="26">
        <f>단가대비표!O47</f>
        <v>9736</v>
      </c>
      <c r="F655" s="29">
        <f>TRUNC(E655*D655,1)</f>
        <v>10222.799999999999</v>
      </c>
      <c r="G655" s="26">
        <f>단가대비표!P47</f>
        <v>0</v>
      </c>
      <c r="H655" s="29">
        <f>TRUNC(G655*D655,1)</f>
        <v>0</v>
      </c>
      <c r="I655" s="26">
        <f>단가대비표!V47</f>
        <v>0</v>
      </c>
      <c r="J655" s="29">
        <f>TRUNC(I655*D655,1)</f>
        <v>0</v>
      </c>
      <c r="K655" s="26">
        <f>TRUNC(E655+G655+I655,1)</f>
        <v>9736</v>
      </c>
      <c r="L655" s="29">
        <f>TRUNC(F655+H655+J655,1)</f>
        <v>10222.799999999999</v>
      </c>
      <c r="M655" s="23" t="s">
        <v>1720</v>
      </c>
      <c r="N655" s="2" t="s">
        <v>430</v>
      </c>
      <c r="O655" s="2" t="s">
        <v>1721</v>
      </c>
      <c r="P655" s="2" t="s">
        <v>66</v>
      </c>
      <c r="Q655" s="2" t="s">
        <v>66</v>
      </c>
      <c r="R655" s="2" t="s">
        <v>65</v>
      </c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2" t="s">
        <v>53</v>
      </c>
      <c r="AW655" s="2" t="s">
        <v>1722</v>
      </c>
      <c r="AX655" s="2" t="s">
        <v>53</v>
      </c>
      <c r="AY655" s="2" t="s">
        <v>53</v>
      </c>
      <c r="AZ655" s="2" t="s">
        <v>53</v>
      </c>
    </row>
    <row r="656" spans="1:52" ht="30" customHeight="1">
      <c r="A656" s="23" t="s">
        <v>1712</v>
      </c>
      <c r="B656" s="23" t="s">
        <v>53</v>
      </c>
      <c r="C656" s="23" t="s">
        <v>84</v>
      </c>
      <c r="D656" s="24">
        <v>1</v>
      </c>
      <c r="E656" s="26">
        <f>일위대가목록!E109</f>
        <v>0</v>
      </c>
      <c r="F656" s="29">
        <f>TRUNC(E656*D656,1)</f>
        <v>0</v>
      </c>
      <c r="G656" s="26">
        <f>일위대가목록!F109</f>
        <v>15191</v>
      </c>
      <c r="H656" s="29">
        <f>TRUNC(G656*D656,1)</f>
        <v>15191</v>
      </c>
      <c r="I656" s="26">
        <f>일위대가목록!G109</f>
        <v>455</v>
      </c>
      <c r="J656" s="29">
        <f>TRUNC(I656*D656,1)</f>
        <v>455</v>
      </c>
      <c r="K656" s="26">
        <f>TRUNC(E656+G656+I656,1)</f>
        <v>15646</v>
      </c>
      <c r="L656" s="29">
        <f>TRUNC(F656+H656+J656,1)</f>
        <v>15646</v>
      </c>
      <c r="M656" s="23" t="s">
        <v>1713</v>
      </c>
      <c r="N656" s="2" t="s">
        <v>430</v>
      </c>
      <c r="O656" s="2" t="s">
        <v>1711</v>
      </c>
      <c r="P656" s="2" t="s">
        <v>65</v>
      </c>
      <c r="Q656" s="2" t="s">
        <v>66</v>
      </c>
      <c r="R656" s="2" t="s">
        <v>66</v>
      </c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2" t="s">
        <v>53</v>
      </c>
      <c r="AW656" s="2" t="s">
        <v>1723</v>
      </c>
      <c r="AX656" s="2" t="s">
        <v>53</v>
      </c>
      <c r="AY656" s="2" t="s">
        <v>53</v>
      </c>
      <c r="AZ656" s="2" t="s">
        <v>53</v>
      </c>
    </row>
    <row r="657" spans="1:52" ht="30" customHeight="1">
      <c r="A657" s="23" t="s">
        <v>626</v>
      </c>
      <c r="B657" s="23" t="s">
        <v>53</v>
      </c>
      <c r="C657" s="23" t="s">
        <v>53</v>
      </c>
      <c r="D657" s="24"/>
      <c r="E657" s="26"/>
      <c r="F657" s="29">
        <f>TRUNC(SUMIF(N655:N656, N654, F655:F656),0)</f>
        <v>10222</v>
      </c>
      <c r="G657" s="26"/>
      <c r="H657" s="29">
        <f>TRUNC(SUMIF(N655:N656, N654, H655:H656),0)</f>
        <v>15191</v>
      </c>
      <c r="I657" s="26"/>
      <c r="J657" s="29">
        <f>TRUNC(SUMIF(N655:N656, N654, J655:J656),0)</f>
        <v>455</v>
      </c>
      <c r="K657" s="26"/>
      <c r="L657" s="29">
        <f>F657+H657+J657</f>
        <v>25868</v>
      </c>
      <c r="M657" s="23" t="s">
        <v>53</v>
      </c>
      <c r="N657" s="2" t="s">
        <v>69</v>
      </c>
      <c r="O657" s="2" t="s">
        <v>69</v>
      </c>
      <c r="P657" s="2" t="s">
        <v>53</v>
      </c>
      <c r="Q657" s="2" t="s">
        <v>53</v>
      </c>
      <c r="R657" s="2" t="s">
        <v>53</v>
      </c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2" t="s">
        <v>53</v>
      </c>
      <c r="AW657" s="2" t="s">
        <v>53</v>
      </c>
      <c r="AX657" s="2" t="s">
        <v>53</v>
      </c>
      <c r="AY657" s="2" t="s">
        <v>53</v>
      </c>
      <c r="AZ657" s="2" t="s">
        <v>53</v>
      </c>
    </row>
    <row r="658" spans="1:52" ht="30" customHeight="1">
      <c r="A658" s="24"/>
      <c r="B658" s="24"/>
      <c r="C658" s="24"/>
      <c r="D658" s="24"/>
      <c r="E658" s="26"/>
      <c r="F658" s="29"/>
      <c r="G658" s="26"/>
      <c r="H658" s="29"/>
      <c r="I658" s="26"/>
      <c r="J658" s="29"/>
      <c r="K658" s="26"/>
      <c r="L658" s="29"/>
      <c r="M658" s="24"/>
    </row>
    <row r="659" spans="1:52" ht="30" customHeight="1">
      <c r="A659" s="20" t="s">
        <v>1724</v>
      </c>
      <c r="B659" s="21"/>
      <c r="C659" s="21"/>
      <c r="D659" s="21"/>
      <c r="E659" s="25"/>
      <c r="F659" s="28"/>
      <c r="G659" s="25"/>
      <c r="H659" s="28"/>
      <c r="I659" s="25"/>
      <c r="J659" s="28"/>
      <c r="K659" s="25"/>
      <c r="L659" s="28"/>
      <c r="M659" s="22"/>
      <c r="N659" s="1" t="s">
        <v>440</v>
      </c>
    </row>
    <row r="660" spans="1:52" ht="30" customHeight="1">
      <c r="A660" s="23" t="s">
        <v>1726</v>
      </c>
      <c r="B660" s="23" t="s">
        <v>1727</v>
      </c>
      <c r="C660" s="23" t="s">
        <v>84</v>
      </c>
      <c r="D660" s="24">
        <v>1.05</v>
      </c>
      <c r="E660" s="26">
        <f>단가대비표!O46</f>
        <v>2962</v>
      </c>
      <c r="F660" s="29">
        <f>TRUNC(E660*D660,1)</f>
        <v>3110.1</v>
      </c>
      <c r="G660" s="26">
        <f>단가대비표!P46</f>
        <v>0</v>
      </c>
      <c r="H660" s="29">
        <f>TRUNC(G660*D660,1)</f>
        <v>0</v>
      </c>
      <c r="I660" s="26">
        <f>단가대비표!V46</f>
        <v>0</v>
      </c>
      <c r="J660" s="29">
        <f>TRUNC(I660*D660,1)</f>
        <v>0</v>
      </c>
      <c r="K660" s="26">
        <f>TRUNC(E660+G660+I660,1)</f>
        <v>2962</v>
      </c>
      <c r="L660" s="29">
        <f>TRUNC(F660+H660+J660,1)</f>
        <v>3110.1</v>
      </c>
      <c r="M660" s="23" t="s">
        <v>1728</v>
      </c>
      <c r="N660" s="2" t="s">
        <v>440</v>
      </c>
      <c r="O660" s="2" t="s">
        <v>1729</v>
      </c>
      <c r="P660" s="2" t="s">
        <v>66</v>
      </c>
      <c r="Q660" s="2" t="s">
        <v>66</v>
      </c>
      <c r="R660" s="2" t="s">
        <v>65</v>
      </c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2" t="s">
        <v>53</v>
      </c>
      <c r="AW660" s="2" t="s">
        <v>1730</v>
      </c>
      <c r="AX660" s="2" t="s">
        <v>53</v>
      </c>
      <c r="AY660" s="2" t="s">
        <v>53</v>
      </c>
      <c r="AZ660" s="2" t="s">
        <v>53</v>
      </c>
    </row>
    <row r="661" spans="1:52" ht="30" customHeight="1">
      <c r="A661" s="23" t="s">
        <v>782</v>
      </c>
      <c r="B661" s="23" t="s">
        <v>783</v>
      </c>
      <c r="C661" s="23" t="s">
        <v>84</v>
      </c>
      <c r="D661" s="24">
        <v>1</v>
      </c>
      <c r="E661" s="26">
        <f>단가대비표!O115</f>
        <v>73</v>
      </c>
      <c r="F661" s="29">
        <f>TRUNC(E661*D661,1)</f>
        <v>73</v>
      </c>
      <c r="G661" s="26">
        <f>단가대비표!P115</f>
        <v>7371</v>
      </c>
      <c r="H661" s="29">
        <f>TRUNC(G661*D661,1)</f>
        <v>7371</v>
      </c>
      <c r="I661" s="26">
        <f>단가대비표!V115</f>
        <v>0</v>
      </c>
      <c r="J661" s="29">
        <f>TRUNC(I661*D661,1)</f>
        <v>0</v>
      </c>
      <c r="K661" s="26">
        <f>TRUNC(E661+G661+I661,1)</f>
        <v>7444</v>
      </c>
      <c r="L661" s="29">
        <f>TRUNC(F661+H661+J661,1)</f>
        <v>7444</v>
      </c>
      <c r="M661" s="23" t="s">
        <v>784</v>
      </c>
      <c r="N661" s="2" t="s">
        <v>440</v>
      </c>
      <c r="O661" s="2" t="s">
        <v>785</v>
      </c>
      <c r="P661" s="2" t="s">
        <v>66</v>
      </c>
      <c r="Q661" s="2" t="s">
        <v>66</v>
      </c>
      <c r="R661" s="2" t="s">
        <v>65</v>
      </c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2" t="s">
        <v>53</v>
      </c>
      <c r="AW661" s="2" t="s">
        <v>1731</v>
      </c>
      <c r="AX661" s="2" t="s">
        <v>53</v>
      </c>
      <c r="AY661" s="2" t="s">
        <v>53</v>
      </c>
      <c r="AZ661" s="2" t="s">
        <v>53</v>
      </c>
    </row>
    <row r="662" spans="1:52" ht="30" customHeight="1">
      <c r="A662" s="23" t="s">
        <v>626</v>
      </c>
      <c r="B662" s="23" t="s">
        <v>53</v>
      </c>
      <c r="C662" s="23" t="s">
        <v>53</v>
      </c>
      <c r="D662" s="24"/>
      <c r="E662" s="26"/>
      <c r="F662" s="29">
        <f>TRUNC(SUMIF(N660:N661, N659, F660:F661),0)</f>
        <v>3183</v>
      </c>
      <c r="G662" s="26"/>
      <c r="H662" s="29">
        <f>TRUNC(SUMIF(N660:N661, N659, H660:H661),0)</f>
        <v>7371</v>
      </c>
      <c r="I662" s="26"/>
      <c r="J662" s="29">
        <f>TRUNC(SUMIF(N660:N661, N659, J660:J661),0)</f>
        <v>0</v>
      </c>
      <c r="K662" s="26"/>
      <c r="L662" s="29">
        <f>F662+H662+J662</f>
        <v>10554</v>
      </c>
      <c r="M662" s="23" t="s">
        <v>53</v>
      </c>
      <c r="N662" s="2" t="s">
        <v>69</v>
      </c>
      <c r="O662" s="2" t="s">
        <v>69</v>
      </c>
      <c r="P662" s="2" t="s">
        <v>53</v>
      </c>
      <c r="Q662" s="2" t="s">
        <v>53</v>
      </c>
      <c r="R662" s="2" t="s">
        <v>53</v>
      </c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2" t="s">
        <v>53</v>
      </c>
      <c r="AW662" s="2" t="s">
        <v>53</v>
      </c>
      <c r="AX662" s="2" t="s">
        <v>53</v>
      </c>
      <c r="AY662" s="2" t="s">
        <v>53</v>
      </c>
      <c r="AZ662" s="2" t="s">
        <v>53</v>
      </c>
    </row>
    <row r="663" spans="1:52" ht="30" customHeight="1">
      <c r="A663" s="24"/>
      <c r="B663" s="24"/>
      <c r="C663" s="24"/>
      <c r="D663" s="24"/>
      <c r="E663" s="26"/>
      <c r="F663" s="29"/>
      <c r="G663" s="26"/>
      <c r="H663" s="29"/>
      <c r="I663" s="26"/>
      <c r="J663" s="29"/>
      <c r="K663" s="26"/>
      <c r="L663" s="29"/>
      <c r="M663" s="24"/>
    </row>
    <row r="664" spans="1:52" ht="30" customHeight="1">
      <c r="A664" s="20" t="s">
        <v>1732</v>
      </c>
      <c r="B664" s="21"/>
      <c r="C664" s="21"/>
      <c r="D664" s="21"/>
      <c r="E664" s="25"/>
      <c r="F664" s="28"/>
      <c r="G664" s="25"/>
      <c r="H664" s="28"/>
      <c r="I664" s="25"/>
      <c r="J664" s="28"/>
      <c r="K664" s="25"/>
      <c r="L664" s="28"/>
      <c r="M664" s="22"/>
      <c r="N664" s="1" t="s">
        <v>449</v>
      </c>
    </row>
    <row r="665" spans="1:52" ht="30" customHeight="1">
      <c r="A665" s="23" t="s">
        <v>1726</v>
      </c>
      <c r="B665" s="23" t="s">
        <v>1727</v>
      </c>
      <c r="C665" s="23" t="s">
        <v>84</v>
      </c>
      <c r="D665" s="24">
        <v>1.05</v>
      </c>
      <c r="E665" s="26">
        <f>단가대비표!O46</f>
        <v>2962</v>
      </c>
      <c r="F665" s="29">
        <f>TRUNC(E665*D665,1)</f>
        <v>3110.1</v>
      </c>
      <c r="G665" s="26">
        <f>단가대비표!P46</f>
        <v>0</v>
      </c>
      <c r="H665" s="29">
        <f>TRUNC(G665*D665,1)</f>
        <v>0</v>
      </c>
      <c r="I665" s="26">
        <f>단가대비표!V46</f>
        <v>0</v>
      </c>
      <c r="J665" s="29">
        <f>TRUNC(I665*D665,1)</f>
        <v>0</v>
      </c>
      <c r="K665" s="26">
        <f t="shared" ref="K665:L667" si="95">TRUNC(E665+G665+I665,1)</f>
        <v>2962</v>
      </c>
      <c r="L665" s="29">
        <f t="shared" si="95"/>
        <v>3110.1</v>
      </c>
      <c r="M665" s="23" t="s">
        <v>1728</v>
      </c>
      <c r="N665" s="2" t="s">
        <v>449</v>
      </c>
      <c r="O665" s="2" t="s">
        <v>1729</v>
      </c>
      <c r="P665" s="2" t="s">
        <v>66</v>
      </c>
      <c r="Q665" s="2" t="s">
        <v>66</v>
      </c>
      <c r="R665" s="2" t="s">
        <v>65</v>
      </c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2" t="s">
        <v>53</v>
      </c>
      <c r="AW665" s="2" t="s">
        <v>1733</v>
      </c>
      <c r="AX665" s="2" t="s">
        <v>53</v>
      </c>
      <c r="AY665" s="2" t="s">
        <v>53</v>
      </c>
      <c r="AZ665" s="2" t="s">
        <v>53</v>
      </c>
    </row>
    <row r="666" spans="1:52" ht="30" customHeight="1">
      <c r="A666" s="23" t="s">
        <v>1726</v>
      </c>
      <c r="B666" s="23" t="s">
        <v>1727</v>
      </c>
      <c r="C666" s="23" t="s">
        <v>84</v>
      </c>
      <c r="D666" s="24">
        <v>1.05</v>
      </c>
      <c r="E666" s="26">
        <f>단가대비표!O46</f>
        <v>2962</v>
      </c>
      <c r="F666" s="29">
        <f>TRUNC(E666*D666,1)</f>
        <v>3110.1</v>
      </c>
      <c r="G666" s="26">
        <f>단가대비표!P46</f>
        <v>0</v>
      </c>
      <c r="H666" s="29">
        <f>TRUNC(G666*D666,1)</f>
        <v>0</v>
      </c>
      <c r="I666" s="26">
        <f>단가대비표!V46</f>
        <v>0</v>
      </c>
      <c r="J666" s="29">
        <f>TRUNC(I666*D666,1)</f>
        <v>0</v>
      </c>
      <c r="K666" s="26">
        <f t="shared" si="95"/>
        <v>2962</v>
      </c>
      <c r="L666" s="29">
        <f t="shared" si="95"/>
        <v>3110.1</v>
      </c>
      <c r="M666" s="23" t="s">
        <v>1728</v>
      </c>
      <c r="N666" s="2" t="s">
        <v>449</v>
      </c>
      <c r="O666" s="2" t="s">
        <v>1729</v>
      </c>
      <c r="P666" s="2" t="s">
        <v>66</v>
      </c>
      <c r="Q666" s="2" t="s">
        <v>66</v>
      </c>
      <c r="R666" s="2" t="s">
        <v>65</v>
      </c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2" t="s">
        <v>53</v>
      </c>
      <c r="AW666" s="2" t="s">
        <v>1733</v>
      </c>
      <c r="AX666" s="2" t="s">
        <v>53</v>
      </c>
      <c r="AY666" s="2" t="s">
        <v>53</v>
      </c>
      <c r="AZ666" s="2" t="s">
        <v>53</v>
      </c>
    </row>
    <row r="667" spans="1:52" ht="30" customHeight="1">
      <c r="A667" s="23" t="s">
        <v>782</v>
      </c>
      <c r="B667" s="23" t="s">
        <v>1734</v>
      </c>
      <c r="C667" s="23" t="s">
        <v>739</v>
      </c>
      <c r="D667" s="24">
        <v>1</v>
      </c>
      <c r="E667" s="26">
        <f>단가대비표!O116</f>
        <v>117</v>
      </c>
      <c r="F667" s="29">
        <f>TRUNC(E667*D667,1)</f>
        <v>117</v>
      </c>
      <c r="G667" s="26">
        <f>단가대비표!P116</f>
        <v>11743</v>
      </c>
      <c r="H667" s="29">
        <f>TRUNC(G667*D667,1)</f>
        <v>11743</v>
      </c>
      <c r="I667" s="26">
        <f>단가대비표!V116</f>
        <v>0</v>
      </c>
      <c r="J667" s="29">
        <f>TRUNC(I667*D667,1)</f>
        <v>0</v>
      </c>
      <c r="K667" s="26">
        <f t="shared" si="95"/>
        <v>11860</v>
      </c>
      <c r="L667" s="29">
        <f t="shared" si="95"/>
        <v>11860</v>
      </c>
      <c r="M667" s="23" t="s">
        <v>1735</v>
      </c>
      <c r="N667" s="2" t="s">
        <v>449</v>
      </c>
      <c r="O667" s="2" t="s">
        <v>1736</v>
      </c>
      <c r="P667" s="2" t="s">
        <v>66</v>
      </c>
      <c r="Q667" s="2" t="s">
        <v>66</v>
      </c>
      <c r="R667" s="2" t="s">
        <v>65</v>
      </c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2" t="s">
        <v>53</v>
      </c>
      <c r="AW667" s="2" t="s">
        <v>1737</v>
      </c>
      <c r="AX667" s="2" t="s">
        <v>53</v>
      </c>
      <c r="AY667" s="2" t="s">
        <v>53</v>
      </c>
      <c r="AZ667" s="2" t="s">
        <v>53</v>
      </c>
    </row>
    <row r="668" spans="1:52" ht="30" customHeight="1">
      <c r="A668" s="23" t="s">
        <v>626</v>
      </c>
      <c r="B668" s="23" t="s">
        <v>53</v>
      </c>
      <c r="C668" s="23" t="s">
        <v>53</v>
      </c>
      <c r="D668" s="24"/>
      <c r="E668" s="26"/>
      <c r="F668" s="29">
        <f>TRUNC(SUMIF(N665:N667, N664, F665:F667),0)</f>
        <v>6337</v>
      </c>
      <c r="G668" s="26"/>
      <c r="H668" s="29">
        <f>TRUNC(SUMIF(N665:N667, N664, H665:H667),0)</f>
        <v>11743</v>
      </c>
      <c r="I668" s="26"/>
      <c r="J668" s="29">
        <f>TRUNC(SUMIF(N665:N667, N664, J665:J667),0)</f>
        <v>0</v>
      </c>
      <c r="K668" s="26"/>
      <c r="L668" s="29">
        <f>F668+H668+J668</f>
        <v>18080</v>
      </c>
      <c r="M668" s="23" t="s">
        <v>53</v>
      </c>
      <c r="N668" s="2" t="s">
        <v>69</v>
      </c>
      <c r="O668" s="2" t="s">
        <v>69</v>
      </c>
      <c r="P668" s="2" t="s">
        <v>53</v>
      </c>
      <c r="Q668" s="2" t="s">
        <v>53</v>
      </c>
      <c r="R668" s="2" t="s">
        <v>53</v>
      </c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2" t="s">
        <v>53</v>
      </c>
      <c r="AW668" s="2" t="s">
        <v>53</v>
      </c>
      <c r="AX668" s="2" t="s">
        <v>53</v>
      </c>
      <c r="AY668" s="2" t="s">
        <v>53</v>
      </c>
      <c r="AZ668" s="2" t="s">
        <v>53</v>
      </c>
    </row>
    <row r="669" spans="1:52" ht="30" customHeight="1">
      <c r="A669" s="24"/>
      <c r="B669" s="24"/>
      <c r="C669" s="24"/>
      <c r="D669" s="24"/>
      <c r="E669" s="26"/>
      <c r="F669" s="29"/>
      <c r="G669" s="26"/>
      <c r="H669" s="29"/>
      <c r="I669" s="26"/>
      <c r="J669" s="29"/>
      <c r="K669" s="26"/>
      <c r="L669" s="29"/>
      <c r="M669" s="24"/>
    </row>
    <row r="670" spans="1:52" ht="30" customHeight="1">
      <c r="A670" s="20" t="s">
        <v>1738</v>
      </c>
      <c r="B670" s="21"/>
      <c r="C670" s="21"/>
      <c r="D670" s="21"/>
      <c r="E670" s="25"/>
      <c r="F670" s="28"/>
      <c r="G670" s="25"/>
      <c r="H670" s="28"/>
      <c r="I670" s="25"/>
      <c r="J670" s="28"/>
      <c r="K670" s="25"/>
      <c r="L670" s="28"/>
      <c r="M670" s="22"/>
      <c r="N670" s="1" t="s">
        <v>1739</v>
      </c>
    </row>
    <row r="671" spans="1:52" ht="30" customHeight="1">
      <c r="A671" s="23" t="s">
        <v>1209</v>
      </c>
      <c r="B671" s="23" t="s">
        <v>622</v>
      </c>
      <c r="C671" s="23" t="s">
        <v>574</v>
      </c>
      <c r="D671" s="24">
        <v>4.3999999999999997E-2</v>
      </c>
      <c r="E671" s="26">
        <f>단가대비표!O142</f>
        <v>0</v>
      </c>
      <c r="F671" s="29">
        <f>TRUNC(E671*D671,1)</f>
        <v>0</v>
      </c>
      <c r="G671" s="26">
        <f>단가대비표!P142</f>
        <v>258904</v>
      </c>
      <c r="H671" s="29">
        <f>TRUNC(G671*D671,1)</f>
        <v>11391.7</v>
      </c>
      <c r="I671" s="26">
        <f>단가대비표!V142</f>
        <v>0</v>
      </c>
      <c r="J671" s="29">
        <f>TRUNC(I671*D671,1)</f>
        <v>0</v>
      </c>
      <c r="K671" s="26">
        <f t="shared" ref="K671:L673" si="96">TRUNC(E671+G671+I671,1)</f>
        <v>258904</v>
      </c>
      <c r="L671" s="29">
        <f t="shared" si="96"/>
        <v>11391.7</v>
      </c>
      <c r="M671" s="23" t="s">
        <v>1210</v>
      </c>
      <c r="N671" s="2" t="s">
        <v>1739</v>
      </c>
      <c r="O671" s="2" t="s">
        <v>1211</v>
      </c>
      <c r="P671" s="2" t="s">
        <v>66</v>
      </c>
      <c r="Q671" s="2" t="s">
        <v>66</v>
      </c>
      <c r="R671" s="2" t="s">
        <v>65</v>
      </c>
      <c r="S671" s="3"/>
      <c r="T671" s="3"/>
      <c r="U671" s="3"/>
      <c r="V671" s="3">
        <v>1</v>
      </c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2" t="s">
        <v>53</v>
      </c>
      <c r="AW671" s="2" t="s">
        <v>1744</v>
      </c>
      <c r="AX671" s="2" t="s">
        <v>53</v>
      </c>
      <c r="AY671" s="2" t="s">
        <v>53</v>
      </c>
      <c r="AZ671" s="2" t="s">
        <v>53</v>
      </c>
    </row>
    <row r="672" spans="1:52" ht="30" customHeight="1">
      <c r="A672" s="23" t="s">
        <v>731</v>
      </c>
      <c r="B672" s="23" t="s">
        <v>622</v>
      </c>
      <c r="C672" s="23" t="s">
        <v>574</v>
      </c>
      <c r="D672" s="24">
        <v>2.1999999999999999E-2</v>
      </c>
      <c r="E672" s="26">
        <f>단가대비표!O125</f>
        <v>0</v>
      </c>
      <c r="F672" s="29">
        <f>TRUNC(E672*D672,1)</f>
        <v>0</v>
      </c>
      <c r="G672" s="26">
        <f>단가대비표!P125</f>
        <v>172698</v>
      </c>
      <c r="H672" s="29">
        <f>TRUNC(G672*D672,1)</f>
        <v>3799.3</v>
      </c>
      <c r="I672" s="26">
        <f>단가대비표!V125</f>
        <v>0</v>
      </c>
      <c r="J672" s="29">
        <f>TRUNC(I672*D672,1)</f>
        <v>0</v>
      </c>
      <c r="K672" s="26">
        <f t="shared" si="96"/>
        <v>172698</v>
      </c>
      <c r="L672" s="29">
        <f t="shared" si="96"/>
        <v>3799.3</v>
      </c>
      <c r="M672" s="23" t="s">
        <v>732</v>
      </c>
      <c r="N672" s="2" t="s">
        <v>1739</v>
      </c>
      <c r="O672" s="2" t="s">
        <v>733</v>
      </c>
      <c r="P672" s="2" t="s">
        <v>66</v>
      </c>
      <c r="Q672" s="2" t="s">
        <v>66</v>
      </c>
      <c r="R672" s="2" t="s">
        <v>65</v>
      </c>
      <c r="S672" s="3"/>
      <c r="T672" s="3"/>
      <c r="U672" s="3"/>
      <c r="V672" s="3">
        <v>1</v>
      </c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2" t="s">
        <v>53</v>
      </c>
      <c r="AW672" s="2" t="s">
        <v>1745</v>
      </c>
      <c r="AX672" s="2" t="s">
        <v>53</v>
      </c>
      <c r="AY672" s="2" t="s">
        <v>53</v>
      </c>
      <c r="AZ672" s="2" t="s">
        <v>53</v>
      </c>
    </row>
    <row r="673" spans="1:52" ht="30" customHeight="1">
      <c r="A673" s="23" t="s">
        <v>801</v>
      </c>
      <c r="B673" s="23" t="s">
        <v>1746</v>
      </c>
      <c r="C673" s="23" t="s">
        <v>618</v>
      </c>
      <c r="D673" s="24">
        <v>1</v>
      </c>
      <c r="E673" s="26">
        <v>0</v>
      </c>
      <c r="F673" s="29">
        <f>TRUNC(E673*D673,1)</f>
        <v>0</v>
      </c>
      <c r="G673" s="26">
        <v>0</v>
      </c>
      <c r="H673" s="29">
        <f>TRUNC(G673*D673,1)</f>
        <v>0</v>
      </c>
      <c r="I673" s="26">
        <f>TRUNC(SUMIF(V671:V673, RIGHTB(O673, 1), H671:H673)*U673, 2)</f>
        <v>151.91</v>
      </c>
      <c r="J673" s="29">
        <f>TRUNC(I673*D673,1)</f>
        <v>151.9</v>
      </c>
      <c r="K673" s="26">
        <f t="shared" si="96"/>
        <v>151.9</v>
      </c>
      <c r="L673" s="29">
        <f t="shared" si="96"/>
        <v>151.9</v>
      </c>
      <c r="M673" s="23" t="s">
        <v>53</v>
      </c>
      <c r="N673" s="2" t="s">
        <v>1739</v>
      </c>
      <c r="O673" s="2" t="s">
        <v>619</v>
      </c>
      <c r="P673" s="2" t="s">
        <v>66</v>
      </c>
      <c r="Q673" s="2" t="s">
        <v>66</v>
      </c>
      <c r="R673" s="2" t="s">
        <v>66</v>
      </c>
      <c r="S673" s="3">
        <v>1</v>
      </c>
      <c r="T673" s="3">
        <v>2</v>
      </c>
      <c r="U673" s="3">
        <v>0.01</v>
      </c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2" t="s">
        <v>53</v>
      </c>
      <c r="AW673" s="2" t="s">
        <v>1747</v>
      </c>
      <c r="AX673" s="2" t="s">
        <v>53</v>
      </c>
      <c r="AY673" s="2" t="s">
        <v>53</v>
      </c>
      <c r="AZ673" s="2" t="s">
        <v>53</v>
      </c>
    </row>
    <row r="674" spans="1:52" ht="30" customHeight="1">
      <c r="A674" s="23" t="s">
        <v>626</v>
      </c>
      <c r="B674" s="23" t="s">
        <v>53</v>
      </c>
      <c r="C674" s="23" t="s">
        <v>53</v>
      </c>
      <c r="D674" s="24"/>
      <c r="E674" s="26"/>
      <c r="F674" s="29">
        <f>TRUNC(SUMIF(N671:N673, N670, F671:F673),0)</f>
        <v>0</v>
      </c>
      <c r="G674" s="26"/>
      <c r="H674" s="29">
        <f>TRUNC(SUMIF(N671:N673, N670, H671:H673),0)</f>
        <v>15191</v>
      </c>
      <c r="I674" s="26"/>
      <c r="J674" s="29">
        <f>TRUNC(SUMIF(N671:N673, N670, J671:J673),0)</f>
        <v>151</v>
      </c>
      <c r="K674" s="26"/>
      <c r="L674" s="29">
        <f>F674+H674+J674</f>
        <v>15342</v>
      </c>
      <c r="M674" s="23" t="s">
        <v>53</v>
      </c>
      <c r="N674" s="2" t="s">
        <v>69</v>
      </c>
      <c r="O674" s="2" t="s">
        <v>69</v>
      </c>
      <c r="P674" s="2" t="s">
        <v>53</v>
      </c>
      <c r="Q674" s="2" t="s">
        <v>53</v>
      </c>
      <c r="R674" s="2" t="s">
        <v>53</v>
      </c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2" t="s">
        <v>53</v>
      </c>
      <c r="AW674" s="2" t="s">
        <v>53</v>
      </c>
      <c r="AX674" s="2" t="s">
        <v>53</v>
      </c>
      <c r="AY674" s="2" t="s">
        <v>53</v>
      </c>
      <c r="AZ674" s="2" t="s">
        <v>53</v>
      </c>
    </row>
    <row r="675" spans="1:52" ht="30" customHeight="1">
      <c r="A675" s="24"/>
      <c r="B675" s="24"/>
      <c r="C675" s="24"/>
      <c r="D675" s="24"/>
      <c r="E675" s="26"/>
      <c r="F675" s="29"/>
      <c r="G675" s="26"/>
      <c r="H675" s="29"/>
      <c r="I675" s="26"/>
      <c r="J675" s="29"/>
      <c r="K675" s="26"/>
      <c r="L675" s="29"/>
      <c r="M675" s="24"/>
    </row>
    <row r="676" spans="1:52" ht="30" customHeight="1">
      <c r="A676" s="20" t="s">
        <v>1748</v>
      </c>
      <c r="B676" s="21"/>
      <c r="C676" s="21"/>
      <c r="D676" s="21"/>
      <c r="E676" s="25"/>
      <c r="F676" s="28"/>
      <c r="G676" s="25"/>
      <c r="H676" s="28"/>
      <c r="I676" s="25"/>
      <c r="J676" s="28"/>
      <c r="K676" s="25"/>
      <c r="L676" s="28"/>
      <c r="M676" s="22"/>
      <c r="N676" s="1" t="s">
        <v>1749</v>
      </c>
    </row>
    <row r="677" spans="1:52" ht="30" customHeight="1">
      <c r="A677" s="23" t="s">
        <v>1209</v>
      </c>
      <c r="B677" s="23" t="s">
        <v>622</v>
      </c>
      <c r="C677" s="23" t="s">
        <v>574</v>
      </c>
      <c r="D677" s="24">
        <v>5.7000000000000002E-2</v>
      </c>
      <c r="E677" s="26">
        <f>단가대비표!O142</f>
        <v>0</v>
      </c>
      <c r="F677" s="29">
        <f>TRUNC(E677*D677,1)</f>
        <v>0</v>
      </c>
      <c r="G677" s="26">
        <f>단가대비표!P142</f>
        <v>258904</v>
      </c>
      <c r="H677" s="29">
        <f>TRUNC(G677*D677,1)</f>
        <v>14757.5</v>
      </c>
      <c r="I677" s="26">
        <f>단가대비표!V142</f>
        <v>0</v>
      </c>
      <c r="J677" s="29">
        <f>TRUNC(I677*D677,1)</f>
        <v>0</v>
      </c>
      <c r="K677" s="26">
        <f t="shared" ref="K677:L679" si="97">TRUNC(E677+G677+I677,1)</f>
        <v>258904</v>
      </c>
      <c r="L677" s="29">
        <f t="shared" si="97"/>
        <v>14757.5</v>
      </c>
      <c r="M677" s="23" t="s">
        <v>1210</v>
      </c>
      <c r="N677" s="2" t="s">
        <v>1749</v>
      </c>
      <c r="O677" s="2" t="s">
        <v>1211</v>
      </c>
      <c r="P677" s="2" t="s">
        <v>66</v>
      </c>
      <c r="Q677" s="2" t="s">
        <v>66</v>
      </c>
      <c r="R677" s="2" t="s">
        <v>65</v>
      </c>
      <c r="S677" s="3"/>
      <c r="T677" s="3"/>
      <c r="U677" s="3"/>
      <c r="V677" s="3">
        <v>1</v>
      </c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2" t="s">
        <v>53</v>
      </c>
      <c r="AW677" s="2" t="s">
        <v>1752</v>
      </c>
      <c r="AX677" s="2" t="s">
        <v>53</v>
      </c>
      <c r="AY677" s="2" t="s">
        <v>53</v>
      </c>
      <c r="AZ677" s="2" t="s">
        <v>53</v>
      </c>
    </row>
    <row r="678" spans="1:52" ht="30" customHeight="1">
      <c r="A678" s="23" t="s">
        <v>731</v>
      </c>
      <c r="B678" s="23" t="s">
        <v>622</v>
      </c>
      <c r="C678" s="23" t="s">
        <v>574</v>
      </c>
      <c r="D678" s="24">
        <v>2.9000000000000001E-2</v>
      </c>
      <c r="E678" s="26">
        <f>단가대비표!O125</f>
        <v>0</v>
      </c>
      <c r="F678" s="29">
        <f>TRUNC(E678*D678,1)</f>
        <v>0</v>
      </c>
      <c r="G678" s="26">
        <f>단가대비표!P125</f>
        <v>172698</v>
      </c>
      <c r="H678" s="29">
        <f>TRUNC(G678*D678,1)</f>
        <v>5008.2</v>
      </c>
      <c r="I678" s="26">
        <f>단가대비표!V125</f>
        <v>0</v>
      </c>
      <c r="J678" s="29">
        <f>TRUNC(I678*D678,1)</f>
        <v>0</v>
      </c>
      <c r="K678" s="26">
        <f t="shared" si="97"/>
        <v>172698</v>
      </c>
      <c r="L678" s="29">
        <f t="shared" si="97"/>
        <v>5008.2</v>
      </c>
      <c r="M678" s="23" t="s">
        <v>732</v>
      </c>
      <c r="N678" s="2" t="s">
        <v>1749</v>
      </c>
      <c r="O678" s="2" t="s">
        <v>733</v>
      </c>
      <c r="P678" s="2" t="s">
        <v>66</v>
      </c>
      <c r="Q678" s="2" t="s">
        <v>66</v>
      </c>
      <c r="R678" s="2" t="s">
        <v>65</v>
      </c>
      <c r="S678" s="3"/>
      <c r="T678" s="3"/>
      <c r="U678" s="3"/>
      <c r="V678" s="3">
        <v>1</v>
      </c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2" t="s">
        <v>53</v>
      </c>
      <c r="AW678" s="2" t="s">
        <v>1753</v>
      </c>
      <c r="AX678" s="2" t="s">
        <v>53</v>
      </c>
      <c r="AY678" s="2" t="s">
        <v>53</v>
      </c>
      <c r="AZ678" s="2" t="s">
        <v>53</v>
      </c>
    </row>
    <row r="679" spans="1:52" ht="30" customHeight="1">
      <c r="A679" s="23" t="s">
        <v>801</v>
      </c>
      <c r="B679" s="23" t="s">
        <v>1746</v>
      </c>
      <c r="C679" s="23" t="s">
        <v>618</v>
      </c>
      <c r="D679" s="24">
        <v>1</v>
      </c>
      <c r="E679" s="26">
        <v>0</v>
      </c>
      <c r="F679" s="29">
        <f>TRUNC(E679*D679,1)</f>
        <v>0</v>
      </c>
      <c r="G679" s="26">
        <v>0</v>
      </c>
      <c r="H679" s="29">
        <f>TRUNC(G679*D679,1)</f>
        <v>0</v>
      </c>
      <c r="I679" s="26">
        <f>TRUNC(SUMIF(V677:V679, RIGHTB(O679, 1), H677:H679)*U679, 2)</f>
        <v>197.65</v>
      </c>
      <c r="J679" s="29">
        <f>TRUNC(I679*D679,1)</f>
        <v>197.6</v>
      </c>
      <c r="K679" s="26">
        <f t="shared" si="97"/>
        <v>197.6</v>
      </c>
      <c r="L679" s="29">
        <f t="shared" si="97"/>
        <v>197.6</v>
      </c>
      <c r="M679" s="23" t="s">
        <v>53</v>
      </c>
      <c r="N679" s="2" t="s">
        <v>1749</v>
      </c>
      <c r="O679" s="2" t="s">
        <v>619</v>
      </c>
      <c r="P679" s="2" t="s">
        <v>66</v>
      </c>
      <c r="Q679" s="2" t="s">
        <v>66</v>
      </c>
      <c r="R679" s="2" t="s">
        <v>66</v>
      </c>
      <c r="S679" s="3">
        <v>1</v>
      </c>
      <c r="T679" s="3">
        <v>2</v>
      </c>
      <c r="U679" s="3">
        <v>0.01</v>
      </c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2" t="s">
        <v>53</v>
      </c>
      <c r="AW679" s="2" t="s">
        <v>1754</v>
      </c>
      <c r="AX679" s="2" t="s">
        <v>53</v>
      </c>
      <c r="AY679" s="2" t="s">
        <v>53</v>
      </c>
      <c r="AZ679" s="2" t="s">
        <v>53</v>
      </c>
    </row>
    <row r="680" spans="1:52" ht="30" customHeight="1">
      <c r="A680" s="23" t="s">
        <v>626</v>
      </c>
      <c r="B680" s="23" t="s">
        <v>53</v>
      </c>
      <c r="C680" s="23" t="s">
        <v>53</v>
      </c>
      <c r="D680" s="24"/>
      <c r="E680" s="26"/>
      <c r="F680" s="29">
        <f>TRUNC(SUMIF(N677:N679, N676, F677:F679),0)</f>
        <v>0</v>
      </c>
      <c r="G680" s="26"/>
      <c r="H680" s="29">
        <f>TRUNC(SUMIF(N677:N679, N676, H677:H679),0)</f>
        <v>19765</v>
      </c>
      <c r="I680" s="26"/>
      <c r="J680" s="29">
        <f>TRUNC(SUMIF(N677:N679, N676, J677:J679),0)</f>
        <v>197</v>
      </c>
      <c r="K680" s="26"/>
      <c r="L680" s="29">
        <f>F680+H680+J680</f>
        <v>19962</v>
      </c>
      <c r="M680" s="23" t="s">
        <v>53</v>
      </c>
      <c r="N680" s="2" t="s">
        <v>69</v>
      </c>
      <c r="O680" s="2" t="s">
        <v>69</v>
      </c>
      <c r="P680" s="2" t="s">
        <v>53</v>
      </c>
      <c r="Q680" s="2" t="s">
        <v>53</v>
      </c>
      <c r="R680" s="2" t="s">
        <v>53</v>
      </c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2" t="s">
        <v>53</v>
      </c>
      <c r="AW680" s="2" t="s">
        <v>53</v>
      </c>
      <c r="AX680" s="2" t="s">
        <v>53</v>
      </c>
      <c r="AY680" s="2" t="s">
        <v>53</v>
      </c>
      <c r="AZ680" s="2" t="s">
        <v>53</v>
      </c>
    </row>
    <row r="681" spans="1:52" ht="30" customHeight="1">
      <c r="A681" s="24"/>
      <c r="B681" s="24"/>
      <c r="C681" s="24"/>
      <c r="D681" s="24"/>
      <c r="E681" s="26"/>
      <c r="F681" s="29"/>
      <c r="G681" s="26"/>
      <c r="H681" s="29"/>
      <c r="I681" s="26"/>
      <c r="J681" s="29"/>
      <c r="K681" s="26"/>
      <c r="L681" s="29"/>
      <c r="M681" s="24"/>
    </row>
    <row r="682" spans="1:52" ht="30" customHeight="1">
      <c r="A682" s="20" t="s">
        <v>1755</v>
      </c>
      <c r="B682" s="21"/>
      <c r="C682" s="21"/>
      <c r="D682" s="21"/>
      <c r="E682" s="25"/>
      <c r="F682" s="28"/>
      <c r="G682" s="25"/>
      <c r="H682" s="28"/>
      <c r="I682" s="25"/>
      <c r="J682" s="28"/>
      <c r="K682" s="25"/>
      <c r="L682" s="28"/>
      <c r="M682" s="22"/>
      <c r="N682" s="1" t="s">
        <v>445</v>
      </c>
    </row>
    <row r="683" spans="1:52" ht="30" customHeight="1">
      <c r="A683" s="23" t="s">
        <v>1726</v>
      </c>
      <c r="B683" s="23" t="s">
        <v>1727</v>
      </c>
      <c r="C683" s="23" t="s">
        <v>84</v>
      </c>
      <c r="D683" s="24">
        <v>1.05</v>
      </c>
      <c r="E683" s="26">
        <f>단가대비표!O46</f>
        <v>2962</v>
      </c>
      <c r="F683" s="29">
        <f>TRUNC(E683*D683,1)</f>
        <v>3110.1</v>
      </c>
      <c r="G683" s="26">
        <f>단가대비표!P46</f>
        <v>0</v>
      </c>
      <c r="H683" s="29">
        <f>TRUNC(G683*D683,1)</f>
        <v>0</v>
      </c>
      <c r="I683" s="26">
        <f>단가대비표!V46</f>
        <v>0</v>
      </c>
      <c r="J683" s="29">
        <f>TRUNC(I683*D683,1)</f>
        <v>0</v>
      </c>
      <c r="K683" s="26">
        <f>TRUNC(E683+G683+I683,1)</f>
        <v>2962</v>
      </c>
      <c r="L683" s="29">
        <f>TRUNC(F683+H683+J683,1)</f>
        <v>3110.1</v>
      </c>
      <c r="M683" s="23" t="s">
        <v>1728</v>
      </c>
      <c r="N683" s="2" t="s">
        <v>445</v>
      </c>
      <c r="O683" s="2" t="s">
        <v>1729</v>
      </c>
      <c r="P683" s="2" t="s">
        <v>66</v>
      </c>
      <c r="Q683" s="2" t="s">
        <v>66</v>
      </c>
      <c r="R683" s="2" t="s">
        <v>65</v>
      </c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2" t="s">
        <v>53</v>
      </c>
      <c r="AW683" s="2" t="s">
        <v>1756</v>
      </c>
      <c r="AX683" s="2" t="s">
        <v>53</v>
      </c>
      <c r="AY683" s="2" t="s">
        <v>53</v>
      </c>
      <c r="AZ683" s="2" t="s">
        <v>53</v>
      </c>
    </row>
    <row r="684" spans="1:52" ht="30" customHeight="1">
      <c r="A684" s="23" t="s">
        <v>1740</v>
      </c>
      <c r="B684" s="23" t="s">
        <v>1741</v>
      </c>
      <c r="C684" s="23" t="s">
        <v>84</v>
      </c>
      <c r="D684" s="24">
        <v>1</v>
      </c>
      <c r="E684" s="26">
        <f>일위대가목록!E113</f>
        <v>0</v>
      </c>
      <c r="F684" s="29">
        <f>TRUNC(E684*D684,1)</f>
        <v>0</v>
      </c>
      <c r="G684" s="26">
        <f>일위대가목록!F113</f>
        <v>15191</v>
      </c>
      <c r="H684" s="29">
        <f>TRUNC(G684*D684,1)</f>
        <v>15191</v>
      </c>
      <c r="I684" s="26">
        <f>일위대가목록!G113</f>
        <v>151</v>
      </c>
      <c r="J684" s="29">
        <f>TRUNC(I684*D684,1)</f>
        <v>151</v>
      </c>
      <c r="K684" s="26">
        <f>TRUNC(E684+G684+I684,1)</f>
        <v>15342</v>
      </c>
      <c r="L684" s="29">
        <f>TRUNC(F684+H684+J684,1)</f>
        <v>15342</v>
      </c>
      <c r="M684" s="23" t="s">
        <v>1742</v>
      </c>
      <c r="N684" s="2" t="s">
        <v>445</v>
      </c>
      <c r="O684" s="2" t="s">
        <v>1739</v>
      </c>
      <c r="P684" s="2" t="s">
        <v>65</v>
      </c>
      <c r="Q684" s="2" t="s">
        <v>66</v>
      </c>
      <c r="R684" s="2" t="s">
        <v>66</v>
      </c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2" t="s">
        <v>53</v>
      </c>
      <c r="AW684" s="2" t="s">
        <v>1757</v>
      </c>
      <c r="AX684" s="2" t="s">
        <v>53</v>
      </c>
      <c r="AY684" s="2" t="s">
        <v>53</v>
      </c>
      <c r="AZ684" s="2" t="s">
        <v>53</v>
      </c>
    </row>
    <row r="685" spans="1:52" ht="30" customHeight="1">
      <c r="A685" s="23" t="s">
        <v>626</v>
      </c>
      <c r="B685" s="23" t="s">
        <v>53</v>
      </c>
      <c r="C685" s="23" t="s">
        <v>53</v>
      </c>
      <c r="D685" s="24"/>
      <c r="E685" s="26"/>
      <c r="F685" s="29">
        <f>TRUNC(SUMIF(N683:N684, N682, F683:F684),0)</f>
        <v>3110</v>
      </c>
      <c r="G685" s="26"/>
      <c r="H685" s="29">
        <f>TRUNC(SUMIF(N683:N684, N682, H683:H684),0)</f>
        <v>15191</v>
      </c>
      <c r="I685" s="26"/>
      <c r="J685" s="29">
        <f>TRUNC(SUMIF(N683:N684, N682, J683:J684),0)</f>
        <v>151</v>
      </c>
      <c r="K685" s="26"/>
      <c r="L685" s="29">
        <f>F685+H685+J685</f>
        <v>18452</v>
      </c>
      <c r="M685" s="23" t="s">
        <v>53</v>
      </c>
      <c r="N685" s="2" t="s">
        <v>69</v>
      </c>
      <c r="O685" s="2" t="s">
        <v>69</v>
      </c>
      <c r="P685" s="2" t="s">
        <v>53</v>
      </c>
      <c r="Q685" s="2" t="s">
        <v>53</v>
      </c>
      <c r="R685" s="2" t="s">
        <v>53</v>
      </c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2" t="s">
        <v>53</v>
      </c>
      <c r="AW685" s="2" t="s">
        <v>53</v>
      </c>
      <c r="AX685" s="2" t="s">
        <v>53</v>
      </c>
      <c r="AY685" s="2" t="s">
        <v>53</v>
      </c>
      <c r="AZ685" s="2" t="s">
        <v>53</v>
      </c>
    </row>
    <row r="686" spans="1:52" ht="30" customHeight="1">
      <c r="A686" s="24"/>
      <c r="B686" s="24"/>
      <c r="C686" s="24"/>
      <c r="D686" s="24"/>
      <c r="E686" s="26"/>
      <c r="F686" s="29"/>
      <c r="G686" s="26"/>
      <c r="H686" s="29"/>
      <c r="I686" s="26"/>
      <c r="J686" s="29"/>
      <c r="K686" s="26"/>
      <c r="L686" s="29"/>
      <c r="M686" s="24"/>
    </row>
    <row r="687" spans="1:52" ht="30" customHeight="1">
      <c r="A687" s="20" t="s">
        <v>1758</v>
      </c>
      <c r="B687" s="21"/>
      <c r="C687" s="21"/>
      <c r="D687" s="21"/>
      <c r="E687" s="25"/>
      <c r="F687" s="28"/>
      <c r="G687" s="25"/>
      <c r="H687" s="28"/>
      <c r="I687" s="25"/>
      <c r="J687" s="28"/>
      <c r="K687" s="25"/>
      <c r="L687" s="28"/>
      <c r="M687" s="22"/>
      <c r="N687" s="1" t="s">
        <v>452</v>
      </c>
    </row>
    <row r="688" spans="1:52" ht="30" customHeight="1">
      <c r="A688" s="23" t="s">
        <v>1726</v>
      </c>
      <c r="B688" s="23" t="s">
        <v>1727</v>
      </c>
      <c r="C688" s="23" t="s">
        <v>84</v>
      </c>
      <c r="D688" s="24">
        <v>1.05</v>
      </c>
      <c r="E688" s="26">
        <f>단가대비표!O46</f>
        <v>2962</v>
      </c>
      <c r="F688" s="29">
        <f>TRUNC(E688*D688,1)</f>
        <v>3110.1</v>
      </c>
      <c r="G688" s="26">
        <f>단가대비표!P46</f>
        <v>0</v>
      </c>
      <c r="H688" s="29">
        <f>TRUNC(G688*D688,1)</f>
        <v>0</v>
      </c>
      <c r="I688" s="26">
        <f>단가대비표!V46</f>
        <v>0</v>
      </c>
      <c r="J688" s="29">
        <f>TRUNC(I688*D688,1)</f>
        <v>0</v>
      </c>
      <c r="K688" s="26">
        <f t="shared" ref="K688:L690" si="98">TRUNC(E688+G688+I688,1)</f>
        <v>2962</v>
      </c>
      <c r="L688" s="29">
        <f t="shared" si="98"/>
        <v>3110.1</v>
      </c>
      <c r="M688" s="23" t="s">
        <v>1728</v>
      </c>
      <c r="N688" s="2" t="s">
        <v>452</v>
      </c>
      <c r="O688" s="2" t="s">
        <v>1729</v>
      </c>
      <c r="P688" s="2" t="s">
        <v>66</v>
      </c>
      <c r="Q688" s="2" t="s">
        <v>66</v>
      </c>
      <c r="R688" s="2" t="s">
        <v>65</v>
      </c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2" t="s">
        <v>53</v>
      </c>
      <c r="AW688" s="2" t="s">
        <v>1759</v>
      </c>
      <c r="AX688" s="2" t="s">
        <v>53</v>
      </c>
      <c r="AY688" s="2" t="s">
        <v>53</v>
      </c>
      <c r="AZ688" s="2" t="s">
        <v>53</v>
      </c>
    </row>
    <row r="689" spans="1:52" ht="30" customHeight="1">
      <c r="A689" s="23" t="s">
        <v>1726</v>
      </c>
      <c r="B689" s="23" t="s">
        <v>1727</v>
      </c>
      <c r="C689" s="23" t="s">
        <v>84</v>
      </c>
      <c r="D689" s="24">
        <v>1.05</v>
      </c>
      <c r="E689" s="26">
        <f>단가대비표!O46</f>
        <v>2962</v>
      </c>
      <c r="F689" s="29">
        <f>TRUNC(E689*D689,1)</f>
        <v>3110.1</v>
      </c>
      <c r="G689" s="26">
        <f>단가대비표!P46</f>
        <v>0</v>
      </c>
      <c r="H689" s="29">
        <f>TRUNC(G689*D689,1)</f>
        <v>0</v>
      </c>
      <c r="I689" s="26">
        <f>단가대비표!V46</f>
        <v>0</v>
      </c>
      <c r="J689" s="29">
        <f>TRUNC(I689*D689,1)</f>
        <v>0</v>
      </c>
      <c r="K689" s="26">
        <f t="shared" si="98"/>
        <v>2962</v>
      </c>
      <c r="L689" s="29">
        <f t="shared" si="98"/>
        <v>3110.1</v>
      </c>
      <c r="M689" s="23" t="s">
        <v>1728</v>
      </c>
      <c r="N689" s="2" t="s">
        <v>452</v>
      </c>
      <c r="O689" s="2" t="s">
        <v>1729</v>
      </c>
      <c r="P689" s="2" t="s">
        <v>66</v>
      </c>
      <c r="Q689" s="2" t="s">
        <v>66</v>
      </c>
      <c r="R689" s="2" t="s">
        <v>65</v>
      </c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2" t="s">
        <v>53</v>
      </c>
      <c r="AW689" s="2" t="s">
        <v>1759</v>
      </c>
      <c r="AX689" s="2" t="s">
        <v>53</v>
      </c>
      <c r="AY689" s="2" t="s">
        <v>53</v>
      </c>
      <c r="AZ689" s="2" t="s">
        <v>53</v>
      </c>
    </row>
    <row r="690" spans="1:52" ht="30" customHeight="1">
      <c r="A690" s="23" t="s">
        <v>1740</v>
      </c>
      <c r="B690" s="23" t="s">
        <v>1750</v>
      </c>
      <c r="C690" s="23" t="s">
        <v>84</v>
      </c>
      <c r="D690" s="24">
        <v>1</v>
      </c>
      <c r="E690" s="26">
        <f>일위대가목록!E114</f>
        <v>0</v>
      </c>
      <c r="F690" s="29">
        <f>TRUNC(E690*D690,1)</f>
        <v>0</v>
      </c>
      <c r="G690" s="26">
        <f>일위대가목록!F114</f>
        <v>19765</v>
      </c>
      <c r="H690" s="29">
        <f>TRUNC(G690*D690,1)</f>
        <v>19765</v>
      </c>
      <c r="I690" s="26">
        <f>일위대가목록!G114</f>
        <v>197</v>
      </c>
      <c r="J690" s="29">
        <f>TRUNC(I690*D690,1)</f>
        <v>197</v>
      </c>
      <c r="K690" s="26">
        <f t="shared" si="98"/>
        <v>19962</v>
      </c>
      <c r="L690" s="29">
        <f t="shared" si="98"/>
        <v>19962</v>
      </c>
      <c r="M690" s="23" t="s">
        <v>1751</v>
      </c>
      <c r="N690" s="2" t="s">
        <v>452</v>
      </c>
      <c r="O690" s="2" t="s">
        <v>1749</v>
      </c>
      <c r="P690" s="2" t="s">
        <v>65</v>
      </c>
      <c r="Q690" s="2" t="s">
        <v>66</v>
      </c>
      <c r="R690" s="2" t="s">
        <v>66</v>
      </c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2" t="s">
        <v>53</v>
      </c>
      <c r="AW690" s="2" t="s">
        <v>1760</v>
      </c>
      <c r="AX690" s="2" t="s">
        <v>53</v>
      </c>
      <c r="AY690" s="2" t="s">
        <v>53</v>
      </c>
      <c r="AZ690" s="2" t="s">
        <v>53</v>
      </c>
    </row>
    <row r="691" spans="1:52" ht="30" customHeight="1">
      <c r="A691" s="23" t="s">
        <v>626</v>
      </c>
      <c r="B691" s="23" t="s">
        <v>53</v>
      </c>
      <c r="C691" s="23" t="s">
        <v>53</v>
      </c>
      <c r="D691" s="24"/>
      <c r="E691" s="26"/>
      <c r="F691" s="29">
        <f>TRUNC(SUMIF(N688:N690, N687, F688:F690),0)</f>
        <v>6220</v>
      </c>
      <c r="G691" s="26"/>
      <c r="H691" s="29">
        <f>TRUNC(SUMIF(N688:N690, N687, H688:H690),0)</f>
        <v>19765</v>
      </c>
      <c r="I691" s="26"/>
      <c r="J691" s="29">
        <f>TRUNC(SUMIF(N688:N690, N687, J688:J690),0)</f>
        <v>197</v>
      </c>
      <c r="K691" s="26"/>
      <c r="L691" s="29">
        <f>F691+H691+J691</f>
        <v>26182</v>
      </c>
      <c r="M691" s="23" t="s">
        <v>53</v>
      </c>
      <c r="N691" s="2" t="s">
        <v>69</v>
      </c>
      <c r="O691" s="2" t="s">
        <v>69</v>
      </c>
      <c r="P691" s="2" t="s">
        <v>53</v>
      </c>
      <c r="Q691" s="2" t="s">
        <v>53</v>
      </c>
      <c r="R691" s="2" t="s">
        <v>53</v>
      </c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2" t="s">
        <v>53</v>
      </c>
      <c r="AW691" s="2" t="s">
        <v>53</v>
      </c>
      <c r="AX691" s="2" t="s">
        <v>53</v>
      </c>
      <c r="AY691" s="2" t="s">
        <v>53</v>
      </c>
      <c r="AZ691" s="2" t="s">
        <v>53</v>
      </c>
    </row>
    <row r="692" spans="1:52" ht="30" customHeight="1">
      <c r="A692" s="24"/>
      <c r="B692" s="24"/>
      <c r="C692" s="24"/>
      <c r="D692" s="24"/>
      <c r="E692" s="26"/>
      <c r="F692" s="29"/>
      <c r="G692" s="26"/>
      <c r="H692" s="29"/>
      <c r="I692" s="26"/>
      <c r="J692" s="29"/>
      <c r="K692" s="26"/>
      <c r="L692" s="29"/>
      <c r="M692" s="24"/>
    </row>
    <row r="693" spans="1:52" ht="30" customHeight="1">
      <c r="A693" s="20" t="s">
        <v>1761</v>
      </c>
      <c r="B693" s="21"/>
      <c r="C693" s="21"/>
      <c r="D693" s="21"/>
      <c r="E693" s="25"/>
      <c r="F693" s="28"/>
      <c r="G693" s="25"/>
      <c r="H693" s="28"/>
      <c r="I693" s="25"/>
      <c r="J693" s="28"/>
      <c r="K693" s="25"/>
      <c r="L693" s="28"/>
      <c r="M693" s="22"/>
      <c r="N693" s="1" t="s">
        <v>240</v>
      </c>
    </row>
    <row r="694" spans="1:52" ht="30" customHeight="1">
      <c r="A694" s="23" t="s">
        <v>1762</v>
      </c>
      <c r="B694" s="23" t="s">
        <v>238</v>
      </c>
      <c r="C694" s="23" t="s">
        <v>84</v>
      </c>
      <c r="D694" s="24">
        <v>1.05</v>
      </c>
      <c r="E694" s="26">
        <f>단가대비표!O13</f>
        <v>8431</v>
      </c>
      <c r="F694" s="29">
        <f>TRUNC(E694*D694,1)</f>
        <v>8852.5</v>
      </c>
      <c r="G694" s="26">
        <f>단가대비표!P13</f>
        <v>0</v>
      </c>
      <c r="H694" s="29">
        <f>TRUNC(G694*D694,1)</f>
        <v>0</v>
      </c>
      <c r="I694" s="26">
        <f>단가대비표!V13</f>
        <v>0</v>
      </c>
      <c r="J694" s="29">
        <f>TRUNC(I694*D694,1)</f>
        <v>0</v>
      </c>
      <c r="K694" s="26">
        <f>TRUNC(E694+G694+I694,1)</f>
        <v>8431</v>
      </c>
      <c r="L694" s="29">
        <f>TRUNC(F694+H694+J694,1)</f>
        <v>8852.5</v>
      </c>
      <c r="M694" s="23" t="s">
        <v>1763</v>
      </c>
      <c r="N694" s="2" t="s">
        <v>240</v>
      </c>
      <c r="O694" s="2" t="s">
        <v>1764</v>
      </c>
      <c r="P694" s="2" t="s">
        <v>66</v>
      </c>
      <c r="Q694" s="2" t="s">
        <v>66</v>
      </c>
      <c r="R694" s="2" t="s">
        <v>65</v>
      </c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2" t="s">
        <v>53</v>
      </c>
      <c r="AW694" s="2" t="s">
        <v>1765</v>
      </c>
      <c r="AX694" s="2" t="s">
        <v>53</v>
      </c>
      <c r="AY694" s="2" t="s">
        <v>53</v>
      </c>
      <c r="AZ694" s="2" t="s">
        <v>53</v>
      </c>
    </row>
    <row r="695" spans="1:52" ht="30" customHeight="1">
      <c r="A695" s="23" t="s">
        <v>1766</v>
      </c>
      <c r="B695" s="23" t="s">
        <v>1767</v>
      </c>
      <c r="C695" s="23" t="s">
        <v>84</v>
      </c>
      <c r="D695" s="24">
        <v>1</v>
      </c>
      <c r="E695" s="26">
        <f>일위대가목록!E118</f>
        <v>73</v>
      </c>
      <c r="F695" s="29">
        <f>TRUNC(E695*D695,1)</f>
        <v>73</v>
      </c>
      <c r="G695" s="26">
        <f>일위대가목록!F118</f>
        <v>9582</v>
      </c>
      <c r="H695" s="29">
        <f>TRUNC(G695*D695,1)</f>
        <v>9582</v>
      </c>
      <c r="I695" s="26">
        <f>일위대가목록!G118</f>
        <v>0</v>
      </c>
      <c r="J695" s="29">
        <f>TRUNC(I695*D695,1)</f>
        <v>0</v>
      </c>
      <c r="K695" s="26">
        <f>TRUNC(E695+G695+I695,1)</f>
        <v>9655</v>
      </c>
      <c r="L695" s="29">
        <f>TRUNC(F695+H695+J695,1)</f>
        <v>9655</v>
      </c>
      <c r="M695" s="23" t="s">
        <v>1768</v>
      </c>
      <c r="N695" s="2" t="s">
        <v>240</v>
      </c>
      <c r="O695" s="2" t="s">
        <v>1769</v>
      </c>
      <c r="P695" s="2" t="s">
        <v>65</v>
      </c>
      <c r="Q695" s="2" t="s">
        <v>66</v>
      </c>
      <c r="R695" s="2" t="s">
        <v>66</v>
      </c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2" t="s">
        <v>53</v>
      </c>
      <c r="AW695" s="2" t="s">
        <v>1770</v>
      </c>
      <c r="AX695" s="2" t="s">
        <v>53</v>
      </c>
      <c r="AY695" s="2" t="s">
        <v>53</v>
      </c>
      <c r="AZ695" s="2" t="s">
        <v>53</v>
      </c>
    </row>
    <row r="696" spans="1:52" ht="30" customHeight="1">
      <c r="A696" s="23" t="s">
        <v>626</v>
      </c>
      <c r="B696" s="23" t="s">
        <v>53</v>
      </c>
      <c r="C696" s="23" t="s">
        <v>53</v>
      </c>
      <c r="D696" s="24"/>
      <c r="E696" s="26"/>
      <c r="F696" s="29">
        <f>TRUNC(SUMIF(N694:N695, N693, F694:F695),0)</f>
        <v>8925</v>
      </c>
      <c r="G696" s="26"/>
      <c r="H696" s="29">
        <f>TRUNC(SUMIF(N694:N695, N693, H694:H695),0)</f>
        <v>9582</v>
      </c>
      <c r="I696" s="26"/>
      <c r="J696" s="29">
        <f>TRUNC(SUMIF(N694:N695, N693, J694:J695),0)</f>
        <v>0</v>
      </c>
      <c r="K696" s="26"/>
      <c r="L696" s="29">
        <f>F696+H696+J696</f>
        <v>18507</v>
      </c>
      <c r="M696" s="23" t="s">
        <v>53</v>
      </c>
      <c r="N696" s="2" t="s">
        <v>69</v>
      </c>
      <c r="O696" s="2" t="s">
        <v>69</v>
      </c>
      <c r="P696" s="2" t="s">
        <v>53</v>
      </c>
      <c r="Q696" s="2" t="s">
        <v>53</v>
      </c>
      <c r="R696" s="2" t="s">
        <v>53</v>
      </c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2" t="s">
        <v>53</v>
      </c>
      <c r="AW696" s="2" t="s">
        <v>53</v>
      </c>
      <c r="AX696" s="2" t="s">
        <v>53</v>
      </c>
      <c r="AY696" s="2" t="s">
        <v>53</v>
      </c>
      <c r="AZ696" s="2" t="s">
        <v>53</v>
      </c>
    </row>
    <row r="697" spans="1:52" ht="30" customHeight="1">
      <c r="A697" s="24"/>
      <c r="B697" s="24"/>
      <c r="C697" s="24"/>
      <c r="D697" s="24"/>
      <c r="E697" s="26"/>
      <c r="F697" s="29"/>
      <c r="G697" s="26"/>
      <c r="H697" s="29"/>
      <c r="I697" s="26"/>
      <c r="J697" s="29"/>
      <c r="K697" s="26"/>
      <c r="L697" s="29"/>
      <c r="M697" s="24"/>
    </row>
    <row r="698" spans="1:52" ht="30" customHeight="1">
      <c r="A698" s="20" t="s">
        <v>1771</v>
      </c>
      <c r="B698" s="21"/>
      <c r="C698" s="21"/>
      <c r="D698" s="21"/>
      <c r="E698" s="25"/>
      <c r="F698" s="28"/>
      <c r="G698" s="25"/>
      <c r="H698" s="28"/>
      <c r="I698" s="25"/>
      <c r="J698" s="28"/>
      <c r="K698" s="25"/>
      <c r="L698" s="28"/>
      <c r="M698" s="22"/>
      <c r="N698" s="1" t="s">
        <v>1769</v>
      </c>
    </row>
    <row r="699" spans="1:52" ht="30" customHeight="1">
      <c r="A699" s="23" t="s">
        <v>782</v>
      </c>
      <c r="B699" s="23" t="s">
        <v>783</v>
      </c>
      <c r="C699" s="23" t="s">
        <v>84</v>
      </c>
      <c r="D699" s="24">
        <v>1</v>
      </c>
      <c r="E699" s="26">
        <f>단가대비표!O115</f>
        <v>73</v>
      </c>
      <c r="F699" s="29">
        <f>TRUNC(E699*D699,1)</f>
        <v>73</v>
      </c>
      <c r="G699" s="26">
        <f>단가대비표!P115</f>
        <v>7371</v>
      </c>
      <c r="H699" s="29">
        <f>TRUNC(G699*D699,1)</f>
        <v>7371</v>
      </c>
      <c r="I699" s="26">
        <f>단가대비표!V115</f>
        <v>0</v>
      </c>
      <c r="J699" s="29">
        <f>TRUNC(I699*D699,1)</f>
        <v>0</v>
      </c>
      <c r="K699" s="26">
        <f>TRUNC(E699+G699+I699,1)</f>
        <v>7444</v>
      </c>
      <c r="L699" s="29">
        <f>TRUNC(F699+H699+J699,1)</f>
        <v>7444</v>
      </c>
      <c r="M699" s="23" t="s">
        <v>784</v>
      </c>
      <c r="N699" s="2" t="s">
        <v>1769</v>
      </c>
      <c r="O699" s="2" t="s">
        <v>785</v>
      </c>
      <c r="P699" s="2" t="s">
        <v>66</v>
      </c>
      <c r="Q699" s="2" t="s">
        <v>66</v>
      </c>
      <c r="R699" s="2" t="s">
        <v>65</v>
      </c>
      <c r="S699" s="3"/>
      <c r="T699" s="3"/>
      <c r="U699" s="3"/>
      <c r="V699" s="3">
        <v>1</v>
      </c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2" t="s">
        <v>53</v>
      </c>
      <c r="AW699" s="2" t="s">
        <v>1772</v>
      </c>
      <c r="AX699" s="2" t="s">
        <v>53</v>
      </c>
      <c r="AY699" s="2" t="s">
        <v>53</v>
      </c>
      <c r="AZ699" s="2" t="s">
        <v>53</v>
      </c>
    </row>
    <row r="700" spans="1:52" ht="30" customHeight="1">
      <c r="A700" s="23" t="s">
        <v>1164</v>
      </c>
      <c r="B700" s="23" t="s">
        <v>1773</v>
      </c>
      <c r="C700" s="23" t="s">
        <v>618</v>
      </c>
      <c r="D700" s="24">
        <v>1</v>
      </c>
      <c r="E700" s="26">
        <v>0</v>
      </c>
      <c r="F700" s="29">
        <f>TRUNC(E700*D700,1)</f>
        <v>0</v>
      </c>
      <c r="G700" s="26">
        <f>TRUNC(SUMIF(V699:V700, RIGHTB(O700, 1), H699:H700)*U700, 2)</f>
        <v>2211.3000000000002</v>
      </c>
      <c r="H700" s="29">
        <f>TRUNC(G700*D700,1)</f>
        <v>2211.3000000000002</v>
      </c>
      <c r="I700" s="26">
        <v>0</v>
      </c>
      <c r="J700" s="29">
        <f>TRUNC(I700*D700,1)</f>
        <v>0</v>
      </c>
      <c r="K700" s="26">
        <f>TRUNC(E700+G700+I700,1)</f>
        <v>2211.3000000000002</v>
      </c>
      <c r="L700" s="29">
        <f>TRUNC(F700+H700+J700,1)</f>
        <v>2211.3000000000002</v>
      </c>
      <c r="M700" s="23" t="s">
        <v>53</v>
      </c>
      <c r="N700" s="2" t="s">
        <v>1769</v>
      </c>
      <c r="O700" s="2" t="s">
        <v>619</v>
      </c>
      <c r="P700" s="2" t="s">
        <v>66</v>
      </c>
      <c r="Q700" s="2" t="s">
        <v>66</v>
      </c>
      <c r="R700" s="2" t="s">
        <v>66</v>
      </c>
      <c r="S700" s="3">
        <v>1</v>
      </c>
      <c r="T700" s="3">
        <v>1</v>
      </c>
      <c r="U700" s="3">
        <v>0.3</v>
      </c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2" t="s">
        <v>53</v>
      </c>
      <c r="AW700" s="2" t="s">
        <v>1774</v>
      </c>
      <c r="AX700" s="2" t="s">
        <v>53</v>
      </c>
      <c r="AY700" s="2" t="s">
        <v>53</v>
      </c>
      <c r="AZ700" s="2" t="s">
        <v>53</v>
      </c>
    </row>
    <row r="701" spans="1:52" ht="30" customHeight="1">
      <c r="A701" s="23" t="s">
        <v>626</v>
      </c>
      <c r="B701" s="23" t="s">
        <v>53</v>
      </c>
      <c r="C701" s="23" t="s">
        <v>53</v>
      </c>
      <c r="D701" s="24"/>
      <c r="E701" s="26"/>
      <c r="F701" s="29">
        <f>TRUNC(SUMIF(N699:N700, N698, F699:F700),0)</f>
        <v>73</v>
      </c>
      <c r="G701" s="26"/>
      <c r="H701" s="29">
        <f>TRUNC(SUMIF(N699:N700, N698, H699:H700),0)</f>
        <v>9582</v>
      </c>
      <c r="I701" s="26"/>
      <c r="J701" s="29">
        <f>TRUNC(SUMIF(N699:N700, N698, J699:J700),0)</f>
        <v>0</v>
      </c>
      <c r="K701" s="26"/>
      <c r="L701" s="29">
        <f>F701+H701+J701</f>
        <v>9655</v>
      </c>
      <c r="M701" s="23" t="s">
        <v>53</v>
      </c>
      <c r="N701" s="2" t="s">
        <v>69</v>
      </c>
      <c r="O701" s="2" t="s">
        <v>69</v>
      </c>
      <c r="P701" s="2" t="s">
        <v>53</v>
      </c>
      <c r="Q701" s="2" t="s">
        <v>53</v>
      </c>
      <c r="R701" s="2" t="s">
        <v>53</v>
      </c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2" t="s">
        <v>53</v>
      </c>
      <c r="AW701" s="2" t="s">
        <v>53</v>
      </c>
      <c r="AX701" s="2" t="s">
        <v>53</v>
      </c>
      <c r="AY701" s="2" t="s">
        <v>53</v>
      </c>
      <c r="AZ701" s="2" t="s">
        <v>53</v>
      </c>
    </row>
    <row r="702" spans="1:52" ht="30" customHeight="1">
      <c r="A702" s="24"/>
      <c r="B702" s="24"/>
      <c r="C702" s="24"/>
      <c r="D702" s="24"/>
      <c r="E702" s="26"/>
      <c r="F702" s="29"/>
      <c r="G702" s="26"/>
      <c r="H702" s="29"/>
      <c r="I702" s="26"/>
      <c r="J702" s="29"/>
      <c r="K702" s="26"/>
      <c r="L702" s="29"/>
      <c r="M702" s="24"/>
    </row>
    <row r="703" spans="1:52" ht="30" customHeight="1">
      <c r="A703" s="20" t="s">
        <v>1775</v>
      </c>
      <c r="B703" s="21"/>
      <c r="C703" s="21"/>
      <c r="D703" s="21"/>
      <c r="E703" s="25"/>
      <c r="F703" s="28"/>
      <c r="G703" s="25"/>
      <c r="H703" s="28"/>
      <c r="I703" s="25"/>
      <c r="J703" s="28"/>
      <c r="K703" s="25"/>
      <c r="L703" s="28"/>
      <c r="M703" s="22"/>
      <c r="N703" s="1" t="s">
        <v>1776</v>
      </c>
    </row>
    <row r="704" spans="1:52" ht="30" customHeight="1">
      <c r="A704" s="23" t="s">
        <v>1209</v>
      </c>
      <c r="B704" s="23" t="s">
        <v>622</v>
      </c>
      <c r="C704" s="23" t="s">
        <v>574</v>
      </c>
      <c r="D704" s="24">
        <v>0.05</v>
      </c>
      <c r="E704" s="26">
        <f>단가대비표!O142</f>
        <v>0</v>
      </c>
      <c r="F704" s="29">
        <f>TRUNC(E704*D704,1)</f>
        <v>0</v>
      </c>
      <c r="G704" s="26">
        <f>단가대비표!P142</f>
        <v>258904</v>
      </c>
      <c r="H704" s="29">
        <f>TRUNC(G704*D704,1)</f>
        <v>12945.2</v>
      </c>
      <c r="I704" s="26">
        <f>단가대비표!V142</f>
        <v>0</v>
      </c>
      <c r="J704" s="29">
        <f>TRUNC(I704*D704,1)</f>
        <v>0</v>
      </c>
      <c r="K704" s="26">
        <f>TRUNC(E704+G704+I704,1)</f>
        <v>258904</v>
      </c>
      <c r="L704" s="29">
        <f>TRUNC(F704+H704+J704,1)</f>
        <v>12945.2</v>
      </c>
      <c r="M704" s="23" t="s">
        <v>1210</v>
      </c>
      <c r="N704" s="2" t="s">
        <v>1776</v>
      </c>
      <c r="O704" s="2" t="s">
        <v>1211</v>
      </c>
      <c r="P704" s="2" t="s">
        <v>66</v>
      </c>
      <c r="Q704" s="2" t="s">
        <v>66</v>
      </c>
      <c r="R704" s="2" t="s">
        <v>65</v>
      </c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2" t="s">
        <v>53</v>
      </c>
      <c r="AW704" s="2" t="s">
        <v>1781</v>
      </c>
      <c r="AX704" s="2" t="s">
        <v>53</v>
      </c>
      <c r="AY704" s="2" t="s">
        <v>53</v>
      </c>
      <c r="AZ704" s="2" t="s">
        <v>53</v>
      </c>
    </row>
    <row r="705" spans="1:52" ht="30" customHeight="1">
      <c r="A705" s="23" t="s">
        <v>731</v>
      </c>
      <c r="B705" s="23" t="s">
        <v>622</v>
      </c>
      <c r="C705" s="23" t="s">
        <v>574</v>
      </c>
      <c r="D705" s="24">
        <v>2.5000000000000001E-2</v>
      </c>
      <c r="E705" s="26">
        <f>단가대비표!O125</f>
        <v>0</v>
      </c>
      <c r="F705" s="29">
        <f>TRUNC(E705*D705,1)</f>
        <v>0</v>
      </c>
      <c r="G705" s="26">
        <f>단가대비표!P125</f>
        <v>172698</v>
      </c>
      <c r="H705" s="29">
        <f>TRUNC(G705*D705,1)</f>
        <v>4317.3999999999996</v>
      </c>
      <c r="I705" s="26">
        <f>단가대비표!V125</f>
        <v>0</v>
      </c>
      <c r="J705" s="29">
        <f>TRUNC(I705*D705,1)</f>
        <v>0</v>
      </c>
      <c r="K705" s="26">
        <f>TRUNC(E705+G705+I705,1)</f>
        <v>172698</v>
      </c>
      <c r="L705" s="29">
        <f>TRUNC(F705+H705+J705,1)</f>
        <v>4317.3999999999996</v>
      </c>
      <c r="M705" s="23" t="s">
        <v>732</v>
      </c>
      <c r="N705" s="2" t="s">
        <v>1776</v>
      </c>
      <c r="O705" s="2" t="s">
        <v>733</v>
      </c>
      <c r="P705" s="2" t="s">
        <v>66</v>
      </c>
      <c r="Q705" s="2" t="s">
        <v>66</v>
      </c>
      <c r="R705" s="2" t="s">
        <v>65</v>
      </c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2" t="s">
        <v>53</v>
      </c>
      <c r="AW705" s="2" t="s">
        <v>1782</v>
      </c>
      <c r="AX705" s="2" t="s">
        <v>53</v>
      </c>
      <c r="AY705" s="2" t="s">
        <v>53</v>
      </c>
      <c r="AZ705" s="2" t="s">
        <v>53</v>
      </c>
    </row>
    <row r="706" spans="1:52" ht="30" customHeight="1">
      <c r="A706" s="23" t="s">
        <v>626</v>
      </c>
      <c r="B706" s="23" t="s">
        <v>53</v>
      </c>
      <c r="C706" s="23" t="s">
        <v>53</v>
      </c>
      <c r="D706" s="24"/>
      <c r="E706" s="26"/>
      <c r="F706" s="29">
        <f>TRUNC(SUMIF(N704:N705, N703, F704:F705),0)</f>
        <v>0</v>
      </c>
      <c r="G706" s="26"/>
      <c r="H706" s="29">
        <f>TRUNC(SUMIF(N704:N705, N703, H704:H705),0)</f>
        <v>17262</v>
      </c>
      <c r="I706" s="26"/>
      <c r="J706" s="29">
        <f>TRUNC(SUMIF(N704:N705, N703, J704:J705),0)</f>
        <v>0</v>
      </c>
      <c r="K706" s="26"/>
      <c r="L706" s="29">
        <f>F706+H706+J706</f>
        <v>17262</v>
      </c>
      <c r="M706" s="23" t="s">
        <v>53</v>
      </c>
      <c r="N706" s="2" t="s">
        <v>69</v>
      </c>
      <c r="O706" s="2" t="s">
        <v>69</v>
      </c>
      <c r="P706" s="2" t="s">
        <v>53</v>
      </c>
      <c r="Q706" s="2" t="s">
        <v>53</v>
      </c>
      <c r="R706" s="2" t="s">
        <v>53</v>
      </c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2" t="s">
        <v>53</v>
      </c>
      <c r="AW706" s="2" t="s">
        <v>53</v>
      </c>
      <c r="AX706" s="2" t="s">
        <v>53</v>
      </c>
      <c r="AY706" s="2" t="s">
        <v>53</v>
      </c>
      <c r="AZ706" s="2" t="s">
        <v>53</v>
      </c>
    </row>
    <row r="707" spans="1:52" ht="30" customHeight="1">
      <c r="A707" s="24"/>
      <c r="B707" s="24"/>
      <c r="C707" s="24"/>
      <c r="D707" s="24"/>
      <c r="E707" s="26"/>
      <c r="F707" s="29"/>
      <c r="G707" s="26"/>
      <c r="H707" s="29"/>
      <c r="I707" s="26"/>
      <c r="J707" s="29"/>
      <c r="K707" s="26"/>
      <c r="L707" s="29"/>
      <c r="M707" s="24"/>
    </row>
    <row r="708" spans="1:52" ht="30" customHeight="1">
      <c r="A708" s="20" t="s">
        <v>1783</v>
      </c>
      <c r="B708" s="21"/>
      <c r="C708" s="21"/>
      <c r="D708" s="21"/>
      <c r="E708" s="25"/>
      <c r="F708" s="28"/>
      <c r="G708" s="25"/>
      <c r="H708" s="28"/>
      <c r="I708" s="25"/>
      <c r="J708" s="28"/>
      <c r="K708" s="25"/>
      <c r="L708" s="28"/>
      <c r="M708" s="22"/>
      <c r="N708" s="1" t="s">
        <v>1784</v>
      </c>
    </row>
    <row r="709" spans="1:52" ht="30" customHeight="1">
      <c r="A709" s="23" t="s">
        <v>1209</v>
      </c>
      <c r="B709" s="23" t="s">
        <v>622</v>
      </c>
      <c r="C709" s="23" t="s">
        <v>574</v>
      </c>
      <c r="D709" s="24">
        <v>1.0500000000000001E-2</v>
      </c>
      <c r="E709" s="26">
        <f>단가대비표!O142</f>
        <v>0</v>
      </c>
      <c r="F709" s="29">
        <f>TRUNC(E709*D709,1)</f>
        <v>0</v>
      </c>
      <c r="G709" s="26">
        <f>단가대비표!P142</f>
        <v>258904</v>
      </c>
      <c r="H709" s="29">
        <f>TRUNC(G709*D709,1)</f>
        <v>2718.4</v>
      </c>
      <c r="I709" s="26">
        <f>단가대비표!V142</f>
        <v>0</v>
      </c>
      <c r="J709" s="29">
        <f>TRUNC(I709*D709,1)</f>
        <v>0</v>
      </c>
      <c r="K709" s="26">
        <f>TRUNC(E709+G709+I709,1)</f>
        <v>258904</v>
      </c>
      <c r="L709" s="29">
        <f>TRUNC(F709+H709+J709,1)</f>
        <v>2718.4</v>
      </c>
      <c r="M709" s="23" t="s">
        <v>1210</v>
      </c>
      <c r="N709" s="2" t="s">
        <v>1784</v>
      </c>
      <c r="O709" s="2" t="s">
        <v>1211</v>
      </c>
      <c r="P709" s="2" t="s">
        <v>66</v>
      </c>
      <c r="Q709" s="2" t="s">
        <v>66</v>
      </c>
      <c r="R709" s="2" t="s">
        <v>65</v>
      </c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2" t="s">
        <v>53</v>
      </c>
      <c r="AW709" s="2" t="s">
        <v>1789</v>
      </c>
      <c r="AX709" s="2" t="s">
        <v>53</v>
      </c>
      <c r="AY709" s="2" t="s">
        <v>53</v>
      </c>
      <c r="AZ709" s="2" t="s">
        <v>53</v>
      </c>
    </row>
    <row r="710" spans="1:52" ht="30" customHeight="1">
      <c r="A710" s="23" t="s">
        <v>731</v>
      </c>
      <c r="B710" s="23" t="s">
        <v>622</v>
      </c>
      <c r="C710" s="23" t="s">
        <v>574</v>
      </c>
      <c r="D710" s="24">
        <v>5.3E-3</v>
      </c>
      <c r="E710" s="26">
        <f>단가대비표!O125</f>
        <v>0</v>
      </c>
      <c r="F710" s="29">
        <f>TRUNC(E710*D710,1)</f>
        <v>0</v>
      </c>
      <c r="G710" s="26">
        <f>단가대비표!P125</f>
        <v>172698</v>
      </c>
      <c r="H710" s="29">
        <f>TRUNC(G710*D710,1)</f>
        <v>915.2</v>
      </c>
      <c r="I710" s="26">
        <f>단가대비표!V125</f>
        <v>0</v>
      </c>
      <c r="J710" s="29">
        <f>TRUNC(I710*D710,1)</f>
        <v>0</v>
      </c>
      <c r="K710" s="26">
        <f>TRUNC(E710+G710+I710,1)</f>
        <v>172698</v>
      </c>
      <c r="L710" s="29">
        <f>TRUNC(F710+H710+J710,1)</f>
        <v>915.2</v>
      </c>
      <c r="M710" s="23" t="s">
        <v>732</v>
      </c>
      <c r="N710" s="2" t="s">
        <v>1784</v>
      </c>
      <c r="O710" s="2" t="s">
        <v>733</v>
      </c>
      <c r="P710" s="2" t="s">
        <v>66</v>
      </c>
      <c r="Q710" s="2" t="s">
        <v>66</v>
      </c>
      <c r="R710" s="2" t="s">
        <v>65</v>
      </c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2" t="s">
        <v>53</v>
      </c>
      <c r="AW710" s="2" t="s">
        <v>1790</v>
      </c>
      <c r="AX710" s="2" t="s">
        <v>53</v>
      </c>
      <c r="AY710" s="2" t="s">
        <v>53</v>
      </c>
      <c r="AZ710" s="2" t="s">
        <v>53</v>
      </c>
    </row>
    <row r="711" spans="1:52" ht="30" customHeight="1">
      <c r="A711" s="23" t="s">
        <v>626</v>
      </c>
      <c r="B711" s="23" t="s">
        <v>53</v>
      </c>
      <c r="C711" s="23" t="s">
        <v>53</v>
      </c>
      <c r="D711" s="24"/>
      <c r="E711" s="26"/>
      <c r="F711" s="29">
        <f>TRUNC(SUMIF(N709:N710, N708, F709:F710),0)</f>
        <v>0</v>
      </c>
      <c r="G711" s="26"/>
      <c r="H711" s="29">
        <f>TRUNC(SUMIF(N709:N710, N708, H709:H710),0)</f>
        <v>3633</v>
      </c>
      <c r="I711" s="26"/>
      <c r="J711" s="29">
        <f>TRUNC(SUMIF(N709:N710, N708, J709:J710),0)</f>
        <v>0</v>
      </c>
      <c r="K711" s="26"/>
      <c r="L711" s="29">
        <f>F711+H711+J711</f>
        <v>3633</v>
      </c>
      <c r="M711" s="23" t="s">
        <v>53</v>
      </c>
      <c r="N711" s="2" t="s">
        <v>69</v>
      </c>
      <c r="O711" s="2" t="s">
        <v>69</v>
      </c>
      <c r="P711" s="2" t="s">
        <v>53</v>
      </c>
      <c r="Q711" s="2" t="s">
        <v>53</v>
      </c>
      <c r="R711" s="2" t="s">
        <v>53</v>
      </c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2" t="s">
        <v>53</v>
      </c>
      <c r="AW711" s="2" t="s">
        <v>53</v>
      </c>
      <c r="AX711" s="2" t="s">
        <v>53</v>
      </c>
      <c r="AY711" s="2" t="s">
        <v>53</v>
      </c>
      <c r="AZ711" s="2" t="s">
        <v>53</v>
      </c>
    </row>
    <row r="712" spans="1:52" ht="30" customHeight="1">
      <c r="A712" s="24"/>
      <c r="B712" s="24"/>
      <c r="C712" s="24"/>
      <c r="D712" s="24"/>
      <c r="E712" s="26"/>
      <c r="F712" s="29"/>
      <c r="G712" s="26"/>
      <c r="H712" s="29"/>
      <c r="I712" s="26"/>
      <c r="J712" s="29"/>
      <c r="K712" s="26"/>
      <c r="L712" s="29"/>
      <c r="M712" s="24"/>
    </row>
    <row r="713" spans="1:52" ht="30" customHeight="1">
      <c r="A713" s="20" t="s">
        <v>1791</v>
      </c>
      <c r="B713" s="21"/>
      <c r="C713" s="21"/>
      <c r="D713" s="21"/>
      <c r="E713" s="25"/>
      <c r="F713" s="28"/>
      <c r="G713" s="25"/>
      <c r="H713" s="28"/>
      <c r="I713" s="25"/>
      <c r="J713" s="28"/>
      <c r="K713" s="25"/>
      <c r="L713" s="28"/>
      <c r="M713" s="22"/>
      <c r="N713" s="1" t="s">
        <v>420</v>
      </c>
    </row>
    <row r="714" spans="1:52" ht="30" customHeight="1">
      <c r="A714" s="23" t="s">
        <v>1793</v>
      </c>
      <c r="B714" s="23" t="s">
        <v>1794</v>
      </c>
      <c r="C714" s="23" t="s">
        <v>84</v>
      </c>
      <c r="D714" s="24">
        <v>1.1000000000000001</v>
      </c>
      <c r="E714" s="26">
        <f>단가대비표!O44</f>
        <v>27600</v>
      </c>
      <c r="F714" s="29">
        <f>TRUNC(E714*D714,1)</f>
        <v>30360</v>
      </c>
      <c r="G714" s="26">
        <f>단가대비표!P44</f>
        <v>0</v>
      </c>
      <c r="H714" s="29">
        <f>TRUNC(G714*D714,1)</f>
        <v>0</v>
      </c>
      <c r="I714" s="26">
        <f>단가대비표!V44</f>
        <v>0</v>
      </c>
      <c r="J714" s="29">
        <f>TRUNC(I714*D714,1)</f>
        <v>0</v>
      </c>
      <c r="K714" s="26">
        <f t="shared" ref="K714:L716" si="99">TRUNC(E714+G714+I714,1)</f>
        <v>27600</v>
      </c>
      <c r="L714" s="29">
        <f t="shared" si="99"/>
        <v>30360</v>
      </c>
      <c r="M714" s="23" t="s">
        <v>1795</v>
      </c>
      <c r="N714" s="2" t="s">
        <v>420</v>
      </c>
      <c r="O714" s="2" t="s">
        <v>1796</v>
      </c>
      <c r="P714" s="2" t="s">
        <v>66</v>
      </c>
      <c r="Q714" s="2" t="s">
        <v>66</v>
      </c>
      <c r="R714" s="2" t="s">
        <v>65</v>
      </c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2" t="s">
        <v>53</v>
      </c>
      <c r="AW714" s="2" t="s">
        <v>1797</v>
      </c>
      <c r="AX714" s="2" t="s">
        <v>53</v>
      </c>
      <c r="AY714" s="2" t="s">
        <v>53</v>
      </c>
      <c r="AZ714" s="2" t="s">
        <v>53</v>
      </c>
    </row>
    <row r="715" spans="1:52" ht="30" customHeight="1">
      <c r="A715" s="23" t="s">
        <v>1386</v>
      </c>
      <c r="B715" s="23" t="s">
        <v>1798</v>
      </c>
      <c r="C715" s="23" t="s">
        <v>121</v>
      </c>
      <c r="D715" s="24">
        <v>0.3</v>
      </c>
      <c r="E715" s="26">
        <f>단가대비표!O81</f>
        <v>2540</v>
      </c>
      <c r="F715" s="29">
        <f>TRUNC(E715*D715,1)</f>
        <v>762</v>
      </c>
      <c r="G715" s="26">
        <f>단가대비표!P81</f>
        <v>0</v>
      </c>
      <c r="H715" s="29">
        <f>TRUNC(G715*D715,1)</f>
        <v>0</v>
      </c>
      <c r="I715" s="26">
        <f>단가대비표!V81</f>
        <v>0</v>
      </c>
      <c r="J715" s="29">
        <f>TRUNC(I715*D715,1)</f>
        <v>0</v>
      </c>
      <c r="K715" s="26">
        <f t="shared" si="99"/>
        <v>2540</v>
      </c>
      <c r="L715" s="29">
        <f t="shared" si="99"/>
        <v>762</v>
      </c>
      <c r="M715" s="23" t="s">
        <v>1799</v>
      </c>
      <c r="N715" s="2" t="s">
        <v>420</v>
      </c>
      <c r="O715" s="2" t="s">
        <v>1800</v>
      </c>
      <c r="P715" s="2" t="s">
        <v>66</v>
      </c>
      <c r="Q715" s="2" t="s">
        <v>66</v>
      </c>
      <c r="R715" s="2" t="s">
        <v>65</v>
      </c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2" t="s">
        <v>53</v>
      </c>
      <c r="AW715" s="2" t="s">
        <v>1801</v>
      </c>
      <c r="AX715" s="2" t="s">
        <v>53</v>
      </c>
      <c r="AY715" s="2" t="s">
        <v>53</v>
      </c>
      <c r="AZ715" s="2" t="s">
        <v>53</v>
      </c>
    </row>
    <row r="716" spans="1:52" ht="30" customHeight="1">
      <c r="A716" s="23" t="s">
        <v>1777</v>
      </c>
      <c r="B716" s="23" t="s">
        <v>1778</v>
      </c>
      <c r="C716" s="23" t="s">
        <v>84</v>
      </c>
      <c r="D716" s="24">
        <v>1</v>
      </c>
      <c r="E716" s="26">
        <f>일위대가목록!E119</f>
        <v>0</v>
      </c>
      <c r="F716" s="29">
        <f>TRUNC(E716*D716,1)</f>
        <v>0</v>
      </c>
      <c r="G716" s="26">
        <f>일위대가목록!F119</f>
        <v>17262</v>
      </c>
      <c r="H716" s="29">
        <f>TRUNC(G716*D716,1)</f>
        <v>17262</v>
      </c>
      <c r="I716" s="26">
        <f>일위대가목록!G119</f>
        <v>0</v>
      </c>
      <c r="J716" s="29">
        <f>TRUNC(I716*D716,1)</f>
        <v>0</v>
      </c>
      <c r="K716" s="26">
        <f t="shared" si="99"/>
        <v>17262</v>
      </c>
      <c r="L716" s="29">
        <f t="shared" si="99"/>
        <v>17262</v>
      </c>
      <c r="M716" s="23" t="s">
        <v>1779</v>
      </c>
      <c r="N716" s="2" t="s">
        <v>420</v>
      </c>
      <c r="O716" s="2" t="s">
        <v>1776</v>
      </c>
      <c r="P716" s="2" t="s">
        <v>65</v>
      </c>
      <c r="Q716" s="2" t="s">
        <v>66</v>
      </c>
      <c r="R716" s="2" t="s">
        <v>66</v>
      </c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2" t="s">
        <v>53</v>
      </c>
      <c r="AW716" s="2" t="s">
        <v>1802</v>
      </c>
      <c r="AX716" s="2" t="s">
        <v>53</v>
      </c>
      <c r="AY716" s="2" t="s">
        <v>53</v>
      </c>
      <c r="AZ716" s="2" t="s">
        <v>53</v>
      </c>
    </row>
    <row r="717" spans="1:52" ht="30" customHeight="1">
      <c r="A717" s="23" t="s">
        <v>626</v>
      </c>
      <c r="B717" s="23" t="s">
        <v>53</v>
      </c>
      <c r="C717" s="23" t="s">
        <v>53</v>
      </c>
      <c r="D717" s="24"/>
      <c r="E717" s="26"/>
      <c r="F717" s="29">
        <f>TRUNC(SUMIF(N714:N716, N713, F714:F716),0)</f>
        <v>31122</v>
      </c>
      <c r="G717" s="26"/>
      <c r="H717" s="29">
        <f>TRUNC(SUMIF(N714:N716, N713, H714:H716),0)</f>
        <v>17262</v>
      </c>
      <c r="I717" s="26"/>
      <c r="J717" s="29">
        <f>TRUNC(SUMIF(N714:N716, N713, J714:J716),0)</f>
        <v>0</v>
      </c>
      <c r="K717" s="26"/>
      <c r="L717" s="29">
        <f>F717+H717+J717</f>
        <v>48384</v>
      </c>
      <c r="M717" s="23" t="s">
        <v>53</v>
      </c>
      <c r="N717" s="2" t="s">
        <v>69</v>
      </c>
      <c r="O717" s="2" t="s">
        <v>69</v>
      </c>
      <c r="P717" s="2" t="s">
        <v>53</v>
      </c>
      <c r="Q717" s="2" t="s">
        <v>53</v>
      </c>
      <c r="R717" s="2" t="s">
        <v>53</v>
      </c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2" t="s">
        <v>53</v>
      </c>
      <c r="AW717" s="2" t="s">
        <v>53</v>
      </c>
      <c r="AX717" s="2" t="s">
        <v>53</v>
      </c>
      <c r="AY717" s="2" t="s">
        <v>53</v>
      </c>
      <c r="AZ717" s="2" t="s">
        <v>53</v>
      </c>
    </row>
    <row r="718" spans="1:52" ht="30" customHeight="1">
      <c r="A718" s="24"/>
      <c r="B718" s="24"/>
      <c r="C718" s="24"/>
      <c r="D718" s="24"/>
      <c r="E718" s="26"/>
      <c r="F718" s="29"/>
      <c r="G718" s="26"/>
      <c r="H718" s="29"/>
      <c r="I718" s="26"/>
      <c r="J718" s="29"/>
      <c r="K718" s="26"/>
      <c r="L718" s="29"/>
      <c r="M718" s="24"/>
    </row>
    <row r="719" spans="1:52" ht="30" customHeight="1">
      <c r="A719" s="20" t="s">
        <v>1803</v>
      </c>
      <c r="B719" s="21"/>
      <c r="C719" s="21"/>
      <c r="D719" s="21"/>
      <c r="E719" s="25"/>
      <c r="F719" s="28"/>
      <c r="G719" s="25"/>
      <c r="H719" s="28"/>
      <c r="I719" s="25"/>
      <c r="J719" s="28"/>
      <c r="K719" s="25"/>
      <c r="L719" s="28"/>
      <c r="M719" s="22"/>
      <c r="N719" s="1" t="s">
        <v>425</v>
      </c>
    </row>
    <row r="720" spans="1:52" ht="30" customHeight="1">
      <c r="A720" s="23" t="s">
        <v>1804</v>
      </c>
      <c r="B720" s="23" t="s">
        <v>423</v>
      </c>
      <c r="C720" s="23" t="s">
        <v>84</v>
      </c>
      <c r="D720" s="24">
        <v>1.05</v>
      </c>
      <c r="E720" s="26">
        <f>단가대비표!O43</f>
        <v>14043.2</v>
      </c>
      <c r="F720" s="29">
        <f>TRUNC(E720*D720,1)</f>
        <v>14745.3</v>
      </c>
      <c r="G720" s="26">
        <f>단가대비표!P43</f>
        <v>0</v>
      </c>
      <c r="H720" s="29">
        <f>TRUNC(G720*D720,1)</f>
        <v>0</v>
      </c>
      <c r="I720" s="26">
        <f>단가대비표!V43</f>
        <v>0</v>
      </c>
      <c r="J720" s="29">
        <f>TRUNC(I720*D720,1)</f>
        <v>0</v>
      </c>
      <c r="K720" s="26">
        <f>TRUNC(E720+G720+I720,1)</f>
        <v>14043.2</v>
      </c>
      <c r="L720" s="29">
        <f>TRUNC(F720+H720+J720,1)</f>
        <v>14745.3</v>
      </c>
      <c r="M720" s="23" t="s">
        <v>1805</v>
      </c>
      <c r="N720" s="2" t="s">
        <v>425</v>
      </c>
      <c r="O720" s="2" t="s">
        <v>1806</v>
      </c>
      <c r="P720" s="2" t="s">
        <v>66</v>
      </c>
      <c r="Q720" s="2" t="s">
        <v>66</v>
      </c>
      <c r="R720" s="2" t="s">
        <v>65</v>
      </c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2" t="s">
        <v>53</v>
      </c>
      <c r="AW720" s="2" t="s">
        <v>1807</v>
      </c>
      <c r="AX720" s="2" t="s">
        <v>53</v>
      </c>
      <c r="AY720" s="2" t="s">
        <v>53</v>
      </c>
      <c r="AZ720" s="2" t="s">
        <v>53</v>
      </c>
    </row>
    <row r="721" spans="1:52" ht="30" customHeight="1">
      <c r="A721" s="23" t="s">
        <v>1785</v>
      </c>
      <c r="B721" s="23" t="s">
        <v>1786</v>
      </c>
      <c r="C721" s="23" t="s">
        <v>84</v>
      </c>
      <c r="D721" s="24">
        <v>1</v>
      </c>
      <c r="E721" s="26">
        <f>일위대가목록!E120</f>
        <v>0</v>
      </c>
      <c r="F721" s="29">
        <f>TRUNC(E721*D721,1)</f>
        <v>0</v>
      </c>
      <c r="G721" s="26">
        <f>일위대가목록!F120</f>
        <v>3633</v>
      </c>
      <c r="H721" s="29">
        <f>TRUNC(G721*D721,1)</f>
        <v>3633</v>
      </c>
      <c r="I721" s="26">
        <f>일위대가목록!G120</f>
        <v>0</v>
      </c>
      <c r="J721" s="29">
        <f>TRUNC(I721*D721,1)</f>
        <v>0</v>
      </c>
      <c r="K721" s="26">
        <f>TRUNC(E721+G721+I721,1)</f>
        <v>3633</v>
      </c>
      <c r="L721" s="29">
        <f>TRUNC(F721+H721+J721,1)</f>
        <v>3633</v>
      </c>
      <c r="M721" s="23" t="s">
        <v>1787</v>
      </c>
      <c r="N721" s="2" t="s">
        <v>425</v>
      </c>
      <c r="O721" s="2" t="s">
        <v>1784</v>
      </c>
      <c r="P721" s="2" t="s">
        <v>65</v>
      </c>
      <c r="Q721" s="2" t="s">
        <v>66</v>
      </c>
      <c r="R721" s="2" t="s">
        <v>66</v>
      </c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2" t="s">
        <v>53</v>
      </c>
      <c r="AW721" s="2" t="s">
        <v>1808</v>
      </c>
      <c r="AX721" s="2" t="s">
        <v>53</v>
      </c>
      <c r="AY721" s="2" t="s">
        <v>53</v>
      </c>
      <c r="AZ721" s="2" t="s">
        <v>53</v>
      </c>
    </row>
    <row r="722" spans="1:52" ht="30" customHeight="1">
      <c r="A722" s="23" t="s">
        <v>626</v>
      </c>
      <c r="B722" s="23" t="s">
        <v>53</v>
      </c>
      <c r="C722" s="23" t="s">
        <v>53</v>
      </c>
      <c r="D722" s="24"/>
      <c r="E722" s="26"/>
      <c r="F722" s="29">
        <f>TRUNC(SUMIF(N720:N721, N719, F720:F721),0)</f>
        <v>14745</v>
      </c>
      <c r="G722" s="26"/>
      <c r="H722" s="29">
        <f>TRUNC(SUMIF(N720:N721, N719, H720:H721),0)</f>
        <v>3633</v>
      </c>
      <c r="I722" s="26"/>
      <c r="J722" s="29">
        <f>TRUNC(SUMIF(N720:N721, N719, J720:J721),0)</f>
        <v>0</v>
      </c>
      <c r="K722" s="26"/>
      <c r="L722" s="29">
        <f>F722+H722+J722</f>
        <v>18378</v>
      </c>
      <c r="M722" s="23" t="s">
        <v>53</v>
      </c>
      <c r="N722" s="2" t="s">
        <v>69</v>
      </c>
      <c r="O722" s="2" t="s">
        <v>69</v>
      </c>
      <c r="P722" s="2" t="s">
        <v>53</v>
      </c>
      <c r="Q722" s="2" t="s">
        <v>53</v>
      </c>
      <c r="R722" s="2" t="s">
        <v>53</v>
      </c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2" t="s">
        <v>53</v>
      </c>
      <c r="AW722" s="2" t="s">
        <v>53</v>
      </c>
      <c r="AX722" s="2" t="s">
        <v>53</v>
      </c>
      <c r="AY722" s="2" t="s">
        <v>53</v>
      </c>
      <c r="AZ722" s="2" t="s">
        <v>53</v>
      </c>
    </row>
    <row r="723" spans="1:52" ht="30" customHeight="1">
      <c r="A723" s="24"/>
      <c r="B723" s="24"/>
      <c r="C723" s="24"/>
      <c r="D723" s="24"/>
      <c r="E723" s="26"/>
      <c r="F723" s="29"/>
      <c r="G723" s="26"/>
      <c r="H723" s="29"/>
      <c r="I723" s="26"/>
      <c r="J723" s="29"/>
      <c r="K723" s="26"/>
      <c r="L723" s="29"/>
      <c r="M723" s="24"/>
    </row>
    <row r="724" spans="1:52" ht="30" customHeight="1">
      <c r="A724" s="20" t="s">
        <v>1809</v>
      </c>
      <c r="B724" s="21"/>
      <c r="C724" s="21"/>
      <c r="D724" s="21"/>
      <c r="E724" s="25"/>
      <c r="F724" s="28"/>
      <c r="G724" s="25"/>
      <c r="H724" s="28"/>
      <c r="I724" s="25"/>
      <c r="J724" s="28"/>
      <c r="K724" s="25"/>
      <c r="L724" s="28"/>
      <c r="M724" s="22"/>
      <c r="N724" s="1" t="s">
        <v>1810</v>
      </c>
    </row>
    <row r="725" spans="1:52" ht="30" customHeight="1">
      <c r="A725" s="23" t="s">
        <v>1209</v>
      </c>
      <c r="B725" s="23" t="s">
        <v>622</v>
      </c>
      <c r="C725" s="23" t="s">
        <v>574</v>
      </c>
      <c r="D725" s="24">
        <v>2.7E-2</v>
      </c>
      <c r="E725" s="26">
        <f>단가대비표!O142</f>
        <v>0</v>
      </c>
      <c r="F725" s="29">
        <f>TRUNC(E725*D725,1)</f>
        <v>0</v>
      </c>
      <c r="G725" s="26">
        <f>단가대비표!P142</f>
        <v>258904</v>
      </c>
      <c r="H725" s="29">
        <f>TRUNC(G725*D725,1)</f>
        <v>6990.4</v>
      </c>
      <c r="I725" s="26">
        <f>단가대비표!V142</f>
        <v>0</v>
      </c>
      <c r="J725" s="29">
        <f>TRUNC(I725*D725,1)</f>
        <v>0</v>
      </c>
      <c r="K725" s="26">
        <f>TRUNC(E725+G725+I725,1)</f>
        <v>258904</v>
      </c>
      <c r="L725" s="29">
        <f>TRUNC(F725+H725+J725,1)</f>
        <v>6990.4</v>
      </c>
      <c r="M725" s="23" t="s">
        <v>1210</v>
      </c>
      <c r="N725" s="2" t="s">
        <v>1810</v>
      </c>
      <c r="O725" s="2" t="s">
        <v>1211</v>
      </c>
      <c r="P725" s="2" t="s">
        <v>66</v>
      </c>
      <c r="Q725" s="2" t="s">
        <v>66</v>
      </c>
      <c r="R725" s="2" t="s">
        <v>65</v>
      </c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2" t="s">
        <v>53</v>
      </c>
      <c r="AW725" s="2" t="s">
        <v>1815</v>
      </c>
      <c r="AX725" s="2" t="s">
        <v>53</v>
      </c>
      <c r="AY725" s="2" t="s">
        <v>53</v>
      </c>
      <c r="AZ725" s="2" t="s">
        <v>53</v>
      </c>
    </row>
    <row r="726" spans="1:52" ht="30" customHeight="1">
      <c r="A726" s="23" t="s">
        <v>731</v>
      </c>
      <c r="B726" s="23" t="s">
        <v>622</v>
      </c>
      <c r="C726" s="23" t="s">
        <v>574</v>
      </c>
      <c r="D726" s="24">
        <v>1.2999999999999999E-2</v>
      </c>
      <c r="E726" s="26">
        <f>단가대비표!O125</f>
        <v>0</v>
      </c>
      <c r="F726" s="29">
        <f>TRUNC(E726*D726,1)</f>
        <v>0</v>
      </c>
      <c r="G726" s="26">
        <f>단가대비표!P125</f>
        <v>172698</v>
      </c>
      <c r="H726" s="29">
        <f>TRUNC(G726*D726,1)</f>
        <v>2245</v>
      </c>
      <c r="I726" s="26">
        <f>단가대비표!V125</f>
        <v>0</v>
      </c>
      <c r="J726" s="29">
        <f>TRUNC(I726*D726,1)</f>
        <v>0</v>
      </c>
      <c r="K726" s="26">
        <f>TRUNC(E726+G726+I726,1)</f>
        <v>172698</v>
      </c>
      <c r="L726" s="29">
        <f>TRUNC(F726+H726+J726,1)</f>
        <v>2245</v>
      </c>
      <c r="M726" s="23" t="s">
        <v>732</v>
      </c>
      <c r="N726" s="2" t="s">
        <v>1810</v>
      </c>
      <c r="O726" s="2" t="s">
        <v>733</v>
      </c>
      <c r="P726" s="2" t="s">
        <v>66</v>
      </c>
      <c r="Q726" s="2" t="s">
        <v>66</v>
      </c>
      <c r="R726" s="2" t="s">
        <v>65</v>
      </c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2" t="s">
        <v>53</v>
      </c>
      <c r="AW726" s="2" t="s">
        <v>1816</v>
      </c>
      <c r="AX726" s="2" t="s">
        <v>53</v>
      </c>
      <c r="AY726" s="2" t="s">
        <v>53</v>
      </c>
      <c r="AZ726" s="2" t="s">
        <v>53</v>
      </c>
    </row>
    <row r="727" spans="1:52" ht="30" customHeight="1">
      <c r="A727" s="23" t="s">
        <v>626</v>
      </c>
      <c r="B727" s="23" t="s">
        <v>53</v>
      </c>
      <c r="C727" s="23" t="s">
        <v>53</v>
      </c>
      <c r="D727" s="24"/>
      <c r="E727" s="26"/>
      <c r="F727" s="29">
        <f>TRUNC(SUMIF(N725:N726, N724, F725:F726),0)</f>
        <v>0</v>
      </c>
      <c r="G727" s="26"/>
      <c r="H727" s="29">
        <f>TRUNC(SUMIF(N725:N726, N724, H725:H726),0)</f>
        <v>9235</v>
      </c>
      <c r="I727" s="26"/>
      <c r="J727" s="29">
        <f>TRUNC(SUMIF(N725:N726, N724, J725:J726),0)</f>
        <v>0</v>
      </c>
      <c r="K727" s="26"/>
      <c r="L727" s="29">
        <f>F727+H727+J727</f>
        <v>9235</v>
      </c>
      <c r="M727" s="23" t="s">
        <v>53</v>
      </c>
      <c r="N727" s="2" t="s">
        <v>69</v>
      </c>
      <c r="O727" s="2" t="s">
        <v>69</v>
      </c>
      <c r="P727" s="2" t="s">
        <v>53</v>
      </c>
      <c r="Q727" s="2" t="s">
        <v>53</v>
      </c>
      <c r="R727" s="2" t="s">
        <v>53</v>
      </c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2" t="s">
        <v>53</v>
      </c>
      <c r="AW727" s="2" t="s">
        <v>53</v>
      </c>
      <c r="AX727" s="2" t="s">
        <v>53</v>
      </c>
      <c r="AY727" s="2" t="s">
        <v>53</v>
      </c>
      <c r="AZ727" s="2" t="s">
        <v>53</v>
      </c>
    </row>
    <row r="728" spans="1:52" ht="30" customHeight="1">
      <c r="A728" s="24"/>
      <c r="B728" s="24"/>
      <c r="C728" s="24"/>
      <c r="D728" s="24"/>
      <c r="E728" s="26"/>
      <c r="F728" s="29"/>
      <c r="G728" s="26"/>
      <c r="H728" s="29"/>
      <c r="I728" s="26"/>
      <c r="J728" s="29"/>
      <c r="K728" s="26"/>
      <c r="L728" s="29"/>
      <c r="M728" s="24"/>
    </row>
    <row r="729" spans="1:52" ht="30" customHeight="1">
      <c r="A729" s="20" t="s">
        <v>1817</v>
      </c>
      <c r="B729" s="21"/>
      <c r="C729" s="21"/>
      <c r="D729" s="21"/>
      <c r="E729" s="25"/>
      <c r="F729" s="28"/>
      <c r="G729" s="25"/>
      <c r="H729" s="28"/>
      <c r="I729" s="25"/>
      <c r="J729" s="28"/>
      <c r="K729" s="25"/>
      <c r="L729" s="28"/>
      <c r="M729" s="22"/>
      <c r="N729" s="1" t="s">
        <v>1268</v>
      </c>
    </row>
    <row r="730" spans="1:52" ht="30" customHeight="1">
      <c r="A730" s="23" t="s">
        <v>1818</v>
      </c>
      <c r="B730" s="23" t="s">
        <v>1819</v>
      </c>
      <c r="C730" s="23" t="s">
        <v>84</v>
      </c>
      <c r="D730" s="24">
        <v>1.1000000000000001</v>
      </c>
      <c r="E730" s="26">
        <f>단가대비표!O41</f>
        <v>7791</v>
      </c>
      <c r="F730" s="29">
        <f>TRUNC(E730*D730,1)</f>
        <v>8570.1</v>
      </c>
      <c r="G730" s="26">
        <f>단가대비표!P41</f>
        <v>0</v>
      </c>
      <c r="H730" s="29">
        <f>TRUNC(G730*D730,1)</f>
        <v>0</v>
      </c>
      <c r="I730" s="26">
        <f>단가대비표!V41</f>
        <v>0</v>
      </c>
      <c r="J730" s="29">
        <f>TRUNC(I730*D730,1)</f>
        <v>0</v>
      </c>
      <c r="K730" s="26">
        <f>TRUNC(E730+G730+I730,1)</f>
        <v>7791</v>
      </c>
      <c r="L730" s="29">
        <f>TRUNC(F730+H730+J730,1)</f>
        <v>8570.1</v>
      </c>
      <c r="M730" s="23" t="s">
        <v>1820</v>
      </c>
      <c r="N730" s="2" t="s">
        <v>1268</v>
      </c>
      <c r="O730" s="2" t="s">
        <v>1821</v>
      </c>
      <c r="P730" s="2" t="s">
        <v>66</v>
      </c>
      <c r="Q730" s="2" t="s">
        <v>66</v>
      </c>
      <c r="R730" s="2" t="s">
        <v>65</v>
      </c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2" t="s">
        <v>53</v>
      </c>
      <c r="AW730" s="2" t="s">
        <v>1822</v>
      </c>
      <c r="AX730" s="2" t="s">
        <v>53</v>
      </c>
      <c r="AY730" s="2" t="s">
        <v>53</v>
      </c>
      <c r="AZ730" s="2" t="s">
        <v>53</v>
      </c>
    </row>
    <row r="731" spans="1:52" ht="30" customHeight="1">
      <c r="A731" s="23" t="s">
        <v>1823</v>
      </c>
      <c r="B731" s="23" t="s">
        <v>1824</v>
      </c>
      <c r="C731" s="23" t="s">
        <v>739</v>
      </c>
      <c r="D731" s="24">
        <v>1</v>
      </c>
      <c r="E731" s="26">
        <f>단가대비표!O117</f>
        <v>0</v>
      </c>
      <c r="F731" s="29">
        <f>TRUNC(E731*D731,1)</f>
        <v>0</v>
      </c>
      <c r="G731" s="26">
        <f>단가대비표!P117</f>
        <v>4626</v>
      </c>
      <c r="H731" s="29">
        <f>TRUNC(G731*D731,1)</f>
        <v>4626</v>
      </c>
      <c r="I731" s="26">
        <f>단가대비표!V117</f>
        <v>0</v>
      </c>
      <c r="J731" s="29">
        <f>TRUNC(I731*D731,1)</f>
        <v>0</v>
      </c>
      <c r="K731" s="26">
        <f>TRUNC(E731+G731+I731,1)</f>
        <v>4626</v>
      </c>
      <c r="L731" s="29">
        <f>TRUNC(F731+H731+J731,1)</f>
        <v>4626</v>
      </c>
      <c r="M731" s="23" t="s">
        <v>1825</v>
      </c>
      <c r="N731" s="2" t="s">
        <v>1268</v>
      </c>
      <c r="O731" s="2" t="s">
        <v>1826</v>
      </c>
      <c r="P731" s="2" t="s">
        <v>66</v>
      </c>
      <c r="Q731" s="2" t="s">
        <v>66</v>
      </c>
      <c r="R731" s="2" t="s">
        <v>65</v>
      </c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2" t="s">
        <v>53</v>
      </c>
      <c r="AW731" s="2" t="s">
        <v>1827</v>
      </c>
      <c r="AX731" s="2" t="s">
        <v>53</v>
      </c>
      <c r="AY731" s="2" t="s">
        <v>53</v>
      </c>
      <c r="AZ731" s="2" t="s">
        <v>53</v>
      </c>
    </row>
    <row r="732" spans="1:52" ht="30" customHeight="1">
      <c r="A732" s="23" t="s">
        <v>626</v>
      </c>
      <c r="B732" s="23" t="s">
        <v>53</v>
      </c>
      <c r="C732" s="23" t="s">
        <v>53</v>
      </c>
      <c r="D732" s="24"/>
      <c r="E732" s="26"/>
      <c r="F732" s="29">
        <f>TRUNC(SUMIF(N730:N731, N729, F730:F731),0)</f>
        <v>8570</v>
      </c>
      <c r="G732" s="26"/>
      <c r="H732" s="29">
        <f>TRUNC(SUMIF(N730:N731, N729, H730:H731),0)</f>
        <v>4626</v>
      </c>
      <c r="I732" s="26"/>
      <c r="J732" s="29">
        <f>TRUNC(SUMIF(N730:N731, N729, J730:J731),0)</f>
        <v>0</v>
      </c>
      <c r="K732" s="26"/>
      <c r="L732" s="29">
        <f>F732+H732+J732</f>
        <v>13196</v>
      </c>
      <c r="M732" s="23" t="s">
        <v>53</v>
      </c>
      <c r="N732" s="2" t="s">
        <v>69</v>
      </c>
      <c r="O732" s="2" t="s">
        <v>69</v>
      </c>
      <c r="P732" s="2" t="s">
        <v>53</v>
      </c>
      <c r="Q732" s="2" t="s">
        <v>53</v>
      </c>
      <c r="R732" s="2" t="s">
        <v>53</v>
      </c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2" t="s">
        <v>53</v>
      </c>
      <c r="AW732" s="2" t="s">
        <v>53</v>
      </c>
      <c r="AX732" s="2" t="s">
        <v>53</v>
      </c>
      <c r="AY732" s="2" t="s">
        <v>53</v>
      </c>
      <c r="AZ732" s="2" t="s">
        <v>53</v>
      </c>
    </row>
    <row r="733" spans="1:52" ht="30" customHeight="1">
      <c r="A733" s="24"/>
      <c r="B733" s="24"/>
      <c r="C733" s="24"/>
      <c r="D733" s="24"/>
      <c r="E733" s="26"/>
      <c r="F733" s="29"/>
      <c r="G733" s="26"/>
      <c r="H733" s="29"/>
      <c r="I733" s="26"/>
      <c r="J733" s="29"/>
      <c r="K733" s="26"/>
      <c r="L733" s="29"/>
      <c r="M733" s="24"/>
    </row>
    <row r="734" spans="1:52" ht="30" customHeight="1">
      <c r="A734" s="20" t="s">
        <v>1828</v>
      </c>
      <c r="B734" s="21"/>
      <c r="C734" s="21"/>
      <c r="D734" s="21"/>
      <c r="E734" s="25"/>
      <c r="F734" s="28"/>
      <c r="G734" s="25"/>
      <c r="H734" s="28"/>
      <c r="I734" s="25"/>
      <c r="J734" s="28"/>
      <c r="K734" s="25"/>
      <c r="L734" s="28"/>
      <c r="M734" s="22"/>
      <c r="N734" s="1" t="s">
        <v>1264</v>
      </c>
    </row>
    <row r="735" spans="1:52" ht="30" customHeight="1">
      <c r="A735" s="23" t="s">
        <v>1818</v>
      </c>
      <c r="B735" s="23" t="s">
        <v>1829</v>
      </c>
      <c r="C735" s="23" t="s">
        <v>84</v>
      </c>
      <c r="D735" s="24">
        <v>1.1000000000000001</v>
      </c>
      <c r="E735" s="26">
        <f>단가대비표!O42</f>
        <v>11688</v>
      </c>
      <c r="F735" s="29">
        <f>TRUNC(E735*D735,1)</f>
        <v>12856.8</v>
      </c>
      <c r="G735" s="26">
        <f>단가대비표!P42</f>
        <v>0</v>
      </c>
      <c r="H735" s="29">
        <f>TRUNC(G735*D735,1)</f>
        <v>0</v>
      </c>
      <c r="I735" s="26">
        <f>단가대비표!V42</f>
        <v>0</v>
      </c>
      <c r="J735" s="29">
        <f>TRUNC(I735*D735,1)</f>
        <v>0</v>
      </c>
      <c r="K735" s="26">
        <f>TRUNC(E735+G735+I735,1)</f>
        <v>11688</v>
      </c>
      <c r="L735" s="29">
        <f>TRUNC(F735+H735+J735,1)</f>
        <v>12856.8</v>
      </c>
      <c r="M735" s="23" t="s">
        <v>1830</v>
      </c>
      <c r="N735" s="2" t="s">
        <v>1264</v>
      </c>
      <c r="O735" s="2" t="s">
        <v>1831</v>
      </c>
      <c r="P735" s="2" t="s">
        <v>66</v>
      </c>
      <c r="Q735" s="2" t="s">
        <v>66</v>
      </c>
      <c r="R735" s="2" t="s">
        <v>65</v>
      </c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2" t="s">
        <v>53</v>
      </c>
      <c r="AW735" s="2" t="s">
        <v>1832</v>
      </c>
      <c r="AX735" s="2" t="s">
        <v>53</v>
      </c>
      <c r="AY735" s="2" t="s">
        <v>53</v>
      </c>
      <c r="AZ735" s="2" t="s">
        <v>53</v>
      </c>
    </row>
    <row r="736" spans="1:52" ht="30" customHeight="1">
      <c r="A736" s="23" t="s">
        <v>1811</v>
      </c>
      <c r="B736" s="23" t="s">
        <v>1812</v>
      </c>
      <c r="C736" s="23" t="s">
        <v>84</v>
      </c>
      <c r="D736" s="24">
        <v>1</v>
      </c>
      <c r="E736" s="26">
        <f>일위대가목록!E123</f>
        <v>0</v>
      </c>
      <c r="F736" s="29">
        <f>TRUNC(E736*D736,1)</f>
        <v>0</v>
      </c>
      <c r="G736" s="26">
        <f>일위대가목록!F123</f>
        <v>9235</v>
      </c>
      <c r="H736" s="29">
        <f>TRUNC(G736*D736,1)</f>
        <v>9235</v>
      </c>
      <c r="I736" s="26">
        <f>일위대가목록!G123</f>
        <v>0</v>
      </c>
      <c r="J736" s="29">
        <f>TRUNC(I736*D736,1)</f>
        <v>0</v>
      </c>
      <c r="K736" s="26">
        <f>TRUNC(E736+G736+I736,1)</f>
        <v>9235</v>
      </c>
      <c r="L736" s="29">
        <f>TRUNC(F736+H736+J736,1)</f>
        <v>9235</v>
      </c>
      <c r="M736" s="23" t="s">
        <v>1813</v>
      </c>
      <c r="N736" s="2" t="s">
        <v>1264</v>
      </c>
      <c r="O736" s="2" t="s">
        <v>1810</v>
      </c>
      <c r="P736" s="2" t="s">
        <v>65</v>
      </c>
      <c r="Q736" s="2" t="s">
        <v>66</v>
      </c>
      <c r="R736" s="2" t="s">
        <v>66</v>
      </c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2" t="s">
        <v>53</v>
      </c>
      <c r="AW736" s="2" t="s">
        <v>1833</v>
      </c>
      <c r="AX736" s="2" t="s">
        <v>53</v>
      </c>
      <c r="AY736" s="2" t="s">
        <v>53</v>
      </c>
      <c r="AZ736" s="2" t="s">
        <v>53</v>
      </c>
    </row>
    <row r="737" spans="1:52" ht="30" customHeight="1">
      <c r="A737" s="23" t="s">
        <v>626</v>
      </c>
      <c r="B737" s="23" t="s">
        <v>53</v>
      </c>
      <c r="C737" s="23" t="s">
        <v>53</v>
      </c>
      <c r="D737" s="24"/>
      <c r="E737" s="26"/>
      <c r="F737" s="29">
        <f>TRUNC(SUMIF(N735:N736, N734, F735:F736),0)</f>
        <v>12856</v>
      </c>
      <c r="G737" s="26"/>
      <c r="H737" s="29">
        <f>TRUNC(SUMIF(N735:N736, N734, H735:H736),0)</f>
        <v>9235</v>
      </c>
      <c r="I737" s="26"/>
      <c r="J737" s="29">
        <f>TRUNC(SUMIF(N735:N736, N734, J735:J736),0)</f>
        <v>0</v>
      </c>
      <c r="K737" s="26"/>
      <c r="L737" s="29">
        <f>F737+H737+J737</f>
        <v>22091</v>
      </c>
      <c r="M737" s="23" t="s">
        <v>53</v>
      </c>
      <c r="N737" s="2" t="s">
        <v>69</v>
      </c>
      <c r="O737" s="2" t="s">
        <v>69</v>
      </c>
      <c r="P737" s="2" t="s">
        <v>53</v>
      </c>
      <c r="Q737" s="2" t="s">
        <v>53</v>
      </c>
      <c r="R737" s="2" t="s">
        <v>53</v>
      </c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2" t="s">
        <v>53</v>
      </c>
      <c r="AW737" s="2" t="s">
        <v>53</v>
      </c>
      <c r="AX737" s="2" t="s">
        <v>53</v>
      </c>
      <c r="AY737" s="2" t="s">
        <v>53</v>
      </c>
      <c r="AZ737" s="2" t="s">
        <v>53</v>
      </c>
    </row>
    <row r="738" spans="1:52" ht="30" customHeight="1">
      <c r="A738" s="24"/>
      <c r="B738" s="24"/>
      <c r="C738" s="24"/>
      <c r="D738" s="24"/>
      <c r="E738" s="26"/>
      <c r="F738" s="29"/>
      <c r="G738" s="26"/>
      <c r="H738" s="29"/>
      <c r="I738" s="26"/>
      <c r="J738" s="29"/>
      <c r="K738" s="26"/>
      <c r="L738" s="29"/>
      <c r="M738" s="24"/>
    </row>
    <row r="739" spans="1:52" ht="30" customHeight="1">
      <c r="A739" s="20" t="s">
        <v>1834</v>
      </c>
      <c r="B739" s="21"/>
      <c r="C739" s="21"/>
      <c r="D739" s="21"/>
      <c r="E739" s="25"/>
      <c r="F739" s="28"/>
      <c r="G739" s="25"/>
      <c r="H739" s="28"/>
      <c r="I739" s="25"/>
      <c r="J739" s="28"/>
      <c r="K739" s="25"/>
      <c r="L739" s="28"/>
      <c r="M739" s="22"/>
      <c r="N739" s="1" t="s">
        <v>1835</v>
      </c>
    </row>
    <row r="740" spans="1:52" ht="30" customHeight="1">
      <c r="A740" s="23" t="s">
        <v>1209</v>
      </c>
      <c r="B740" s="23" t="s">
        <v>622</v>
      </c>
      <c r="C740" s="23" t="s">
        <v>574</v>
      </c>
      <c r="D740" s="24">
        <v>0.105</v>
      </c>
      <c r="E740" s="26">
        <f>단가대비표!O142</f>
        <v>0</v>
      </c>
      <c r="F740" s="29">
        <f>TRUNC(E740*D740,1)</f>
        <v>0</v>
      </c>
      <c r="G740" s="26">
        <f>단가대비표!P142</f>
        <v>258904</v>
      </c>
      <c r="H740" s="29">
        <f>TRUNC(G740*D740,1)</f>
        <v>27184.9</v>
      </c>
      <c r="I740" s="26">
        <f>단가대비표!V142</f>
        <v>0</v>
      </c>
      <c r="J740" s="29">
        <f>TRUNC(I740*D740,1)</f>
        <v>0</v>
      </c>
      <c r="K740" s="26">
        <f t="shared" ref="K740:L742" si="100">TRUNC(E740+G740+I740,1)</f>
        <v>258904</v>
      </c>
      <c r="L740" s="29">
        <f t="shared" si="100"/>
        <v>27184.9</v>
      </c>
      <c r="M740" s="23" t="s">
        <v>1210</v>
      </c>
      <c r="N740" s="2" t="s">
        <v>1835</v>
      </c>
      <c r="O740" s="2" t="s">
        <v>1211</v>
      </c>
      <c r="P740" s="2" t="s">
        <v>66</v>
      </c>
      <c r="Q740" s="2" t="s">
        <v>66</v>
      </c>
      <c r="R740" s="2" t="s">
        <v>65</v>
      </c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2" t="s">
        <v>53</v>
      </c>
      <c r="AW740" s="2" t="s">
        <v>1838</v>
      </c>
      <c r="AX740" s="2" t="s">
        <v>53</v>
      </c>
      <c r="AY740" s="2" t="s">
        <v>53</v>
      </c>
      <c r="AZ740" s="2" t="s">
        <v>53</v>
      </c>
    </row>
    <row r="741" spans="1:52" ht="30" customHeight="1">
      <c r="A741" s="23" t="s">
        <v>727</v>
      </c>
      <c r="B741" s="23" t="s">
        <v>622</v>
      </c>
      <c r="C741" s="23" t="s">
        <v>574</v>
      </c>
      <c r="D741" s="24">
        <v>0.105</v>
      </c>
      <c r="E741" s="26">
        <f>단가대비표!O126</f>
        <v>0</v>
      </c>
      <c r="F741" s="29">
        <f>TRUNC(E741*D741,1)</f>
        <v>0</v>
      </c>
      <c r="G741" s="26">
        <f>단가대비표!P126</f>
        <v>228717</v>
      </c>
      <c r="H741" s="29">
        <f>TRUNC(G741*D741,1)</f>
        <v>24015.200000000001</v>
      </c>
      <c r="I741" s="26">
        <f>단가대비표!V126</f>
        <v>0</v>
      </c>
      <c r="J741" s="29">
        <f>TRUNC(I741*D741,1)</f>
        <v>0</v>
      </c>
      <c r="K741" s="26">
        <f t="shared" si="100"/>
        <v>228717</v>
      </c>
      <c r="L741" s="29">
        <f t="shared" si="100"/>
        <v>24015.200000000001</v>
      </c>
      <c r="M741" s="23" t="s">
        <v>728</v>
      </c>
      <c r="N741" s="2" t="s">
        <v>1835</v>
      </c>
      <c r="O741" s="2" t="s">
        <v>729</v>
      </c>
      <c r="P741" s="2" t="s">
        <v>66</v>
      </c>
      <c r="Q741" s="2" t="s">
        <v>66</v>
      </c>
      <c r="R741" s="2" t="s">
        <v>65</v>
      </c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2" t="s">
        <v>53</v>
      </c>
      <c r="AW741" s="2" t="s">
        <v>1839</v>
      </c>
      <c r="AX741" s="2" t="s">
        <v>53</v>
      </c>
      <c r="AY741" s="2" t="s">
        <v>53</v>
      </c>
      <c r="AZ741" s="2" t="s">
        <v>53</v>
      </c>
    </row>
    <row r="742" spans="1:52" ht="30" customHeight="1">
      <c r="A742" s="23" t="s">
        <v>695</v>
      </c>
      <c r="B742" s="23" t="s">
        <v>696</v>
      </c>
      <c r="C742" s="23" t="s">
        <v>604</v>
      </c>
      <c r="D742" s="24">
        <v>0.42099999999999999</v>
      </c>
      <c r="E742" s="26">
        <f>일위대가목록!E10</f>
        <v>0</v>
      </c>
      <c r="F742" s="29">
        <f>TRUNC(E742*D742,1)</f>
        <v>0</v>
      </c>
      <c r="G742" s="26">
        <f>일위대가목록!F10</f>
        <v>0</v>
      </c>
      <c r="H742" s="29">
        <f>TRUNC(G742*D742,1)</f>
        <v>0</v>
      </c>
      <c r="I742" s="26">
        <f>일위대가목록!G10</f>
        <v>8604</v>
      </c>
      <c r="J742" s="29">
        <f>TRUNC(I742*D742,1)</f>
        <v>3622.2</v>
      </c>
      <c r="K742" s="26">
        <f t="shared" si="100"/>
        <v>8604</v>
      </c>
      <c r="L742" s="29">
        <f t="shared" si="100"/>
        <v>3622.2</v>
      </c>
      <c r="M742" s="23" t="s">
        <v>697</v>
      </c>
      <c r="N742" s="2" t="s">
        <v>1835</v>
      </c>
      <c r="O742" s="2" t="s">
        <v>694</v>
      </c>
      <c r="P742" s="2" t="s">
        <v>65</v>
      </c>
      <c r="Q742" s="2" t="s">
        <v>66</v>
      </c>
      <c r="R742" s="2" t="s">
        <v>66</v>
      </c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2" t="s">
        <v>53</v>
      </c>
      <c r="AW742" s="2" t="s">
        <v>1840</v>
      </c>
      <c r="AX742" s="2" t="s">
        <v>53</v>
      </c>
      <c r="AY742" s="2" t="s">
        <v>53</v>
      </c>
      <c r="AZ742" s="2" t="s">
        <v>53</v>
      </c>
    </row>
    <row r="743" spans="1:52" ht="30" customHeight="1">
      <c r="A743" s="23" t="s">
        <v>626</v>
      </c>
      <c r="B743" s="23" t="s">
        <v>53</v>
      </c>
      <c r="C743" s="23" t="s">
        <v>53</v>
      </c>
      <c r="D743" s="24"/>
      <c r="E743" s="26"/>
      <c r="F743" s="29">
        <f>TRUNC(SUMIF(N740:N742, N739, F740:F742),0)</f>
        <v>0</v>
      </c>
      <c r="G743" s="26"/>
      <c r="H743" s="29">
        <f>TRUNC(SUMIF(N740:N742, N739, H740:H742),0)</f>
        <v>51200</v>
      </c>
      <c r="I743" s="26"/>
      <c r="J743" s="29">
        <f>TRUNC(SUMIF(N740:N742, N739, J740:J742),0)</f>
        <v>3622</v>
      </c>
      <c r="K743" s="26"/>
      <c r="L743" s="29">
        <f>F743+H743+J743</f>
        <v>54822</v>
      </c>
      <c r="M743" s="23" t="s">
        <v>53</v>
      </c>
      <c r="N743" s="2" t="s">
        <v>69</v>
      </c>
      <c r="O743" s="2" t="s">
        <v>69</v>
      </c>
      <c r="P743" s="2" t="s">
        <v>53</v>
      </c>
      <c r="Q743" s="2" t="s">
        <v>53</v>
      </c>
      <c r="R743" s="2" t="s">
        <v>53</v>
      </c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2" t="s">
        <v>53</v>
      </c>
      <c r="AW743" s="2" t="s">
        <v>53</v>
      </c>
      <c r="AX743" s="2" t="s">
        <v>53</v>
      </c>
      <c r="AY743" s="2" t="s">
        <v>53</v>
      </c>
      <c r="AZ743" s="2" t="s">
        <v>53</v>
      </c>
    </row>
    <row r="744" spans="1:52" ht="30" customHeight="1">
      <c r="A744" s="24"/>
      <c r="B744" s="24"/>
      <c r="C744" s="24"/>
      <c r="D744" s="24"/>
      <c r="E744" s="26"/>
      <c r="F744" s="29"/>
      <c r="G744" s="26"/>
      <c r="H744" s="29"/>
      <c r="I744" s="26"/>
      <c r="J744" s="29"/>
      <c r="K744" s="26"/>
      <c r="L744" s="29"/>
      <c r="M744" s="24"/>
    </row>
    <row r="745" spans="1:52" ht="30" customHeight="1">
      <c r="A745" s="20" t="s">
        <v>1841</v>
      </c>
      <c r="B745" s="21"/>
      <c r="C745" s="21"/>
      <c r="D745" s="21"/>
      <c r="E745" s="25"/>
      <c r="F745" s="28"/>
      <c r="G745" s="25"/>
      <c r="H745" s="28"/>
      <c r="I745" s="25"/>
      <c r="J745" s="28"/>
      <c r="K745" s="25"/>
      <c r="L745" s="28"/>
      <c r="M745" s="22"/>
      <c r="N745" s="1" t="s">
        <v>457</v>
      </c>
    </row>
    <row r="746" spans="1:52" ht="30" customHeight="1">
      <c r="A746" s="23" t="s">
        <v>1842</v>
      </c>
      <c r="B746" s="23" t="s">
        <v>1843</v>
      </c>
      <c r="C746" s="23" t="s">
        <v>84</v>
      </c>
      <c r="D746" s="24">
        <v>90</v>
      </c>
      <c r="E746" s="26">
        <f>단가대비표!O102</f>
        <v>350</v>
      </c>
      <c r="F746" s="29">
        <f>TRUNC(E746*D746,1)</f>
        <v>31500</v>
      </c>
      <c r="G746" s="26">
        <f>단가대비표!P102</f>
        <v>0</v>
      </c>
      <c r="H746" s="29">
        <f>TRUNC(G746*D746,1)</f>
        <v>0</v>
      </c>
      <c r="I746" s="26">
        <f>단가대비표!V102</f>
        <v>0</v>
      </c>
      <c r="J746" s="29">
        <f>TRUNC(I746*D746,1)</f>
        <v>0</v>
      </c>
      <c r="K746" s="26">
        <f>TRUNC(E746+G746+I746,1)</f>
        <v>350</v>
      </c>
      <c r="L746" s="29">
        <f>TRUNC(F746+H746+J746,1)</f>
        <v>31500</v>
      </c>
      <c r="M746" s="23" t="s">
        <v>1844</v>
      </c>
      <c r="N746" s="2" t="s">
        <v>457</v>
      </c>
      <c r="O746" s="2" t="s">
        <v>1845</v>
      </c>
      <c r="P746" s="2" t="s">
        <v>66</v>
      </c>
      <c r="Q746" s="2" t="s">
        <v>66</v>
      </c>
      <c r="R746" s="2" t="s">
        <v>65</v>
      </c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2" t="s">
        <v>53</v>
      </c>
      <c r="AW746" s="2" t="s">
        <v>1846</v>
      </c>
      <c r="AX746" s="2" t="s">
        <v>53</v>
      </c>
      <c r="AY746" s="2" t="s">
        <v>53</v>
      </c>
      <c r="AZ746" s="2" t="s">
        <v>53</v>
      </c>
    </row>
    <row r="747" spans="1:52" ht="30" customHeight="1">
      <c r="A747" s="23" t="s">
        <v>454</v>
      </c>
      <c r="B747" s="23" t="s">
        <v>455</v>
      </c>
      <c r="C747" s="23" t="s">
        <v>306</v>
      </c>
      <c r="D747" s="24">
        <v>0.09</v>
      </c>
      <c r="E747" s="26">
        <f>일위대가목록!E126</f>
        <v>0</v>
      </c>
      <c r="F747" s="29">
        <f>TRUNC(E747*D747,1)</f>
        <v>0</v>
      </c>
      <c r="G747" s="26">
        <f>일위대가목록!F126</f>
        <v>51200</v>
      </c>
      <c r="H747" s="29">
        <f>TRUNC(G747*D747,1)</f>
        <v>4608</v>
      </c>
      <c r="I747" s="26">
        <f>일위대가목록!G126</f>
        <v>3622</v>
      </c>
      <c r="J747" s="29">
        <f>TRUNC(I747*D747,1)</f>
        <v>325.89999999999998</v>
      </c>
      <c r="K747" s="26">
        <f>TRUNC(E747+G747+I747,1)</f>
        <v>54822</v>
      </c>
      <c r="L747" s="29">
        <f>TRUNC(F747+H747+J747,1)</f>
        <v>4933.8999999999996</v>
      </c>
      <c r="M747" s="23" t="s">
        <v>1836</v>
      </c>
      <c r="N747" s="2" t="s">
        <v>457</v>
      </c>
      <c r="O747" s="2" t="s">
        <v>1835</v>
      </c>
      <c r="P747" s="2" t="s">
        <v>65</v>
      </c>
      <c r="Q747" s="2" t="s">
        <v>66</v>
      </c>
      <c r="R747" s="2" t="s">
        <v>66</v>
      </c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2" t="s">
        <v>53</v>
      </c>
      <c r="AW747" s="2" t="s">
        <v>1847</v>
      </c>
      <c r="AX747" s="2" t="s">
        <v>53</v>
      </c>
      <c r="AY747" s="2" t="s">
        <v>53</v>
      </c>
      <c r="AZ747" s="2" t="s">
        <v>53</v>
      </c>
    </row>
    <row r="748" spans="1:52" ht="30" customHeight="1">
      <c r="A748" s="23" t="s">
        <v>626</v>
      </c>
      <c r="B748" s="23" t="s">
        <v>53</v>
      </c>
      <c r="C748" s="23" t="s">
        <v>53</v>
      </c>
      <c r="D748" s="24"/>
      <c r="E748" s="26"/>
      <c r="F748" s="29">
        <f>TRUNC(SUMIF(N746:N747, N745, F746:F747),0)</f>
        <v>31500</v>
      </c>
      <c r="G748" s="26"/>
      <c r="H748" s="29">
        <f>TRUNC(SUMIF(N746:N747, N745, H746:H747),0)</f>
        <v>4608</v>
      </c>
      <c r="I748" s="26"/>
      <c r="J748" s="29">
        <f>TRUNC(SUMIF(N746:N747, N745, J746:J747),0)</f>
        <v>325</v>
      </c>
      <c r="K748" s="26"/>
      <c r="L748" s="29">
        <f>F748+H748+J748</f>
        <v>36433</v>
      </c>
      <c r="M748" s="23" t="s">
        <v>53</v>
      </c>
      <c r="N748" s="2" t="s">
        <v>69</v>
      </c>
      <c r="O748" s="2" t="s">
        <v>69</v>
      </c>
      <c r="P748" s="2" t="s">
        <v>53</v>
      </c>
      <c r="Q748" s="2" t="s">
        <v>53</v>
      </c>
      <c r="R748" s="2" t="s">
        <v>53</v>
      </c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2" t="s">
        <v>53</v>
      </c>
      <c r="AW748" s="2" t="s">
        <v>53</v>
      </c>
      <c r="AX748" s="2" t="s">
        <v>53</v>
      </c>
      <c r="AY748" s="2" t="s">
        <v>53</v>
      </c>
      <c r="AZ748" s="2" t="s">
        <v>53</v>
      </c>
    </row>
    <row r="749" spans="1:52" ht="30" customHeight="1">
      <c r="A749" s="24"/>
      <c r="B749" s="24"/>
      <c r="C749" s="24"/>
      <c r="D749" s="24"/>
      <c r="E749" s="26"/>
      <c r="F749" s="29"/>
      <c r="G749" s="26"/>
      <c r="H749" s="29"/>
      <c r="I749" s="26"/>
      <c r="J749" s="29"/>
      <c r="K749" s="26"/>
      <c r="L749" s="29"/>
      <c r="M749" s="24"/>
    </row>
    <row r="750" spans="1:52" ht="30" customHeight="1">
      <c r="A750" s="20" t="s">
        <v>1848</v>
      </c>
      <c r="B750" s="21"/>
      <c r="C750" s="21"/>
      <c r="D750" s="21"/>
      <c r="E750" s="25"/>
      <c r="F750" s="28"/>
      <c r="G750" s="25"/>
      <c r="H750" s="28"/>
      <c r="I750" s="25"/>
      <c r="J750" s="28"/>
      <c r="K750" s="25"/>
      <c r="L750" s="28"/>
      <c r="M750" s="22"/>
      <c r="N750" s="1" t="s">
        <v>262</v>
      </c>
    </row>
    <row r="751" spans="1:52" ht="30" customHeight="1">
      <c r="A751" s="23" t="s">
        <v>1393</v>
      </c>
      <c r="B751" s="23" t="s">
        <v>1394</v>
      </c>
      <c r="C751" s="23" t="s">
        <v>121</v>
      </c>
      <c r="D751" s="24">
        <v>0.65400000000000003</v>
      </c>
      <c r="E751" s="26">
        <f>단가대비표!O26</f>
        <v>3600</v>
      </c>
      <c r="F751" s="29">
        <f t="shared" ref="F751:F757" si="101">TRUNC(E751*D751,1)</f>
        <v>2354.4</v>
      </c>
      <c r="G751" s="26">
        <f>단가대비표!P26</f>
        <v>0</v>
      </c>
      <c r="H751" s="29">
        <f t="shared" ref="H751:H757" si="102">TRUNC(G751*D751,1)</f>
        <v>0</v>
      </c>
      <c r="I751" s="26">
        <f>단가대비표!V26</f>
        <v>0</v>
      </c>
      <c r="J751" s="29">
        <f t="shared" ref="J751:J757" si="103">TRUNC(I751*D751,1)</f>
        <v>0</v>
      </c>
      <c r="K751" s="26">
        <f t="shared" ref="K751:L757" si="104">TRUNC(E751+G751+I751,1)</f>
        <v>3600</v>
      </c>
      <c r="L751" s="29">
        <f t="shared" si="104"/>
        <v>2354.4</v>
      </c>
      <c r="M751" s="23" t="s">
        <v>1395</v>
      </c>
      <c r="N751" s="2" t="s">
        <v>262</v>
      </c>
      <c r="O751" s="2" t="s">
        <v>1396</v>
      </c>
      <c r="P751" s="2" t="s">
        <v>66</v>
      </c>
      <c r="Q751" s="2" t="s">
        <v>66</v>
      </c>
      <c r="R751" s="2" t="s">
        <v>65</v>
      </c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2" t="s">
        <v>53</v>
      </c>
      <c r="AW751" s="2" t="s">
        <v>1849</v>
      </c>
      <c r="AX751" s="2" t="s">
        <v>53</v>
      </c>
      <c r="AY751" s="2" t="s">
        <v>53</v>
      </c>
      <c r="AZ751" s="2" t="s">
        <v>53</v>
      </c>
    </row>
    <row r="752" spans="1:52" ht="30" customHeight="1">
      <c r="A752" s="23" t="s">
        <v>1850</v>
      </c>
      <c r="B752" s="23" t="s">
        <v>1851</v>
      </c>
      <c r="C752" s="23" t="s">
        <v>121</v>
      </c>
      <c r="D752" s="24">
        <v>1.7869999999999999</v>
      </c>
      <c r="E752" s="26">
        <f>단가대비표!O24</f>
        <v>1044</v>
      </c>
      <c r="F752" s="29">
        <f t="shared" si="101"/>
        <v>1865.6</v>
      </c>
      <c r="G752" s="26">
        <f>단가대비표!P24</f>
        <v>0</v>
      </c>
      <c r="H752" s="29">
        <f t="shared" si="102"/>
        <v>0</v>
      </c>
      <c r="I752" s="26">
        <f>단가대비표!V24</f>
        <v>0</v>
      </c>
      <c r="J752" s="29">
        <f t="shared" si="103"/>
        <v>0</v>
      </c>
      <c r="K752" s="26">
        <f t="shared" si="104"/>
        <v>1044</v>
      </c>
      <c r="L752" s="29">
        <f t="shared" si="104"/>
        <v>1865.6</v>
      </c>
      <c r="M752" s="23" t="s">
        <v>1852</v>
      </c>
      <c r="N752" s="2" t="s">
        <v>262</v>
      </c>
      <c r="O752" s="2" t="s">
        <v>1853</v>
      </c>
      <c r="P752" s="2" t="s">
        <v>66</v>
      </c>
      <c r="Q752" s="2" t="s">
        <v>66</v>
      </c>
      <c r="R752" s="2" t="s">
        <v>65</v>
      </c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2" t="s">
        <v>53</v>
      </c>
      <c r="AW752" s="2" t="s">
        <v>1854</v>
      </c>
      <c r="AX752" s="2" t="s">
        <v>53</v>
      </c>
      <c r="AY752" s="2" t="s">
        <v>53</v>
      </c>
      <c r="AZ752" s="2" t="s">
        <v>53</v>
      </c>
    </row>
    <row r="753" spans="1:52" ht="30" customHeight="1">
      <c r="A753" s="23" t="s">
        <v>1850</v>
      </c>
      <c r="B753" s="23" t="s">
        <v>1855</v>
      </c>
      <c r="C753" s="23" t="s">
        <v>121</v>
      </c>
      <c r="D753" s="24">
        <v>5.1999999999999998E-2</v>
      </c>
      <c r="E753" s="26">
        <f>단가대비표!O23</f>
        <v>867</v>
      </c>
      <c r="F753" s="29">
        <f t="shared" si="101"/>
        <v>45</v>
      </c>
      <c r="G753" s="26">
        <f>단가대비표!P23</f>
        <v>0</v>
      </c>
      <c r="H753" s="29">
        <f t="shared" si="102"/>
        <v>0</v>
      </c>
      <c r="I753" s="26">
        <f>단가대비표!V23</f>
        <v>0</v>
      </c>
      <c r="J753" s="29">
        <f t="shared" si="103"/>
        <v>0</v>
      </c>
      <c r="K753" s="26">
        <f t="shared" si="104"/>
        <v>867</v>
      </c>
      <c r="L753" s="29">
        <f t="shared" si="104"/>
        <v>45</v>
      </c>
      <c r="M753" s="23" t="s">
        <v>1856</v>
      </c>
      <c r="N753" s="2" t="s">
        <v>262</v>
      </c>
      <c r="O753" s="2" t="s">
        <v>1857</v>
      </c>
      <c r="P753" s="2" t="s">
        <v>66</v>
      </c>
      <c r="Q753" s="2" t="s">
        <v>66</v>
      </c>
      <c r="R753" s="2" t="s">
        <v>65</v>
      </c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2" t="s">
        <v>53</v>
      </c>
      <c r="AW753" s="2" t="s">
        <v>1858</v>
      </c>
      <c r="AX753" s="2" t="s">
        <v>53</v>
      </c>
      <c r="AY753" s="2" t="s">
        <v>53</v>
      </c>
      <c r="AZ753" s="2" t="s">
        <v>53</v>
      </c>
    </row>
    <row r="754" spans="1:52" ht="30" customHeight="1">
      <c r="A754" s="23" t="s">
        <v>768</v>
      </c>
      <c r="B754" s="23" t="s">
        <v>769</v>
      </c>
      <c r="C754" s="23" t="s">
        <v>121</v>
      </c>
      <c r="D754" s="24">
        <v>0.59499999999999997</v>
      </c>
      <c r="E754" s="26">
        <f>일위대가목록!E70</f>
        <v>37</v>
      </c>
      <c r="F754" s="29">
        <f t="shared" si="101"/>
        <v>22</v>
      </c>
      <c r="G754" s="26">
        <f>일위대가목록!F70</f>
        <v>1260</v>
      </c>
      <c r="H754" s="29">
        <f t="shared" si="102"/>
        <v>749.7</v>
      </c>
      <c r="I754" s="26">
        <f>일위대가목록!G70</f>
        <v>63</v>
      </c>
      <c r="J754" s="29">
        <f t="shared" si="103"/>
        <v>37.4</v>
      </c>
      <c r="K754" s="26">
        <f t="shared" si="104"/>
        <v>1360</v>
      </c>
      <c r="L754" s="29">
        <f t="shared" si="104"/>
        <v>809.1</v>
      </c>
      <c r="M754" s="23" t="s">
        <v>770</v>
      </c>
      <c r="N754" s="2" t="s">
        <v>262</v>
      </c>
      <c r="O754" s="2" t="s">
        <v>771</v>
      </c>
      <c r="P754" s="2" t="s">
        <v>65</v>
      </c>
      <c r="Q754" s="2" t="s">
        <v>66</v>
      </c>
      <c r="R754" s="2" t="s">
        <v>66</v>
      </c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2" t="s">
        <v>53</v>
      </c>
      <c r="AW754" s="2" t="s">
        <v>1859</v>
      </c>
      <c r="AX754" s="2" t="s">
        <v>53</v>
      </c>
      <c r="AY754" s="2" t="s">
        <v>53</v>
      </c>
      <c r="AZ754" s="2" t="s">
        <v>53</v>
      </c>
    </row>
    <row r="755" spans="1:52" ht="30" customHeight="1">
      <c r="A755" s="23" t="s">
        <v>768</v>
      </c>
      <c r="B755" s="23" t="s">
        <v>769</v>
      </c>
      <c r="C755" s="23" t="s">
        <v>121</v>
      </c>
      <c r="D755" s="24">
        <v>1.6719999999999999</v>
      </c>
      <c r="E755" s="26">
        <f>일위대가목록!E70</f>
        <v>37</v>
      </c>
      <c r="F755" s="29">
        <f t="shared" si="101"/>
        <v>61.8</v>
      </c>
      <c r="G755" s="26">
        <f>일위대가목록!F70</f>
        <v>1260</v>
      </c>
      <c r="H755" s="29">
        <f t="shared" si="102"/>
        <v>2106.6999999999998</v>
      </c>
      <c r="I755" s="26">
        <f>일위대가목록!G70</f>
        <v>63</v>
      </c>
      <c r="J755" s="29">
        <f t="shared" si="103"/>
        <v>105.3</v>
      </c>
      <c r="K755" s="26">
        <f t="shared" si="104"/>
        <v>1360</v>
      </c>
      <c r="L755" s="29">
        <f t="shared" si="104"/>
        <v>2273.8000000000002</v>
      </c>
      <c r="M755" s="23" t="s">
        <v>770</v>
      </c>
      <c r="N755" s="2" t="s">
        <v>262</v>
      </c>
      <c r="O755" s="2" t="s">
        <v>771</v>
      </c>
      <c r="P755" s="2" t="s">
        <v>65</v>
      </c>
      <c r="Q755" s="2" t="s">
        <v>66</v>
      </c>
      <c r="R755" s="2" t="s">
        <v>66</v>
      </c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2" t="s">
        <v>53</v>
      </c>
      <c r="AW755" s="2" t="s">
        <v>1859</v>
      </c>
      <c r="AX755" s="2" t="s">
        <v>53</v>
      </c>
      <c r="AY755" s="2" t="s">
        <v>53</v>
      </c>
      <c r="AZ755" s="2" t="s">
        <v>53</v>
      </c>
    </row>
    <row r="756" spans="1:52" ht="30" customHeight="1">
      <c r="A756" s="23" t="s">
        <v>119</v>
      </c>
      <c r="B756" s="23" t="s">
        <v>1860</v>
      </c>
      <c r="C756" s="23" t="s">
        <v>121</v>
      </c>
      <c r="D756" s="24">
        <v>-5.8999999999999997E-2</v>
      </c>
      <c r="E756" s="26">
        <f>단가대비표!O17</f>
        <v>2050</v>
      </c>
      <c r="F756" s="29">
        <f t="shared" si="101"/>
        <v>-120.9</v>
      </c>
      <c r="G756" s="26">
        <f>단가대비표!P17</f>
        <v>0</v>
      </c>
      <c r="H756" s="29">
        <f t="shared" si="102"/>
        <v>0</v>
      </c>
      <c r="I756" s="26">
        <f>단가대비표!V17</f>
        <v>0</v>
      </c>
      <c r="J756" s="29">
        <f t="shared" si="103"/>
        <v>0</v>
      </c>
      <c r="K756" s="26">
        <f t="shared" si="104"/>
        <v>2050</v>
      </c>
      <c r="L756" s="29">
        <f t="shared" si="104"/>
        <v>-120.9</v>
      </c>
      <c r="M756" s="23" t="s">
        <v>1861</v>
      </c>
      <c r="N756" s="2" t="s">
        <v>262</v>
      </c>
      <c r="O756" s="2" t="s">
        <v>1862</v>
      </c>
      <c r="P756" s="2" t="s">
        <v>66</v>
      </c>
      <c r="Q756" s="2" t="s">
        <v>66</v>
      </c>
      <c r="R756" s="2" t="s">
        <v>65</v>
      </c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2" t="s">
        <v>53</v>
      </c>
      <c r="AW756" s="2" t="s">
        <v>1863</v>
      </c>
      <c r="AX756" s="2" t="s">
        <v>53</v>
      </c>
      <c r="AY756" s="2" t="s">
        <v>53</v>
      </c>
      <c r="AZ756" s="2" t="s">
        <v>53</v>
      </c>
    </row>
    <row r="757" spans="1:52" ht="30" customHeight="1">
      <c r="A757" s="23" t="s">
        <v>119</v>
      </c>
      <c r="B757" s="23" t="s">
        <v>120</v>
      </c>
      <c r="C757" s="23" t="s">
        <v>121</v>
      </c>
      <c r="D757" s="24">
        <v>-0.16700000000000001</v>
      </c>
      <c r="E757" s="26">
        <f>단가대비표!O16</f>
        <v>438</v>
      </c>
      <c r="F757" s="29">
        <f t="shared" si="101"/>
        <v>-73.099999999999994</v>
      </c>
      <c r="G757" s="26">
        <f>단가대비표!P16</f>
        <v>0</v>
      </c>
      <c r="H757" s="29">
        <f t="shared" si="102"/>
        <v>0</v>
      </c>
      <c r="I757" s="26">
        <f>단가대비표!V16</f>
        <v>0</v>
      </c>
      <c r="J757" s="29">
        <f t="shared" si="103"/>
        <v>0</v>
      </c>
      <c r="K757" s="26">
        <f t="shared" si="104"/>
        <v>438</v>
      </c>
      <c r="L757" s="29">
        <f t="shared" si="104"/>
        <v>-73.099999999999994</v>
      </c>
      <c r="M757" s="23" t="s">
        <v>122</v>
      </c>
      <c r="N757" s="2" t="s">
        <v>262</v>
      </c>
      <c r="O757" s="2" t="s">
        <v>123</v>
      </c>
      <c r="P757" s="2" t="s">
        <v>66</v>
      </c>
      <c r="Q757" s="2" t="s">
        <v>66</v>
      </c>
      <c r="R757" s="2" t="s">
        <v>65</v>
      </c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2" t="s">
        <v>53</v>
      </c>
      <c r="AW757" s="2" t="s">
        <v>1864</v>
      </c>
      <c r="AX757" s="2" t="s">
        <v>53</v>
      </c>
      <c r="AY757" s="2" t="s">
        <v>53</v>
      </c>
      <c r="AZ757" s="2" t="s">
        <v>53</v>
      </c>
    </row>
    <row r="758" spans="1:52" ht="30" customHeight="1">
      <c r="A758" s="23" t="s">
        <v>626</v>
      </c>
      <c r="B758" s="23" t="s">
        <v>53</v>
      </c>
      <c r="C758" s="23" t="s">
        <v>53</v>
      </c>
      <c r="D758" s="24"/>
      <c r="E758" s="26"/>
      <c r="F758" s="29">
        <f>TRUNC(SUMIF(N751:N757, N750, F751:F757),0)</f>
        <v>4154</v>
      </c>
      <c r="G758" s="26"/>
      <c r="H758" s="29">
        <f>TRUNC(SUMIF(N751:N757, N750, H751:H757),0)</f>
        <v>2856</v>
      </c>
      <c r="I758" s="26"/>
      <c r="J758" s="29">
        <f>TRUNC(SUMIF(N751:N757, N750, J751:J757),0)</f>
        <v>142</v>
      </c>
      <c r="K758" s="26"/>
      <c r="L758" s="29">
        <f>F758+H758+J758</f>
        <v>7152</v>
      </c>
      <c r="M758" s="23" t="s">
        <v>53</v>
      </c>
      <c r="N758" s="2" t="s">
        <v>69</v>
      </c>
      <c r="O758" s="2" t="s">
        <v>69</v>
      </c>
      <c r="P758" s="2" t="s">
        <v>53</v>
      </c>
      <c r="Q758" s="2" t="s">
        <v>53</v>
      </c>
      <c r="R758" s="2" t="s">
        <v>53</v>
      </c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2" t="s">
        <v>53</v>
      </c>
      <c r="AW758" s="2" t="s">
        <v>53</v>
      </c>
      <c r="AX758" s="2" t="s">
        <v>53</v>
      </c>
      <c r="AY758" s="2" t="s">
        <v>53</v>
      </c>
      <c r="AZ758" s="2" t="s">
        <v>53</v>
      </c>
    </row>
    <row r="759" spans="1:52" ht="30" customHeight="1">
      <c r="A759" s="24"/>
      <c r="B759" s="24"/>
      <c r="C759" s="24"/>
      <c r="D759" s="24"/>
      <c r="E759" s="26"/>
      <c r="F759" s="29"/>
      <c r="G759" s="26"/>
      <c r="H759" s="29"/>
      <c r="I759" s="26"/>
      <c r="J759" s="29"/>
      <c r="K759" s="26"/>
      <c r="L759" s="29"/>
      <c r="M759" s="24"/>
    </row>
    <row r="760" spans="1:52" ht="30" customHeight="1">
      <c r="A760" s="20" t="s">
        <v>1865</v>
      </c>
      <c r="B760" s="21"/>
      <c r="C760" s="21"/>
      <c r="D760" s="21"/>
      <c r="E760" s="25"/>
      <c r="F760" s="28"/>
      <c r="G760" s="25"/>
      <c r="H760" s="28"/>
      <c r="I760" s="25"/>
      <c r="J760" s="28"/>
      <c r="K760" s="25"/>
      <c r="L760" s="28"/>
      <c r="M760" s="22"/>
      <c r="N760" s="1" t="s">
        <v>1128</v>
      </c>
    </row>
    <row r="761" spans="1:52" ht="30" customHeight="1">
      <c r="A761" s="23" t="s">
        <v>1209</v>
      </c>
      <c r="B761" s="23" t="s">
        <v>622</v>
      </c>
      <c r="C761" s="23" t="s">
        <v>574</v>
      </c>
      <c r="D761" s="24">
        <v>1.4E-2</v>
      </c>
      <c r="E761" s="26">
        <f>단가대비표!O142</f>
        <v>0</v>
      </c>
      <c r="F761" s="29">
        <f>TRUNC(E761*D761,1)</f>
        <v>0</v>
      </c>
      <c r="G761" s="26">
        <f>단가대비표!P142</f>
        <v>258904</v>
      </c>
      <c r="H761" s="29">
        <f>TRUNC(G761*D761,1)</f>
        <v>3624.6</v>
      </c>
      <c r="I761" s="26">
        <f>단가대비표!V142</f>
        <v>0</v>
      </c>
      <c r="J761" s="29">
        <f>TRUNC(I761*D761,1)</f>
        <v>0</v>
      </c>
      <c r="K761" s="26">
        <f>TRUNC(E761+G761+I761,1)</f>
        <v>258904</v>
      </c>
      <c r="L761" s="29">
        <f>TRUNC(F761+H761+J761,1)</f>
        <v>3624.6</v>
      </c>
      <c r="M761" s="23" t="s">
        <v>1210</v>
      </c>
      <c r="N761" s="2" t="s">
        <v>1128</v>
      </c>
      <c r="O761" s="2" t="s">
        <v>1211</v>
      </c>
      <c r="P761" s="2" t="s">
        <v>66</v>
      </c>
      <c r="Q761" s="2" t="s">
        <v>66</v>
      </c>
      <c r="R761" s="2" t="s">
        <v>65</v>
      </c>
      <c r="S761" s="3"/>
      <c r="T761" s="3"/>
      <c r="U761" s="3"/>
      <c r="V761" s="3">
        <v>1</v>
      </c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2" t="s">
        <v>53</v>
      </c>
      <c r="AW761" s="2" t="s">
        <v>1866</v>
      </c>
      <c r="AX761" s="2" t="s">
        <v>53</v>
      </c>
      <c r="AY761" s="2" t="s">
        <v>53</v>
      </c>
      <c r="AZ761" s="2" t="s">
        <v>53</v>
      </c>
    </row>
    <row r="762" spans="1:52" ht="30" customHeight="1">
      <c r="A762" s="23" t="s">
        <v>801</v>
      </c>
      <c r="B762" s="23" t="s">
        <v>1867</v>
      </c>
      <c r="C762" s="23" t="s">
        <v>618</v>
      </c>
      <c r="D762" s="24">
        <v>1</v>
      </c>
      <c r="E762" s="26">
        <v>0</v>
      </c>
      <c r="F762" s="29">
        <f>TRUNC(E762*D762,1)</f>
        <v>0</v>
      </c>
      <c r="G762" s="26">
        <v>0</v>
      </c>
      <c r="H762" s="29">
        <f>TRUNC(G762*D762,1)</f>
        <v>0</v>
      </c>
      <c r="I762" s="26">
        <f>TRUNC(SUMIF(V761:V762, RIGHTB(O762, 1), H761:H762)*U762, 2)</f>
        <v>144.97999999999999</v>
      </c>
      <c r="J762" s="29">
        <f>TRUNC(I762*D762,1)</f>
        <v>144.9</v>
      </c>
      <c r="K762" s="26">
        <f>TRUNC(E762+G762+I762,1)</f>
        <v>144.9</v>
      </c>
      <c r="L762" s="29">
        <f>TRUNC(F762+H762+J762,1)</f>
        <v>144.9</v>
      </c>
      <c r="M762" s="23" t="s">
        <v>53</v>
      </c>
      <c r="N762" s="2" t="s">
        <v>1128</v>
      </c>
      <c r="O762" s="2" t="s">
        <v>619</v>
      </c>
      <c r="P762" s="2" t="s">
        <v>66</v>
      </c>
      <c r="Q762" s="2" t="s">
        <v>66</v>
      </c>
      <c r="R762" s="2" t="s">
        <v>66</v>
      </c>
      <c r="S762" s="3">
        <v>1</v>
      </c>
      <c r="T762" s="3">
        <v>2</v>
      </c>
      <c r="U762" s="3">
        <v>0.04</v>
      </c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2" t="s">
        <v>53</v>
      </c>
      <c r="AW762" s="2" t="s">
        <v>1868</v>
      </c>
      <c r="AX762" s="2" t="s">
        <v>53</v>
      </c>
      <c r="AY762" s="2" t="s">
        <v>53</v>
      </c>
      <c r="AZ762" s="2" t="s">
        <v>53</v>
      </c>
    </row>
    <row r="763" spans="1:52" ht="30" customHeight="1">
      <c r="A763" s="23" t="s">
        <v>626</v>
      </c>
      <c r="B763" s="23" t="s">
        <v>53</v>
      </c>
      <c r="C763" s="23" t="s">
        <v>53</v>
      </c>
      <c r="D763" s="24"/>
      <c r="E763" s="26"/>
      <c r="F763" s="29">
        <f>TRUNC(SUMIF(N761:N762, N760, F761:F762),0)</f>
        <v>0</v>
      </c>
      <c r="G763" s="26"/>
      <c r="H763" s="29">
        <f>TRUNC(SUMIF(N761:N762, N760, H761:H762),0)</f>
        <v>3624</v>
      </c>
      <c r="I763" s="26"/>
      <c r="J763" s="29">
        <f>TRUNC(SUMIF(N761:N762, N760, J761:J762),0)</f>
        <v>144</v>
      </c>
      <c r="K763" s="26"/>
      <c r="L763" s="29">
        <f>F763+H763+J763</f>
        <v>3768</v>
      </c>
      <c r="M763" s="23" t="s">
        <v>53</v>
      </c>
      <c r="N763" s="2" t="s">
        <v>69</v>
      </c>
      <c r="O763" s="2" t="s">
        <v>69</v>
      </c>
      <c r="P763" s="2" t="s">
        <v>53</v>
      </c>
      <c r="Q763" s="2" t="s">
        <v>53</v>
      </c>
      <c r="R763" s="2" t="s">
        <v>53</v>
      </c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2" t="s">
        <v>53</v>
      </c>
      <c r="AW763" s="2" t="s">
        <v>53</v>
      </c>
      <c r="AX763" s="2" t="s">
        <v>53</v>
      </c>
      <c r="AY763" s="2" t="s">
        <v>53</v>
      </c>
      <c r="AZ763" s="2" t="s">
        <v>53</v>
      </c>
    </row>
    <row r="764" spans="1:52" ht="30" customHeight="1">
      <c r="A764" s="24"/>
      <c r="B764" s="24"/>
      <c r="C764" s="24"/>
      <c r="D764" s="24"/>
      <c r="E764" s="26"/>
      <c r="F764" s="29"/>
      <c r="G764" s="26"/>
      <c r="H764" s="29"/>
      <c r="I764" s="26"/>
      <c r="J764" s="29"/>
      <c r="K764" s="26"/>
      <c r="L764" s="29"/>
      <c r="M764" s="24"/>
    </row>
    <row r="765" spans="1:52" ht="30" customHeight="1">
      <c r="A765" s="20" t="s">
        <v>1869</v>
      </c>
      <c r="B765" s="21"/>
      <c r="C765" s="21"/>
      <c r="D765" s="21"/>
      <c r="E765" s="25"/>
      <c r="F765" s="28"/>
      <c r="G765" s="25"/>
      <c r="H765" s="28"/>
      <c r="I765" s="25"/>
      <c r="J765" s="28"/>
      <c r="K765" s="25"/>
      <c r="L765" s="28"/>
      <c r="M765" s="22"/>
      <c r="N765" s="1" t="s">
        <v>267</v>
      </c>
    </row>
    <row r="766" spans="1:52" ht="30" customHeight="1">
      <c r="A766" s="23" t="s">
        <v>1313</v>
      </c>
      <c r="B766" s="23" t="s">
        <v>1871</v>
      </c>
      <c r="C766" s="23" t="s">
        <v>99</v>
      </c>
      <c r="D766" s="24">
        <v>1.1000000000000001</v>
      </c>
      <c r="E766" s="26">
        <f>단가대비표!O57</f>
        <v>2480</v>
      </c>
      <c r="F766" s="29">
        <f>TRUNC(E766*D766,1)</f>
        <v>2728</v>
      </c>
      <c r="G766" s="26">
        <f>단가대비표!P57</f>
        <v>0</v>
      </c>
      <c r="H766" s="29">
        <f>TRUNC(G766*D766,1)</f>
        <v>0</v>
      </c>
      <c r="I766" s="26">
        <f>단가대비표!V57</f>
        <v>0</v>
      </c>
      <c r="J766" s="29">
        <f>TRUNC(I766*D766,1)</f>
        <v>0</v>
      </c>
      <c r="K766" s="26">
        <f t="shared" ref="K766:L768" si="105">TRUNC(E766+G766+I766,1)</f>
        <v>2480</v>
      </c>
      <c r="L766" s="29">
        <f t="shared" si="105"/>
        <v>2728</v>
      </c>
      <c r="M766" s="23" t="s">
        <v>1872</v>
      </c>
      <c r="N766" s="2" t="s">
        <v>267</v>
      </c>
      <c r="O766" s="2" t="s">
        <v>1873</v>
      </c>
      <c r="P766" s="2" t="s">
        <v>66</v>
      </c>
      <c r="Q766" s="2" t="s">
        <v>66</v>
      </c>
      <c r="R766" s="2" t="s">
        <v>65</v>
      </c>
      <c r="S766" s="3"/>
      <c r="T766" s="3"/>
      <c r="U766" s="3"/>
      <c r="V766" s="3">
        <v>1</v>
      </c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2" t="s">
        <v>53</v>
      </c>
      <c r="AW766" s="2" t="s">
        <v>1874</v>
      </c>
      <c r="AX766" s="2" t="s">
        <v>53</v>
      </c>
      <c r="AY766" s="2" t="s">
        <v>53</v>
      </c>
      <c r="AZ766" s="2" t="s">
        <v>53</v>
      </c>
    </row>
    <row r="767" spans="1:52" ht="30" customHeight="1">
      <c r="A767" s="23" t="s">
        <v>616</v>
      </c>
      <c r="B767" s="23" t="s">
        <v>1875</v>
      </c>
      <c r="C767" s="23" t="s">
        <v>618</v>
      </c>
      <c r="D767" s="24">
        <v>1</v>
      </c>
      <c r="E767" s="26">
        <f>TRUNC(SUMIF(V766:V768, RIGHTB(O767, 1), F766:F768)*U767, 2)</f>
        <v>136.4</v>
      </c>
      <c r="F767" s="29">
        <f>TRUNC(E767*D767,1)</f>
        <v>136.4</v>
      </c>
      <c r="G767" s="26">
        <v>0</v>
      </c>
      <c r="H767" s="29">
        <f>TRUNC(G767*D767,1)</f>
        <v>0</v>
      </c>
      <c r="I767" s="26">
        <v>0</v>
      </c>
      <c r="J767" s="29">
        <f>TRUNC(I767*D767,1)</f>
        <v>0</v>
      </c>
      <c r="K767" s="26">
        <f t="shared" si="105"/>
        <v>136.4</v>
      </c>
      <c r="L767" s="29">
        <f t="shared" si="105"/>
        <v>136.4</v>
      </c>
      <c r="M767" s="23" t="s">
        <v>53</v>
      </c>
      <c r="N767" s="2" t="s">
        <v>267</v>
      </c>
      <c r="O767" s="2" t="s">
        <v>619</v>
      </c>
      <c r="P767" s="2" t="s">
        <v>66</v>
      </c>
      <c r="Q767" s="2" t="s">
        <v>66</v>
      </c>
      <c r="R767" s="2" t="s">
        <v>66</v>
      </c>
      <c r="S767" s="3">
        <v>0</v>
      </c>
      <c r="T767" s="3">
        <v>0</v>
      </c>
      <c r="U767" s="3">
        <v>0.05</v>
      </c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2" t="s">
        <v>53</v>
      </c>
      <c r="AW767" s="2" t="s">
        <v>1876</v>
      </c>
      <c r="AX767" s="2" t="s">
        <v>53</v>
      </c>
      <c r="AY767" s="2" t="s">
        <v>53</v>
      </c>
      <c r="AZ767" s="2" t="s">
        <v>53</v>
      </c>
    </row>
    <row r="768" spans="1:52" ht="30" customHeight="1">
      <c r="A768" s="23" t="s">
        <v>1125</v>
      </c>
      <c r="B768" s="23" t="s">
        <v>1126</v>
      </c>
      <c r="C768" s="23" t="s">
        <v>99</v>
      </c>
      <c r="D768" s="24">
        <v>1</v>
      </c>
      <c r="E768" s="26">
        <f>일위대가목록!E129</f>
        <v>0</v>
      </c>
      <c r="F768" s="29">
        <f>TRUNC(E768*D768,1)</f>
        <v>0</v>
      </c>
      <c r="G768" s="26">
        <f>일위대가목록!F129</f>
        <v>3624</v>
      </c>
      <c r="H768" s="29">
        <f>TRUNC(G768*D768,1)</f>
        <v>3624</v>
      </c>
      <c r="I768" s="26">
        <f>일위대가목록!G129</f>
        <v>144</v>
      </c>
      <c r="J768" s="29">
        <f>TRUNC(I768*D768,1)</f>
        <v>144</v>
      </c>
      <c r="K768" s="26">
        <f t="shared" si="105"/>
        <v>3768</v>
      </c>
      <c r="L768" s="29">
        <f t="shared" si="105"/>
        <v>3768</v>
      </c>
      <c r="M768" s="23" t="s">
        <v>1127</v>
      </c>
      <c r="N768" s="2" t="s">
        <v>267</v>
      </c>
      <c r="O768" s="2" t="s">
        <v>1128</v>
      </c>
      <c r="P768" s="2" t="s">
        <v>65</v>
      </c>
      <c r="Q768" s="2" t="s">
        <v>66</v>
      </c>
      <c r="R768" s="2" t="s">
        <v>66</v>
      </c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2" t="s">
        <v>53</v>
      </c>
      <c r="AW768" s="2" t="s">
        <v>1877</v>
      </c>
      <c r="AX768" s="2" t="s">
        <v>53</v>
      </c>
      <c r="AY768" s="2" t="s">
        <v>53</v>
      </c>
      <c r="AZ768" s="2" t="s">
        <v>53</v>
      </c>
    </row>
    <row r="769" spans="1:52" ht="30" customHeight="1">
      <c r="A769" s="23" t="s">
        <v>626</v>
      </c>
      <c r="B769" s="23" t="s">
        <v>53</v>
      </c>
      <c r="C769" s="23" t="s">
        <v>53</v>
      </c>
      <c r="D769" s="24"/>
      <c r="E769" s="26"/>
      <c r="F769" s="29">
        <f>TRUNC(SUMIF(N766:N768, N765, F766:F768),0)</f>
        <v>2864</v>
      </c>
      <c r="G769" s="26"/>
      <c r="H769" s="29">
        <f>TRUNC(SUMIF(N766:N768, N765, H766:H768),0)</f>
        <v>3624</v>
      </c>
      <c r="I769" s="26"/>
      <c r="J769" s="29">
        <f>TRUNC(SUMIF(N766:N768, N765, J766:J768),0)</f>
        <v>144</v>
      </c>
      <c r="K769" s="26"/>
      <c r="L769" s="29">
        <f>F769+H769+J769</f>
        <v>6632</v>
      </c>
      <c r="M769" s="23" t="s">
        <v>53</v>
      </c>
      <c r="N769" s="2" t="s">
        <v>69</v>
      </c>
      <c r="O769" s="2" t="s">
        <v>69</v>
      </c>
      <c r="P769" s="2" t="s">
        <v>53</v>
      </c>
      <c r="Q769" s="2" t="s">
        <v>53</v>
      </c>
      <c r="R769" s="2" t="s">
        <v>53</v>
      </c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2" t="s">
        <v>53</v>
      </c>
      <c r="AW769" s="2" t="s">
        <v>53</v>
      </c>
      <c r="AX769" s="2" t="s">
        <v>53</v>
      </c>
      <c r="AY769" s="2" t="s">
        <v>53</v>
      </c>
      <c r="AZ769" s="2" t="s">
        <v>53</v>
      </c>
    </row>
    <row r="770" spans="1:52" ht="30" customHeight="1">
      <c r="A770" s="24"/>
      <c r="B770" s="24"/>
      <c r="C770" s="24"/>
      <c r="D770" s="24"/>
      <c r="E770" s="26"/>
      <c r="F770" s="29"/>
      <c r="G770" s="26"/>
      <c r="H770" s="29"/>
      <c r="I770" s="26"/>
      <c r="J770" s="29"/>
      <c r="K770" s="26"/>
      <c r="L770" s="29"/>
      <c r="M770" s="24"/>
    </row>
    <row r="771" spans="1:52" ht="30" customHeight="1">
      <c r="A771" s="20" t="s">
        <v>1878</v>
      </c>
      <c r="B771" s="21"/>
      <c r="C771" s="21"/>
      <c r="D771" s="21"/>
      <c r="E771" s="25"/>
      <c r="F771" s="28"/>
      <c r="G771" s="25"/>
      <c r="H771" s="28"/>
      <c r="I771" s="25"/>
      <c r="J771" s="28"/>
      <c r="K771" s="25"/>
      <c r="L771" s="28"/>
      <c r="M771" s="22"/>
      <c r="N771" s="1" t="s">
        <v>271</v>
      </c>
    </row>
    <row r="772" spans="1:52" ht="30" customHeight="1">
      <c r="A772" s="23" t="s">
        <v>1313</v>
      </c>
      <c r="B772" s="23" t="s">
        <v>1880</v>
      </c>
      <c r="C772" s="23" t="s">
        <v>99</v>
      </c>
      <c r="D772" s="24">
        <v>1.1000000000000001</v>
      </c>
      <c r="E772" s="26">
        <f>단가대비표!O58</f>
        <v>2660</v>
      </c>
      <c r="F772" s="29">
        <f>TRUNC(E772*D772,1)</f>
        <v>2926</v>
      </c>
      <c r="G772" s="26">
        <f>단가대비표!P58</f>
        <v>0</v>
      </c>
      <c r="H772" s="29">
        <f>TRUNC(G772*D772,1)</f>
        <v>0</v>
      </c>
      <c r="I772" s="26">
        <f>단가대비표!V58</f>
        <v>0</v>
      </c>
      <c r="J772" s="29">
        <f>TRUNC(I772*D772,1)</f>
        <v>0</v>
      </c>
      <c r="K772" s="26">
        <f t="shared" ref="K772:L774" si="106">TRUNC(E772+G772+I772,1)</f>
        <v>2660</v>
      </c>
      <c r="L772" s="29">
        <f t="shared" si="106"/>
        <v>2926</v>
      </c>
      <c r="M772" s="23" t="s">
        <v>1881</v>
      </c>
      <c r="N772" s="2" t="s">
        <v>271</v>
      </c>
      <c r="O772" s="2" t="s">
        <v>1882</v>
      </c>
      <c r="P772" s="2" t="s">
        <v>66</v>
      </c>
      <c r="Q772" s="2" t="s">
        <v>66</v>
      </c>
      <c r="R772" s="2" t="s">
        <v>65</v>
      </c>
      <c r="S772" s="3"/>
      <c r="T772" s="3"/>
      <c r="U772" s="3"/>
      <c r="V772" s="3">
        <v>1</v>
      </c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2" t="s">
        <v>53</v>
      </c>
      <c r="AW772" s="2" t="s">
        <v>1883</v>
      </c>
      <c r="AX772" s="2" t="s">
        <v>53</v>
      </c>
      <c r="AY772" s="2" t="s">
        <v>53</v>
      </c>
      <c r="AZ772" s="2" t="s">
        <v>53</v>
      </c>
    </row>
    <row r="773" spans="1:52" ht="30" customHeight="1">
      <c r="A773" s="23" t="s">
        <v>616</v>
      </c>
      <c r="B773" s="23" t="s">
        <v>1875</v>
      </c>
      <c r="C773" s="23" t="s">
        <v>618</v>
      </c>
      <c r="D773" s="24">
        <v>1</v>
      </c>
      <c r="E773" s="26">
        <f>TRUNC(SUMIF(V772:V774, RIGHTB(O773, 1), F772:F774)*U773, 2)</f>
        <v>146.30000000000001</v>
      </c>
      <c r="F773" s="29">
        <f>TRUNC(E773*D773,1)</f>
        <v>146.30000000000001</v>
      </c>
      <c r="G773" s="26">
        <v>0</v>
      </c>
      <c r="H773" s="29">
        <f>TRUNC(G773*D773,1)</f>
        <v>0</v>
      </c>
      <c r="I773" s="26">
        <v>0</v>
      </c>
      <c r="J773" s="29">
        <f>TRUNC(I773*D773,1)</f>
        <v>0</v>
      </c>
      <c r="K773" s="26">
        <f t="shared" si="106"/>
        <v>146.30000000000001</v>
      </c>
      <c r="L773" s="29">
        <f t="shared" si="106"/>
        <v>146.30000000000001</v>
      </c>
      <c r="M773" s="23" t="s">
        <v>53</v>
      </c>
      <c r="N773" s="2" t="s">
        <v>271</v>
      </c>
      <c r="O773" s="2" t="s">
        <v>619</v>
      </c>
      <c r="P773" s="2" t="s">
        <v>66</v>
      </c>
      <c r="Q773" s="2" t="s">
        <v>66</v>
      </c>
      <c r="R773" s="2" t="s">
        <v>66</v>
      </c>
      <c r="S773" s="3">
        <v>0</v>
      </c>
      <c r="T773" s="3">
        <v>0</v>
      </c>
      <c r="U773" s="3">
        <v>0.05</v>
      </c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2" t="s">
        <v>53</v>
      </c>
      <c r="AW773" s="2" t="s">
        <v>1884</v>
      </c>
      <c r="AX773" s="2" t="s">
        <v>53</v>
      </c>
      <c r="AY773" s="2" t="s">
        <v>53</v>
      </c>
      <c r="AZ773" s="2" t="s">
        <v>53</v>
      </c>
    </row>
    <row r="774" spans="1:52" ht="30" customHeight="1">
      <c r="A774" s="23" t="s">
        <v>1125</v>
      </c>
      <c r="B774" s="23" t="s">
        <v>1126</v>
      </c>
      <c r="C774" s="23" t="s">
        <v>99</v>
      </c>
      <c r="D774" s="24">
        <v>1</v>
      </c>
      <c r="E774" s="26">
        <f>일위대가목록!E129</f>
        <v>0</v>
      </c>
      <c r="F774" s="29">
        <f>TRUNC(E774*D774,1)</f>
        <v>0</v>
      </c>
      <c r="G774" s="26">
        <f>일위대가목록!F129</f>
        <v>3624</v>
      </c>
      <c r="H774" s="29">
        <f>TRUNC(G774*D774,1)</f>
        <v>3624</v>
      </c>
      <c r="I774" s="26">
        <f>일위대가목록!G129</f>
        <v>144</v>
      </c>
      <c r="J774" s="29">
        <f>TRUNC(I774*D774,1)</f>
        <v>144</v>
      </c>
      <c r="K774" s="26">
        <f t="shared" si="106"/>
        <v>3768</v>
      </c>
      <c r="L774" s="29">
        <f t="shared" si="106"/>
        <v>3768</v>
      </c>
      <c r="M774" s="23" t="s">
        <v>1127</v>
      </c>
      <c r="N774" s="2" t="s">
        <v>271</v>
      </c>
      <c r="O774" s="2" t="s">
        <v>1128</v>
      </c>
      <c r="P774" s="2" t="s">
        <v>65</v>
      </c>
      <c r="Q774" s="2" t="s">
        <v>66</v>
      </c>
      <c r="R774" s="2" t="s">
        <v>66</v>
      </c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2" t="s">
        <v>53</v>
      </c>
      <c r="AW774" s="2" t="s">
        <v>1885</v>
      </c>
      <c r="AX774" s="2" t="s">
        <v>53</v>
      </c>
      <c r="AY774" s="2" t="s">
        <v>53</v>
      </c>
      <c r="AZ774" s="2" t="s">
        <v>53</v>
      </c>
    </row>
    <row r="775" spans="1:52" ht="30" customHeight="1">
      <c r="A775" s="23" t="s">
        <v>626</v>
      </c>
      <c r="B775" s="23" t="s">
        <v>53</v>
      </c>
      <c r="C775" s="23" t="s">
        <v>53</v>
      </c>
      <c r="D775" s="24"/>
      <c r="E775" s="26"/>
      <c r="F775" s="29">
        <f>TRUNC(SUMIF(N772:N774, N771, F772:F774),0)</f>
        <v>3072</v>
      </c>
      <c r="G775" s="26"/>
      <c r="H775" s="29">
        <f>TRUNC(SUMIF(N772:N774, N771, H772:H774),0)</f>
        <v>3624</v>
      </c>
      <c r="I775" s="26"/>
      <c r="J775" s="29">
        <f>TRUNC(SUMIF(N772:N774, N771, J772:J774),0)</f>
        <v>144</v>
      </c>
      <c r="K775" s="26"/>
      <c r="L775" s="29">
        <f>F775+H775+J775</f>
        <v>6840</v>
      </c>
      <c r="M775" s="23" t="s">
        <v>53</v>
      </c>
      <c r="N775" s="2" t="s">
        <v>69</v>
      </c>
      <c r="O775" s="2" t="s">
        <v>69</v>
      </c>
      <c r="P775" s="2" t="s">
        <v>53</v>
      </c>
      <c r="Q775" s="2" t="s">
        <v>53</v>
      </c>
      <c r="R775" s="2" t="s">
        <v>53</v>
      </c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2" t="s">
        <v>53</v>
      </c>
      <c r="AW775" s="2" t="s">
        <v>53</v>
      </c>
      <c r="AX775" s="2" t="s">
        <v>53</v>
      </c>
      <c r="AY775" s="2" t="s">
        <v>53</v>
      </c>
      <c r="AZ775" s="2" t="s">
        <v>53</v>
      </c>
    </row>
    <row r="776" spans="1:52" ht="30" customHeight="1">
      <c r="A776" s="24"/>
      <c r="B776" s="24"/>
      <c r="C776" s="24"/>
      <c r="D776" s="24"/>
      <c r="E776" s="26"/>
      <c r="F776" s="29"/>
      <c r="G776" s="26"/>
      <c r="H776" s="29"/>
      <c r="I776" s="26"/>
      <c r="J776" s="29"/>
      <c r="K776" s="26"/>
      <c r="L776" s="29"/>
      <c r="M776" s="24"/>
    </row>
    <row r="777" spans="1:52" ht="30" customHeight="1">
      <c r="A777" s="20" t="s">
        <v>1886</v>
      </c>
      <c r="B777" s="21"/>
      <c r="C777" s="21"/>
      <c r="D777" s="21"/>
      <c r="E777" s="25"/>
      <c r="F777" s="28"/>
      <c r="G777" s="25"/>
      <c r="H777" s="28"/>
      <c r="I777" s="25"/>
      <c r="J777" s="28"/>
      <c r="K777" s="25"/>
      <c r="L777" s="28"/>
      <c r="M777" s="22"/>
      <c r="N777" s="1" t="s">
        <v>501</v>
      </c>
    </row>
    <row r="778" spans="1:52" ht="30" customHeight="1">
      <c r="A778" s="23" t="s">
        <v>1887</v>
      </c>
      <c r="B778" s="23" t="s">
        <v>1888</v>
      </c>
      <c r="C778" s="23" t="s">
        <v>306</v>
      </c>
      <c r="D778" s="24">
        <v>0.78300000000000003</v>
      </c>
      <c r="E778" s="26">
        <f>단가산출목록!E4</f>
        <v>381</v>
      </c>
      <c r="F778" s="29">
        <f>TRUNC(E778*D778,1)</f>
        <v>298.3</v>
      </c>
      <c r="G778" s="26">
        <f>단가산출목록!F4</f>
        <v>1000</v>
      </c>
      <c r="H778" s="29">
        <f>TRUNC(G778*D778,1)</f>
        <v>783</v>
      </c>
      <c r="I778" s="26">
        <f>단가산출목록!G4</f>
        <v>416</v>
      </c>
      <c r="J778" s="29">
        <f>TRUNC(I778*D778,1)</f>
        <v>325.7</v>
      </c>
      <c r="K778" s="26">
        <f t="shared" ref="K778:L781" si="107">TRUNC(E778+G778+I778,1)</f>
        <v>1797</v>
      </c>
      <c r="L778" s="29">
        <f t="shared" si="107"/>
        <v>1407</v>
      </c>
      <c r="M778" s="23" t="s">
        <v>1889</v>
      </c>
      <c r="N778" s="2" t="s">
        <v>501</v>
      </c>
      <c r="O778" s="2" t="s">
        <v>1890</v>
      </c>
      <c r="P778" s="2" t="s">
        <v>66</v>
      </c>
      <c r="Q778" s="2" t="s">
        <v>65</v>
      </c>
      <c r="R778" s="2" t="s">
        <v>66</v>
      </c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2" t="s">
        <v>53</v>
      </c>
      <c r="AW778" s="2" t="s">
        <v>1891</v>
      </c>
      <c r="AX778" s="2" t="s">
        <v>53</v>
      </c>
      <c r="AY778" s="2" t="s">
        <v>53</v>
      </c>
      <c r="AZ778" s="2" t="s">
        <v>53</v>
      </c>
    </row>
    <row r="779" spans="1:52" ht="30" customHeight="1">
      <c r="A779" s="23" t="s">
        <v>1892</v>
      </c>
      <c r="B779" s="23" t="s">
        <v>1893</v>
      </c>
      <c r="C779" s="23" t="s">
        <v>306</v>
      </c>
      <c r="D779" s="24">
        <v>0.71299999999999997</v>
      </c>
      <c r="E779" s="26">
        <f>단가산출목록!E5</f>
        <v>420</v>
      </c>
      <c r="F779" s="29">
        <f>TRUNC(E779*D779,1)</f>
        <v>299.39999999999998</v>
      </c>
      <c r="G779" s="26">
        <f>단가산출목록!F5</f>
        <v>3529</v>
      </c>
      <c r="H779" s="29">
        <f>TRUNC(G779*D779,1)</f>
        <v>2516.1</v>
      </c>
      <c r="I779" s="26">
        <f>단가산출목록!G5</f>
        <v>343</v>
      </c>
      <c r="J779" s="29">
        <f>TRUNC(I779*D779,1)</f>
        <v>244.5</v>
      </c>
      <c r="K779" s="26">
        <f t="shared" si="107"/>
        <v>4292</v>
      </c>
      <c r="L779" s="29">
        <f t="shared" si="107"/>
        <v>3060</v>
      </c>
      <c r="M779" s="23" t="s">
        <v>1894</v>
      </c>
      <c r="N779" s="2" t="s">
        <v>501</v>
      </c>
      <c r="O779" s="2" t="s">
        <v>1895</v>
      </c>
      <c r="P779" s="2" t="s">
        <v>66</v>
      </c>
      <c r="Q779" s="2" t="s">
        <v>65</v>
      </c>
      <c r="R779" s="2" t="s">
        <v>66</v>
      </c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2" t="s">
        <v>53</v>
      </c>
      <c r="AW779" s="2" t="s">
        <v>1896</v>
      </c>
      <c r="AX779" s="2" t="s">
        <v>53</v>
      </c>
      <c r="AY779" s="2" t="s">
        <v>53</v>
      </c>
      <c r="AZ779" s="2" t="s">
        <v>53</v>
      </c>
    </row>
    <row r="780" spans="1:52" ht="30" customHeight="1">
      <c r="A780" s="23" t="s">
        <v>1897</v>
      </c>
      <c r="B780" s="23" t="s">
        <v>1898</v>
      </c>
      <c r="C780" s="23" t="s">
        <v>99</v>
      </c>
      <c r="D780" s="24">
        <v>1.05</v>
      </c>
      <c r="E780" s="26">
        <f>단가대비표!O90</f>
        <v>31117.5</v>
      </c>
      <c r="F780" s="29">
        <f>TRUNC(E780*D780,1)</f>
        <v>32673.3</v>
      </c>
      <c r="G780" s="26">
        <f>단가대비표!P90</f>
        <v>0</v>
      </c>
      <c r="H780" s="29">
        <f>TRUNC(G780*D780,1)</f>
        <v>0</v>
      </c>
      <c r="I780" s="26">
        <f>단가대비표!V90</f>
        <v>0</v>
      </c>
      <c r="J780" s="29">
        <f>TRUNC(I780*D780,1)</f>
        <v>0</v>
      </c>
      <c r="K780" s="26">
        <f t="shared" si="107"/>
        <v>31117.5</v>
      </c>
      <c r="L780" s="29">
        <f t="shared" si="107"/>
        <v>32673.3</v>
      </c>
      <c r="M780" s="23" t="s">
        <v>1899</v>
      </c>
      <c r="N780" s="2" t="s">
        <v>501</v>
      </c>
      <c r="O780" s="2" t="s">
        <v>1900</v>
      </c>
      <c r="P780" s="2" t="s">
        <v>66</v>
      </c>
      <c r="Q780" s="2" t="s">
        <v>66</v>
      </c>
      <c r="R780" s="2" t="s">
        <v>65</v>
      </c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2" t="s">
        <v>53</v>
      </c>
      <c r="AW780" s="2" t="s">
        <v>1901</v>
      </c>
      <c r="AX780" s="2" t="s">
        <v>53</v>
      </c>
      <c r="AY780" s="2" t="s">
        <v>53</v>
      </c>
      <c r="AZ780" s="2" t="s">
        <v>53</v>
      </c>
    </row>
    <row r="781" spans="1:52" ht="30" customHeight="1">
      <c r="A781" s="23" t="s">
        <v>1902</v>
      </c>
      <c r="B781" s="23" t="s">
        <v>1903</v>
      </c>
      <c r="C781" s="23" t="s">
        <v>62</v>
      </c>
      <c r="D781" s="24">
        <v>0.16700000000000001</v>
      </c>
      <c r="E781" s="26">
        <f>일위대가목록!E136</f>
        <v>0</v>
      </c>
      <c r="F781" s="29">
        <f>TRUNC(E781*D781,1)</f>
        <v>0</v>
      </c>
      <c r="G781" s="26">
        <f>일위대가목록!F136</f>
        <v>53441</v>
      </c>
      <c r="H781" s="29">
        <f>TRUNC(G781*D781,1)</f>
        <v>8924.6</v>
      </c>
      <c r="I781" s="26">
        <f>일위대가목록!G136</f>
        <v>0</v>
      </c>
      <c r="J781" s="29">
        <f>TRUNC(I781*D781,1)</f>
        <v>0</v>
      </c>
      <c r="K781" s="26">
        <f t="shared" si="107"/>
        <v>53441</v>
      </c>
      <c r="L781" s="29">
        <f t="shared" si="107"/>
        <v>8924.6</v>
      </c>
      <c r="M781" s="23" t="s">
        <v>1904</v>
      </c>
      <c r="N781" s="2" t="s">
        <v>501</v>
      </c>
      <c r="O781" s="2" t="s">
        <v>1905</v>
      </c>
      <c r="P781" s="2" t="s">
        <v>65</v>
      </c>
      <c r="Q781" s="2" t="s">
        <v>66</v>
      </c>
      <c r="R781" s="2" t="s">
        <v>66</v>
      </c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2" t="s">
        <v>53</v>
      </c>
      <c r="AW781" s="2" t="s">
        <v>1906</v>
      </c>
      <c r="AX781" s="2" t="s">
        <v>53</v>
      </c>
      <c r="AY781" s="2" t="s">
        <v>53</v>
      </c>
      <c r="AZ781" s="2" t="s">
        <v>53</v>
      </c>
    </row>
    <row r="782" spans="1:52" ht="30" customHeight="1">
      <c r="A782" s="23" t="s">
        <v>626</v>
      </c>
      <c r="B782" s="23" t="s">
        <v>53</v>
      </c>
      <c r="C782" s="23" t="s">
        <v>53</v>
      </c>
      <c r="D782" s="24"/>
      <c r="E782" s="26"/>
      <c r="F782" s="29">
        <f>TRUNC(SUMIF(N778:N781, N777, F778:F781),0)</f>
        <v>33271</v>
      </c>
      <c r="G782" s="26"/>
      <c r="H782" s="29">
        <f>TRUNC(SUMIF(N778:N781, N777, H778:H781),0)</f>
        <v>12223</v>
      </c>
      <c r="I782" s="26"/>
      <c r="J782" s="29">
        <f>TRUNC(SUMIF(N778:N781, N777, J778:J781),0)</f>
        <v>570</v>
      </c>
      <c r="K782" s="26"/>
      <c r="L782" s="29">
        <f>F782+H782+J782</f>
        <v>46064</v>
      </c>
      <c r="M782" s="23" t="s">
        <v>53</v>
      </c>
      <c r="N782" s="2" t="s">
        <v>69</v>
      </c>
      <c r="O782" s="2" t="s">
        <v>69</v>
      </c>
      <c r="P782" s="2" t="s">
        <v>53</v>
      </c>
      <c r="Q782" s="2" t="s">
        <v>53</v>
      </c>
      <c r="R782" s="2" t="s">
        <v>53</v>
      </c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2" t="s">
        <v>53</v>
      </c>
      <c r="AW782" s="2" t="s">
        <v>53</v>
      </c>
      <c r="AX782" s="2" t="s">
        <v>53</v>
      </c>
      <c r="AY782" s="2" t="s">
        <v>53</v>
      </c>
      <c r="AZ782" s="2" t="s">
        <v>53</v>
      </c>
    </row>
    <row r="783" spans="1:52" ht="30" customHeight="1">
      <c r="A783" s="24"/>
      <c r="B783" s="24"/>
      <c r="C783" s="24"/>
      <c r="D783" s="24"/>
      <c r="E783" s="26"/>
      <c r="F783" s="29"/>
      <c r="G783" s="26"/>
      <c r="H783" s="29"/>
      <c r="I783" s="26"/>
      <c r="J783" s="29"/>
      <c r="K783" s="26"/>
      <c r="L783" s="29"/>
      <c r="M783" s="24"/>
    </row>
    <row r="784" spans="1:52" ht="30" customHeight="1">
      <c r="A784" s="20" t="s">
        <v>1907</v>
      </c>
      <c r="B784" s="21"/>
      <c r="C784" s="21"/>
      <c r="D784" s="21"/>
      <c r="E784" s="25"/>
      <c r="F784" s="28"/>
      <c r="G784" s="25"/>
      <c r="H784" s="28"/>
      <c r="I784" s="25"/>
      <c r="J784" s="28"/>
      <c r="K784" s="25"/>
      <c r="L784" s="28"/>
      <c r="M784" s="22"/>
      <c r="N784" s="1" t="s">
        <v>496</v>
      </c>
    </row>
    <row r="785" spans="1:52" ht="30" customHeight="1">
      <c r="A785" s="23" t="s">
        <v>1887</v>
      </c>
      <c r="B785" s="23" t="s">
        <v>1888</v>
      </c>
      <c r="C785" s="23" t="s">
        <v>306</v>
      </c>
      <c r="D785" s="24">
        <v>0.216</v>
      </c>
      <c r="E785" s="26">
        <f>단가산출목록!E4</f>
        <v>381</v>
      </c>
      <c r="F785" s="29">
        <f>TRUNC(E785*D785,1)</f>
        <v>82.2</v>
      </c>
      <c r="G785" s="26">
        <f>단가산출목록!F4</f>
        <v>1000</v>
      </c>
      <c r="H785" s="29">
        <f>TRUNC(G785*D785,1)</f>
        <v>216</v>
      </c>
      <c r="I785" s="26">
        <f>단가산출목록!G4</f>
        <v>416</v>
      </c>
      <c r="J785" s="29">
        <f>TRUNC(I785*D785,1)</f>
        <v>89.8</v>
      </c>
      <c r="K785" s="26">
        <f t="shared" ref="K785:L788" si="108">TRUNC(E785+G785+I785,1)</f>
        <v>1797</v>
      </c>
      <c r="L785" s="29">
        <f t="shared" si="108"/>
        <v>388</v>
      </c>
      <c r="M785" s="23" t="s">
        <v>1889</v>
      </c>
      <c r="N785" s="2" t="s">
        <v>496</v>
      </c>
      <c r="O785" s="2" t="s">
        <v>1890</v>
      </c>
      <c r="P785" s="2" t="s">
        <v>66</v>
      </c>
      <c r="Q785" s="2" t="s">
        <v>65</v>
      </c>
      <c r="R785" s="2" t="s">
        <v>66</v>
      </c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2" t="s">
        <v>53</v>
      </c>
      <c r="AW785" s="2" t="s">
        <v>1908</v>
      </c>
      <c r="AX785" s="2" t="s">
        <v>53</v>
      </c>
      <c r="AY785" s="2" t="s">
        <v>53</v>
      </c>
      <c r="AZ785" s="2" t="s">
        <v>53</v>
      </c>
    </row>
    <row r="786" spans="1:52" ht="30" customHeight="1">
      <c r="A786" s="23" t="s">
        <v>1892</v>
      </c>
      <c r="B786" s="23" t="s">
        <v>1893</v>
      </c>
      <c r="C786" s="23" t="s">
        <v>306</v>
      </c>
      <c r="D786" s="24">
        <v>0.130269</v>
      </c>
      <c r="E786" s="26">
        <f>단가산출목록!E5</f>
        <v>420</v>
      </c>
      <c r="F786" s="29">
        <f>TRUNC(E786*D786,1)</f>
        <v>54.7</v>
      </c>
      <c r="G786" s="26">
        <f>단가산출목록!F5</f>
        <v>3529</v>
      </c>
      <c r="H786" s="29">
        <f>TRUNC(G786*D786,1)</f>
        <v>459.7</v>
      </c>
      <c r="I786" s="26">
        <f>단가산출목록!G5</f>
        <v>343</v>
      </c>
      <c r="J786" s="29">
        <f>TRUNC(I786*D786,1)</f>
        <v>44.6</v>
      </c>
      <c r="K786" s="26">
        <f t="shared" si="108"/>
        <v>4292</v>
      </c>
      <c r="L786" s="29">
        <f t="shared" si="108"/>
        <v>559</v>
      </c>
      <c r="M786" s="23" t="s">
        <v>1894</v>
      </c>
      <c r="N786" s="2" t="s">
        <v>496</v>
      </c>
      <c r="O786" s="2" t="s">
        <v>1895</v>
      </c>
      <c r="P786" s="2" t="s">
        <v>66</v>
      </c>
      <c r="Q786" s="2" t="s">
        <v>65</v>
      </c>
      <c r="R786" s="2" t="s">
        <v>66</v>
      </c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2" t="s">
        <v>53</v>
      </c>
      <c r="AW786" s="2" t="s">
        <v>1909</v>
      </c>
      <c r="AX786" s="2" t="s">
        <v>53</v>
      </c>
      <c r="AY786" s="2" t="s">
        <v>53</v>
      </c>
      <c r="AZ786" s="2" t="s">
        <v>53</v>
      </c>
    </row>
    <row r="787" spans="1:52" ht="30" customHeight="1">
      <c r="A787" s="23" t="s">
        <v>722</v>
      </c>
      <c r="B787" s="23" t="s">
        <v>723</v>
      </c>
      <c r="C787" s="23" t="s">
        <v>724</v>
      </c>
      <c r="D787" s="24">
        <v>1</v>
      </c>
      <c r="E787" s="26">
        <f>일위대가목록!E12</f>
        <v>10245</v>
      </c>
      <c r="F787" s="29">
        <f>TRUNC(E787*D787,1)</f>
        <v>10245</v>
      </c>
      <c r="G787" s="26">
        <f>일위대가목록!F12</f>
        <v>207556</v>
      </c>
      <c r="H787" s="29">
        <f>TRUNC(G787*D787,1)</f>
        <v>207556</v>
      </c>
      <c r="I787" s="26">
        <f>일위대가목록!G12</f>
        <v>38239</v>
      </c>
      <c r="J787" s="29">
        <f>TRUNC(I787*D787,1)</f>
        <v>38239</v>
      </c>
      <c r="K787" s="26">
        <f t="shared" si="108"/>
        <v>256040</v>
      </c>
      <c r="L787" s="29">
        <f t="shared" si="108"/>
        <v>256040</v>
      </c>
      <c r="M787" s="23" t="s">
        <v>725</v>
      </c>
      <c r="N787" s="2" t="s">
        <v>496</v>
      </c>
      <c r="O787" s="2" t="s">
        <v>721</v>
      </c>
      <c r="P787" s="2" t="s">
        <v>65</v>
      </c>
      <c r="Q787" s="2" t="s">
        <v>66</v>
      </c>
      <c r="R787" s="2" t="s">
        <v>66</v>
      </c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2" t="s">
        <v>53</v>
      </c>
      <c r="AW787" s="2" t="s">
        <v>1910</v>
      </c>
      <c r="AX787" s="2" t="s">
        <v>53</v>
      </c>
      <c r="AY787" s="2" t="s">
        <v>53</v>
      </c>
      <c r="AZ787" s="2" t="s">
        <v>53</v>
      </c>
    </row>
    <row r="788" spans="1:52" ht="30" customHeight="1">
      <c r="A788" s="23" t="s">
        <v>1911</v>
      </c>
      <c r="B788" s="23" t="s">
        <v>1912</v>
      </c>
      <c r="C788" s="23" t="s">
        <v>724</v>
      </c>
      <c r="D788" s="24">
        <v>1</v>
      </c>
      <c r="E788" s="26">
        <f>단가대비표!O35</f>
        <v>168000</v>
      </c>
      <c r="F788" s="29">
        <f>TRUNC(E788*D788,1)</f>
        <v>168000</v>
      </c>
      <c r="G788" s="26">
        <f>단가대비표!P35</f>
        <v>0</v>
      </c>
      <c r="H788" s="29">
        <f>TRUNC(G788*D788,1)</f>
        <v>0</v>
      </c>
      <c r="I788" s="26">
        <f>단가대비표!V35</f>
        <v>0</v>
      </c>
      <c r="J788" s="29">
        <f>TRUNC(I788*D788,1)</f>
        <v>0</v>
      </c>
      <c r="K788" s="26">
        <f t="shared" si="108"/>
        <v>168000</v>
      </c>
      <c r="L788" s="29">
        <f t="shared" si="108"/>
        <v>168000</v>
      </c>
      <c r="M788" s="23" t="s">
        <v>1913</v>
      </c>
      <c r="N788" s="2" t="s">
        <v>496</v>
      </c>
      <c r="O788" s="2" t="s">
        <v>1914</v>
      </c>
      <c r="P788" s="2" t="s">
        <v>66</v>
      </c>
      <c r="Q788" s="2" t="s">
        <v>66</v>
      </c>
      <c r="R788" s="2" t="s">
        <v>65</v>
      </c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2" t="s">
        <v>53</v>
      </c>
      <c r="AW788" s="2" t="s">
        <v>1915</v>
      </c>
      <c r="AX788" s="2" t="s">
        <v>53</v>
      </c>
      <c r="AY788" s="2" t="s">
        <v>53</v>
      </c>
      <c r="AZ788" s="2" t="s">
        <v>53</v>
      </c>
    </row>
    <row r="789" spans="1:52" ht="30" customHeight="1">
      <c r="A789" s="23" t="s">
        <v>626</v>
      </c>
      <c r="B789" s="23" t="s">
        <v>53</v>
      </c>
      <c r="C789" s="23" t="s">
        <v>53</v>
      </c>
      <c r="D789" s="24"/>
      <c r="E789" s="26"/>
      <c r="F789" s="29">
        <f>TRUNC(SUMIF(N785:N788, N784, F785:F788),0)</f>
        <v>178381</v>
      </c>
      <c r="G789" s="26"/>
      <c r="H789" s="29">
        <f>TRUNC(SUMIF(N785:N788, N784, H785:H788),0)</f>
        <v>208231</v>
      </c>
      <c r="I789" s="26"/>
      <c r="J789" s="29">
        <f>TRUNC(SUMIF(N785:N788, N784, J785:J788),0)</f>
        <v>38373</v>
      </c>
      <c r="K789" s="26"/>
      <c r="L789" s="29">
        <f>F789+H789+J789</f>
        <v>424985</v>
      </c>
      <c r="M789" s="23" t="s">
        <v>53</v>
      </c>
      <c r="N789" s="2" t="s">
        <v>69</v>
      </c>
      <c r="O789" s="2" t="s">
        <v>69</v>
      </c>
      <c r="P789" s="2" t="s">
        <v>53</v>
      </c>
      <c r="Q789" s="2" t="s">
        <v>53</v>
      </c>
      <c r="R789" s="2" t="s">
        <v>53</v>
      </c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2" t="s">
        <v>53</v>
      </c>
      <c r="AW789" s="2" t="s">
        <v>53</v>
      </c>
      <c r="AX789" s="2" t="s">
        <v>53</v>
      </c>
      <c r="AY789" s="2" t="s">
        <v>53</v>
      </c>
      <c r="AZ789" s="2" t="s">
        <v>53</v>
      </c>
    </row>
    <row r="790" spans="1:52" ht="30" customHeight="1">
      <c r="A790" s="24"/>
      <c r="B790" s="24"/>
      <c r="C790" s="24"/>
      <c r="D790" s="24"/>
      <c r="E790" s="26"/>
      <c r="F790" s="29"/>
      <c r="G790" s="26"/>
      <c r="H790" s="29"/>
      <c r="I790" s="26"/>
      <c r="J790" s="29"/>
      <c r="K790" s="26"/>
      <c r="L790" s="29"/>
      <c r="M790" s="24"/>
    </row>
    <row r="791" spans="1:52" ht="30" customHeight="1">
      <c r="A791" s="20" t="s">
        <v>1916</v>
      </c>
      <c r="B791" s="21"/>
      <c r="C791" s="21"/>
      <c r="D791" s="21"/>
      <c r="E791" s="25"/>
      <c r="F791" s="28"/>
      <c r="G791" s="25"/>
      <c r="H791" s="28"/>
      <c r="I791" s="25"/>
      <c r="J791" s="28"/>
      <c r="K791" s="25"/>
      <c r="L791" s="28"/>
      <c r="M791" s="22"/>
      <c r="N791" s="1" t="s">
        <v>491</v>
      </c>
    </row>
    <row r="792" spans="1:52" ht="30" customHeight="1">
      <c r="A792" s="23" t="s">
        <v>1887</v>
      </c>
      <c r="B792" s="23" t="s">
        <v>1888</v>
      </c>
      <c r="C792" s="23" t="s">
        <v>306</v>
      </c>
      <c r="D792" s="24">
        <v>0.216</v>
      </c>
      <c r="E792" s="26">
        <f>단가산출목록!E4</f>
        <v>381</v>
      </c>
      <c r="F792" s="29">
        <f>TRUNC(E792*D792,1)</f>
        <v>82.2</v>
      </c>
      <c r="G792" s="26">
        <f>단가산출목록!F4</f>
        <v>1000</v>
      </c>
      <c r="H792" s="29">
        <f>TRUNC(G792*D792,1)</f>
        <v>216</v>
      </c>
      <c r="I792" s="26">
        <f>단가산출목록!G4</f>
        <v>416</v>
      </c>
      <c r="J792" s="29">
        <f>TRUNC(I792*D792,1)</f>
        <v>89.8</v>
      </c>
      <c r="K792" s="26">
        <f t="shared" ref="K792:L795" si="109">TRUNC(E792+G792+I792,1)</f>
        <v>1797</v>
      </c>
      <c r="L792" s="29">
        <f t="shared" si="109"/>
        <v>388</v>
      </c>
      <c r="M792" s="23" t="s">
        <v>1889</v>
      </c>
      <c r="N792" s="2" t="s">
        <v>491</v>
      </c>
      <c r="O792" s="2" t="s">
        <v>1890</v>
      </c>
      <c r="P792" s="2" t="s">
        <v>66</v>
      </c>
      <c r="Q792" s="2" t="s">
        <v>65</v>
      </c>
      <c r="R792" s="2" t="s">
        <v>66</v>
      </c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2" t="s">
        <v>53</v>
      </c>
      <c r="AW792" s="2" t="s">
        <v>1917</v>
      </c>
      <c r="AX792" s="2" t="s">
        <v>53</v>
      </c>
      <c r="AY792" s="2" t="s">
        <v>53</v>
      </c>
      <c r="AZ792" s="2" t="s">
        <v>53</v>
      </c>
    </row>
    <row r="793" spans="1:52" ht="30" customHeight="1">
      <c r="A793" s="23" t="s">
        <v>1892</v>
      </c>
      <c r="B793" s="23" t="s">
        <v>1893</v>
      </c>
      <c r="C793" s="23" t="s">
        <v>306</v>
      </c>
      <c r="D793" s="24">
        <v>0.130269</v>
      </c>
      <c r="E793" s="26">
        <f>단가산출목록!E5</f>
        <v>420</v>
      </c>
      <c r="F793" s="29">
        <f>TRUNC(E793*D793,1)</f>
        <v>54.7</v>
      </c>
      <c r="G793" s="26">
        <f>단가산출목록!F5</f>
        <v>3529</v>
      </c>
      <c r="H793" s="29">
        <f>TRUNC(G793*D793,1)</f>
        <v>459.7</v>
      </c>
      <c r="I793" s="26">
        <f>단가산출목록!G5</f>
        <v>343</v>
      </c>
      <c r="J793" s="29">
        <f>TRUNC(I793*D793,1)</f>
        <v>44.6</v>
      </c>
      <c r="K793" s="26">
        <f t="shared" si="109"/>
        <v>4292</v>
      </c>
      <c r="L793" s="29">
        <f t="shared" si="109"/>
        <v>559</v>
      </c>
      <c r="M793" s="23" t="s">
        <v>1894</v>
      </c>
      <c r="N793" s="2" t="s">
        <v>491</v>
      </c>
      <c r="O793" s="2" t="s">
        <v>1895</v>
      </c>
      <c r="P793" s="2" t="s">
        <v>66</v>
      </c>
      <c r="Q793" s="2" t="s">
        <v>65</v>
      </c>
      <c r="R793" s="2" t="s">
        <v>66</v>
      </c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2" t="s">
        <v>53</v>
      </c>
      <c r="AW793" s="2" t="s">
        <v>1918</v>
      </c>
      <c r="AX793" s="2" t="s">
        <v>53</v>
      </c>
      <c r="AY793" s="2" t="s">
        <v>53</v>
      </c>
      <c r="AZ793" s="2" t="s">
        <v>53</v>
      </c>
    </row>
    <row r="794" spans="1:52" ht="30" customHeight="1">
      <c r="A794" s="23" t="s">
        <v>722</v>
      </c>
      <c r="B794" s="23" t="s">
        <v>723</v>
      </c>
      <c r="C794" s="23" t="s">
        <v>724</v>
      </c>
      <c r="D794" s="24">
        <v>1</v>
      </c>
      <c r="E794" s="26">
        <f>일위대가목록!E12</f>
        <v>10245</v>
      </c>
      <c r="F794" s="29">
        <f>TRUNC(E794*D794,1)</f>
        <v>10245</v>
      </c>
      <c r="G794" s="26">
        <f>일위대가목록!F12</f>
        <v>207556</v>
      </c>
      <c r="H794" s="29">
        <f>TRUNC(G794*D794,1)</f>
        <v>207556</v>
      </c>
      <c r="I794" s="26">
        <f>일위대가목록!G12</f>
        <v>38239</v>
      </c>
      <c r="J794" s="29">
        <f>TRUNC(I794*D794,1)</f>
        <v>38239</v>
      </c>
      <c r="K794" s="26">
        <f t="shared" si="109"/>
        <v>256040</v>
      </c>
      <c r="L794" s="29">
        <f t="shared" si="109"/>
        <v>256040</v>
      </c>
      <c r="M794" s="23" t="s">
        <v>725</v>
      </c>
      <c r="N794" s="2" t="s">
        <v>491</v>
      </c>
      <c r="O794" s="2" t="s">
        <v>721</v>
      </c>
      <c r="P794" s="2" t="s">
        <v>65</v>
      </c>
      <c r="Q794" s="2" t="s">
        <v>66</v>
      </c>
      <c r="R794" s="2" t="s">
        <v>66</v>
      </c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2" t="s">
        <v>53</v>
      </c>
      <c r="AW794" s="2" t="s">
        <v>1919</v>
      </c>
      <c r="AX794" s="2" t="s">
        <v>53</v>
      </c>
      <c r="AY794" s="2" t="s">
        <v>53</v>
      </c>
      <c r="AZ794" s="2" t="s">
        <v>53</v>
      </c>
    </row>
    <row r="795" spans="1:52" ht="30" customHeight="1">
      <c r="A795" s="23" t="s">
        <v>1920</v>
      </c>
      <c r="B795" s="23" t="s">
        <v>489</v>
      </c>
      <c r="C795" s="23" t="s">
        <v>724</v>
      </c>
      <c r="D795" s="24">
        <v>1</v>
      </c>
      <c r="E795" s="26">
        <f>단가대비표!O34</f>
        <v>258000</v>
      </c>
      <c r="F795" s="29">
        <f>TRUNC(E795*D795,1)</f>
        <v>258000</v>
      </c>
      <c r="G795" s="26">
        <f>단가대비표!P34</f>
        <v>0</v>
      </c>
      <c r="H795" s="29">
        <f>TRUNC(G795*D795,1)</f>
        <v>0</v>
      </c>
      <c r="I795" s="26">
        <f>단가대비표!V34</f>
        <v>0</v>
      </c>
      <c r="J795" s="29">
        <f>TRUNC(I795*D795,1)</f>
        <v>0</v>
      </c>
      <c r="K795" s="26">
        <f t="shared" si="109"/>
        <v>258000</v>
      </c>
      <c r="L795" s="29">
        <f t="shared" si="109"/>
        <v>258000</v>
      </c>
      <c r="M795" s="23" t="s">
        <v>1921</v>
      </c>
      <c r="N795" s="2" t="s">
        <v>491</v>
      </c>
      <c r="O795" s="2" t="s">
        <v>1922</v>
      </c>
      <c r="P795" s="2" t="s">
        <v>66</v>
      </c>
      <c r="Q795" s="2" t="s">
        <v>66</v>
      </c>
      <c r="R795" s="2" t="s">
        <v>65</v>
      </c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2" t="s">
        <v>53</v>
      </c>
      <c r="AW795" s="2" t="s">
        <v>1923</v>
      </c>
      <c r="AX795" s="2" t="s">
        <v>53</v>
      </c>
      <c r="AY795" s="2" t="s">
        <v>53</v>
      </c>
      <c r="AZ795" s="2" t="s">
        <v>53</v>
      </c>
    </row>
    <row r="796" spans="1:52" ht="30" customHeight="1">
      <c r="A796" s="23" t="s">
        <v>626</v>
      </c>
      <c r="B796" s="23" t="s">
        <v>53</v>
      </c>
      <c r="C796" s="23" t="s">
        <v>53</v>
      </c>
      <c r="D796" s="24"/>
      <c r="E796" s="26"/>
      <c r="F796" s="29">
        <f>TRUNC(SUMIF(N792:N795, N791, F792:F795),0)</f>
        <v>268381</v>
      </c>
      <c r="G796" s="26"/>
      <c r="H796" s="29">
        <f>TRUNC(SUMIF(N792:N795, N791, H792:H795),0)</f>
        <v>208231</v>
      </c>
      <c r="I796" s="26"/>
      <c r="J796" s="29">
        <f>TRUNC(SUMIF(N792:N795, N791, J792:J795),0)</f>
        <v>38373</v>
      </c>
      <c r="K796" s="26"/>
      <c r="L796" s="29">
        <f>F796+H796+J796</f>
        <v>514985</v>
      </c>
      <c r="M796" s="23" t="s">
        <v>53</v>
      </c>
      <c r="N796" s="2" t="s">
        <v>69</v>
      </c>
      <c r="O796" s="2" t="s">
        <v>69</v>
      </c>
      <c r="P796" s="2" t="s">
        <v>53</v>
      </c>
      <c r="Q796" s="2" t="s">
        <v>53</v>
      </c>
      <c r="R796" s="2" t="s">
        <v>53</v>
      </c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2" t="s">
        <v>53</v>
      </c>
      <c r="AW796" s="2" t="s">
        <v>53</v>
      </c>
      <c r="AX796" s="2" t="s">
        <v>53</v>
      </c>
      <c r="AY796" s="2" t="s">
        <v>53</v>
      </c>
      <c r="AZ796" s="2" t="s">
        <v>53</v>
      </c>
    </row>
    <row r="797" spans="1:52" ht="30" customHeight="1">
      <c r="A797" s="24"/>
      <c r="B797" s="24"/>
      <c r="C797" s="24"/>
      <c r="D797" s="24"/>
      <c r="E797" s="26"/>
      <c r="F797" s="29"/>
      <c r="G797" s="26"/>
      <c r="H797" s="29"/>
      <c r="I797" s="26"/>
      <c r="J797" s="29"/>
      <c r="K797" s="26"/>
      <c r="L797" s="29"/>
      <c r="M797" s="24"/>
    </row>
    <row r="798" spans="1:52" ht="30" customHeight="1">
      <c r="A798" s="20" t="s">
        <v>1924</v>
      </c>
      <c r="B798" s="21"/>
      <c r="C798" s="21"/>
      <c r="D798" s="21"/>
      <c r="E798" s="25"/>
      <c r="F798" s="28"/>
      <c r="G798" s="25"/>
      <c r="H798" s="28"/>
      <c r="I798" s="25"/>
      <c r="J798" s="28"/>
      <c r="K798" s="25"/>
      <c r="L798" s="28"/>
      <c r="M798" s="22"/>
      <c r="N798" s="1" t="s">
        <v>513</v>
      </c>
    </row>
    <row r="799" spans="1:52" ht="30" customHeight="1">
      <c r="A799" s="23" t="s">
        <v>1926</v>
      </c>
      <c r="B799" s="23" t="s">
        <v>622</v>
      </c>
      <c r="C799" s="23" t="s">
        <v>574</v>
      </c>
      <c r="D799" s="24">
        <v>0.74</v>
      </c>
      <c r="E799" s="26">
        <f>단가대비표!O134</f>
        <v>0</v>
      </c>
      <c r="F799" s="29">
        <f>TRUNC(E799*D799,1)</f>
        <v>0</v>
      </c>
      <c r="G799" s="26">
        <f>단가대비표!P134</f>
        <v>223246</v>
      </c>
      <c r="H799" s="29">
        <f>TRUNC(G799*D799,1)</f>
        <v>165202</v>
      </c>
      <c r="I799" s="26">
        <f>단가대비표!V134</f>
        <v>0</v>
      </c>
      <c r="J799" s="29">
        <f>TRUNC(I799*D799,1)</f>
        <v>0</v>
      </c>
      <c r="K799" s="26">
        <f t="shared" ref="K799:L802" si="110">TRUNC(E799+G799+I799,1)</f>
        <v>223246</v>
      </c>
      <c r="L799" s="29">
        <f t="shared" si="110"/>
        <v>165202</v>
      </c>
      <c r="M799" s="23" t="s">
        <v>1927</v>
      </c>
      <c r="N799" s="2" t="s">
        <v>513</v>
      </c>
      <c r="O799" s="2" t="s">
        <v>1928</v>
      </c>
      <c r="P799" s="2" t="s">
        <v>66</v>
      </c>
      <c r="Q799" s="2" t="s">
        <v>66</v>
      </c>
      <c r="R799" s="2" t="s">
        <v>65</v>
      </c>
      <c r="S799" s="3"/>
      <c r="T799" s="3"/>
      <c r="U799" s="3"/>
      <c r="V799" s="3">
        <v>1</v>
      </c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2" t="s">
        <v>53</v>
      </c>
      <c r="AW799" s="2" t="s">
        <v>1929</v>
      </c>
      <c r="AX799" s="2" t="s">
        <v>53</v>
      </c>
      <c r="AY799" s="2" t="s">
        <v>53</v>
      </c>
      <c r="AZ799" s="2" t="s">
        <v>53</v>
      </c>
    </row>
    <row r="800" spans="1:52" ht="30" customHeight="1">
      <c r="A800" s="23" t="s">
        <v>731</v>
      </c>
      <c r="B800" s="23" t="s">
        <v>622</v>
      </c>
      <c r="C800" s="23" t="s">
        <v>574</v>
      </c>
      <c r="D800" s="24">
        <v>0.37</v>
      </c>
      <c r="E800" s="26">
        <f>단가대비표!O125</f>
        <v>0</v>
      </c>
      <c r="F800" s="29">
        <f>TRUNC(E800*D800,1)</f>
        <v>0</v>
      </c>
      <c r="G800" s="26">
        <f>단가대비표!P125</f>
        <v>172698</v>
      </c>
      <c r="H800" s="29">
        <f>TRUNC(G800*D800,1)</f>
        <v>63898.2</v>
      </c>
      <c r="I800" s="26">
        <f>단가대비표!V125</f>
        <v>0</v>
      </c>
      <c r="J800" s="29">
        <f>TRUNC(I800*D800,1)</f>
        <v>0</v>
      </c>
      <c r="K800" s="26">
        <f t="shared" si="110"/>
        <v>172698</v>
      </c>
      <c r="L800" s="29">
        <f t="shared" si="110"/>
        <v>63898.2</v>
      </c>
      <c r="M800" s="23" t="s">
        <v>732</v>
      </c>
      <c r="N800" s="2" t="s">
        <v>513</v>
      </c>
      <c r="O800" s="2" t="s">
        <v>733</v>
      </c>
      <c r="P800" s="2" t="s">
        <v>66</v>
      </c>
      <c r="Q800" s="2" t="s">
        <v>66</v>
      </c>
      <c r="R800" s="2" t="s">
        <v>65</v>
      </c>
      <c r="S800" s="3"/>
      <c r="T800" s="3"/>
      <c r="U800" s="3"/>
      <c r="V800" s="3">
        <v>1</v>
      </c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2" t="s">
        <v>53</v>
      </c>
      <c r="AW800" s="2" t="s">
        <v>1930</v>
      </c>
      <c r="AX800" s="2" t="s">
        <v>53</v>
      </c>
      <c r="AY800" s="2" t="s">
        <v>53</v>
      </c>
      <c r="AZ800" s="2" t="s">
        <v>53</v>
      </c>
    </row>
    <row r="801" spans="1:52" ht="30" customHeight="1">
      <c r="A801" s="23" t="s">
        <v>686</v>
      </c>
      <c r="B801" s="23" t="s">
        <v>687</v>
      </c>
      <c r="C801" s="23" t="s">
        <v>604</v>
      </c>
      <c r="D801" s="24">
        <v>5.93</v>
      </c>
      <c r="E801" s="26">
        <f>일위대가목록!E9</f>
        <v>0</v>
      </c>
      <c r="F801" s="29">
        <f>TRUNC(E801*D801,1)</f>
        <v>0</v>
      </c>
      <c r="G801" s="26">
        <f>일위대가목록!F9</f>
        <v>0</v>
      </c>
      <c r="H801" s="29">
        <f>TRUNC(G801*D801,1)</f>
        <v>0</v>
      </c>
      <c r="I801" s="26">
        <f>일위대가목록!G9</f>
        <v>343</v>
      </c>
      <c r="J801" s="29">
        <f>TRUNC(I801*D801,1)</f>
        <v>2033.9</v>
      </c>
      <c r="K801" s="26">
        <f t="shared" si="110"/>
        <v>343</v>
      </c>
      <c r="L801" s="29">
        <f t="shared" si="110"/>
        <v>2033.9</v>
      </c>
      <c r="M801" s="23" t="s">
        <v>688</v>
      </c>
      <c r="N801" s="2" t="s">
        <v>513</v>
      </c>
      <c r="O801" s="2" t="s">
        <v>685</v>
      </c>
      <c r="P801" s="2" t="s">
        <v>65</v>
      </c>
      <c r="Q801" s="2" t="s">
        <v>66</v>
      </c>
      <c r="R801" s="2" t="s">
        <v>66</v>
      </c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2" t="s">
        <v>53</v>
      </c>
      <c r="AW801" s="2" t="s">
        <v>1931</v>
      </c>
      <c r="AX801" s="2" t="s">
        <v>53</v>
      </c>
      <c r="AY801" s="2" t="s">
        <v>53</v>
      </c>
      <c r="AZ801" s="2" t="s">
        <v>53</v>
      </c>
    </row>
    <row r="802" spans="1:52" ht="30" customHeight="1">
      <c r="A802" s="23" t="s">
        <v>616</v>
      </c>
      <c r="B802" s="23" t="s">
        <v>1746</v>
      </c>
      <c r="C802" s="23" t="s">
        <v>618</v>
      </c>
      <c r="D802" s="24">
        <v>1</v>
      </c>
      <c r="E802" s="26">
        <f>TRUNC(SUMIF(V799:V802, RIGHTB(O802, 1), H799:H802)*U802, 2)</f>
        <v>2291</v>
      </c>
      <c r="F802" s="29">
        <f>TRUNC(E802*D802,1)</f>
        <v>2291</v>
      </c>
      <c r="G802" s="26">
        <v>0</v>
      </c>
      <c r="H802" s="29">
        <f>TRUNC(G802*D802,1)</f>
        <v>0</v>
      </c>
      <c r="I802" s="26">
        <v>0</v>
      </c>
      <c r="J802" s="29">
        <f>TRUNC(I802*D802,1)</f>
        <v>0</v>
      </c>
      <c r="K802" s="26">
        <f t="shared" si="110"/>
        <v>2291</v>
      </c>
      <c r="L802" s="29">
        <f t="shared" si="110"/>
        <v>2291</v>
      </c>
      <c r="M802" s="23" t="s">
        <v>53</v>
      </c>
      <c r="N802" s="2" t="s">
        <v>513</v>
      </c>
      <c r="O802" s="2" t="s">
        <v>619</v>
      </c>
      <c r="P802" s="2" t="s">
        <v>66</v>
      </c>
      <c r="Q802" s="2" t="s">
        <v>66</v>
      </c>
      <c r="R802" s="2" t="s">
        <v>66</v>
      </c>
      <c r="S802" s="3">
        <v>1</v>
      </c>
      <c r="T802" s="3">
        <v>0</v>
      </c>
      <c r="U802" s="3">
        <v>0.01</v>
      </c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2" t="s">
        <v>53</v>
      </c>
      <c r="AW802" s="2" t="s">
        <v>1932</v>
      </c>
      <c r="AX802" s="2" t="s">
        <v>53</v>
      </c>
      <c r="AY802" s="2" t="s">
        <v>53</v>
      </c>
      <c r="AZ802" s="2" t="s">
        <v>53</v>
      </c>
    </row>
    <row r="803" spans="1:52" ht="30" customHeight="1">
      <c r="A803" s="23" t="s">
        <v>626</v>
      </c>
      <c r="B803" s="23" t="s">
        <v>53</v>
      </c>
      <c r="C803" s="23" t="s">
        <v>53</v>
      </c>
      <c r="D803" s="24"/>
      <c r="E803" s="26"/>
      <c r="F803" s="29">
        <f>TRUNC(SUMIF(N799:N802, N798, F799:F802),0)</f>
        <v>2291</v>
      </c>
      <c r="G803" s="26"/>
      <c r="H803" s="29">
        <f>TRUNC(SUMIF(N799:N802, N798, H799:H802),0)</f>
        <v>229100</v>
      </c>
      <c r="I803" s="26"/>
      <c r="J803" s="29">
        <f>TRUNC(SUMIF(N799:N802, N798, J799:J802),0)</f>
        <v>2033</v>
      </c>
      <c r="K803" s="26"/>
      <c r="L803" s="29">
        <f>F803+H803+J803</f>
        <v>233424</v>
      </c>
      <c r="M803" s="23" t="s">
        <v>53</v>
      </c>
      <c r="N803" s="2" t="s">
        <v>69</v>
      </c>
      <c r="O803" s="2" t="s">
        <v>69</v>
      </c>
      <c r="P803" s="2" t="s">
        <v>53</v>
      </c>
      <c r="Q803" s="2" t="s">
        <v>53</v>
      </c>
      <c r="R803" s="2" t="s">
        <v>53</v>
      </c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2" t="s">
        <v>53</v>
      </c>
      <c r="AW803" s="2" t="s">
        <v>53</v>
      </c>
      <c r="AX803" s="2" t="s">
        <v>53</v>
      </c>
      <c r="AY803" s="2" t="s">
        <v>53</v>
      </c>
      <c r="AZ803" s="2" t="s">
        <v>53</v>
      </c>
    </row>
    <row r="804" spans="1:52" ht="30" customHeight="1">
      <c r="A804" s="24"/>
      <c r="B804" s="24"/>
      <c r="C804" s="24"/>
      <c r="D804" s="24"/>
      <c r="E804" s="26"/>
      <c r="F804" s="29"/>
      <c r="G804" s="26"/>
      <c r="H804" s="29"/>
      <c r="I804" s="26"/>
      <c r="J804" s="29"/>
      <c r="K804" s="26"/>
      <c r="L804" s="29"/>
      <c r="M804" s="24"/>
    </row>
    <row r="805" spans="1:52" ht="30" customHeight="1">
      <c r="A805" s="20" t="s">
        <v>1933</v>
      </c>
      <c r="B805" s="21"/>
      <c r="C805" s="21"/>
      <c r="D805" s="21"/>
      <c r="E805" s="25"/>
      <c r="F805" s="28"/>
      <c r="G805" s="25"/>
      <c r="H805" s="28"/>
      <c r="I805" s="25"/>
      <c r="J805" s="28"/>
      <c r="K805" s="25"/>
      <c r="L805" s="28"/>
      <c r="M805" s="22"/>
      <c r="N805" s="1" t="s">
        <v>1905</v>
      </c>
    </row>
    <row r="806" spans="1:52" ht="30" customHeight="1">
      <c r="A806" s="23" t="s">
        <v>1935</v>
      </c>
      <c r="B806" s="23" t="s">
        <v>622</v>
      </c>
      <c r="C806" s="23" t="s">
        <v>574</v>
      </c>
      <c r="D806" s="24">
        <v>0.154</v>
      </c>
      <c r="E806" s="26">
        <f>단가대비표!O144</f>
        <v>0</v>
      </c>
      <c r="F806" s="29">
        <f>TRUNC(E806*D806,1)</f>
        <v>0</v>
      </c>
      <c r="G806" s="26">
        <f>단가대비표!P144</f>
        <v>260673</v>
      </c>
      <c r="H806" s="29">
        <f>TRUNC(G806*D806,1)</f>
        <v>40143.599999999999</v>
      </c>
      <c r="I806" s="26">
        <f>단가대비표!V144</f>
        <v>0</v>
      </c>
      <c r="J806" s="29">
        <f>TRUNC(I806*D806,1)</f>
        <v>0</v>
      </c>
      <c r="K806" s="26">
        <f>TRUNC(E806+G806+I806,1)</f>
        <v>260673</v>
      </c>
      <c r="L806" s="29">
        <f>TRUNC(F806+H806+J806,1)</f>
        <v>40143.599999999999</v>
      </c>
      <c r="M806" s="23" t="s">
        <v>1936</v>
      </c>
      <c r="N806" s="2" t="s">
        <v>1905</v>
      </c>
      <c r="O806" s="2" t="s">
        <v>1937</v>
      </c>
      <c r="P806" s="2" t="s">
        <v>66</v>
      </c>
      <c r="Q806" s="2" t="s">
        <v>66</v>
      </c>
      <c r="R806" s="2" t="s">
        <v>65</v>
      </c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2" t="s">
        <v>53</v>
      </c>
      <c r="AW806" s="2" t="s">
        <v>1938</v>
      </c>
      <c r="AX806" s="2" t="s">
        <v>53</v>
      </c>
      <c r="AY806" s="2" t="s">
        <v>53</v>
      </c>
      <c r="AZ806" s="2" t="s">
        <v>53</v>
      </c>
    </row>
    <row r="807" spans="1:52" ht="30" customHeight="1">
      <c r="A807" s="23" t="s">
        <v>731</v>
      </c>
      <c r="B807" s="23" t="s">
        <v>622</v>
      </c>
      <c r="C807" s="23" t="s">
        <v>574</v>
      </c>
      <c r="D807" s="24">
        <v>7.6999999999999999E-2</v>
      </c>
      <c r="E807" s="26">
        <f>단가대비표!O125</f>
        <v>0</v>
      </c>
      <c r="F807" s="29">
        <f>TRUNC(E807*D807,1)</f>
        <v>0</v>
      </c>
      <c r="G807" s="26">
        <f>단가대비표!P125</f>
        <v>172698</v>
      </c>
      <c r="H807" s="29">
        <f>TRUNC(G807*D807,1)</f>
        <v>13297.7</v>
      </c>
      <c r="I807" s="26">
        <f>단가대비표!V125</f>
        <v>0</v>
      </c>
      <c r="J807" s="29">
        <f>TRUNC(I807*D807,1)</f>
        <v>0</v>
      </c>
      <c r="K807" s="26">
        <f>TRUNC(E807+G807+I807,1)</f>
        <v>172698</v>
      </c>
      <c r="L807" s="29">
        <f>TRUNC(F807+H807+J807,1)</f>
        <v>13297.7</v>
      </c>
      <c r="M807" s="23" t="s">
        <v>732</v>
      </c>
      <c r="N807" s="2" t="s">
        <v>1905</v>
      </c>
      <c r="O807" s="2" t="s">
        <v>733</v>
      </c>
      <c r="P807" s="2" t="s">
        <v>66</v>
      </c>
      <c r="Q807" s="2" t="s">
        <v>66</v>
      </c>
      <c r="R807" s="2" t="s">
        <v>65</v>
      </c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2" t="s">
        <v>53</v>
      </c>
      <c r="AW807" s="2" t="s">
        <v>1939</v>
      </c>
      <c r="AX807" s="2" t="s">
        <v>53</v>
      </c>
      <c r="AY807" s="2" t="s">
        <v>53</v>
      </c>
      <c r="AZ807" s="2" t="s">
        <v>53</v>
      </c>
    </row>
    <row r="808" spans="1:52" ht="30" customHeight="1">
      <c r="A808" s="23" t="s">
        <v>626</v>
      </c>
      <c r="B808" s="23" t="s">
        <v>53</v>
      </c>
      <c r="C808" s="23" t="s">
        <v>53</v>
      </c>
      <c r="D808" s="24"/>
      <c r="E808" s="26"/>
      <c r="F808" s="29">
        <f>TRUNC(SUMIF(N806:N807, N805, F806:F807),0)</f>
        <v>0</v>
      </c>
      <c r="G808" s="26"/>
      <c r="H808" s="29">
        <f>TRUNC(SUMIF(N806:N807, N805, H806:H807),0)</f>
        <v>53441</v>
      </c>
      <c r="I808" s="26"/>
      <c r="J808" s="29">
        <f>TRUNC(SUMIF(N806:N807, N805, J806:J807),0)</f>
        <v>0</v>
      </c>
      <c r="K808" s="26"/>
      <c r="L808" s="29">
        <f>F808+H808+J808</f>
        <v>53441</v>
      </c>
      <c r="M808" s="23" t="s">
        <v>53</v>
      </c>
      <c r="N808" s="2" t="s">
        <v>69</v>
      </c>
      <c r="O808" s="2" t="s">
        <v>69</v>
      </c>
      <c r="P808" s="2" t="s">
        <v>53</v>
      </c>
      <c r="Q808" s="2" t="s">
        <v>53</v>
      </c>
      <c r="R808" s="2" t="s">
        <v>53</v>
      </c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2" t="s">
        <v>53</v>
      </c>
      <c r="AW808" s="2" t="s">
        <v>53</v>
      </c>
      <c r="AX808" s="2" t="s">
        <v>53</v>
      </c>
      <c r="AY808" s="2" t="s">
        <v>53</v>
      </c>
      <c r="AZ808" s="2" t="s">
        <v>53</v>
      </c>
    </row>
  </sheetData>
  <mergeCells count="45">
    <mergeCell ref="P3:P4"/>
    <mergeCell ref="A3:A4"/>
    <mergeCell ref="B3:B4"/>
    <mergeCell ref="C3:C4"/>
    <mergeCell ref="D3:D4"/>
    <mergeCell ref="E3:F3"/>
    <mergeCell ref="G3:H3"/>
    <mergeCell ref="I3:J3"/>
    <mergeCell ref="K3:L3"/>
    <mergeCell ref="M3:M4"/>
    <mergeCell ref="N3:N4"/>
    <mergeCell ref="O3:O4"/>
    <mergeCell ref="AB3:AB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N3:AN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U3:AU4"/>
    <mergeCell ref="AV3:AV4"/>
    <mergeCell ref="AW3:AW4"/>
    <mergeCell ref="AO3:AO4"/>
    <mergeCell ref="AP3:AP4"/>
    <mergeCell ref="AQ3:AQ4"/>
    <mergeCell ref="AR3:AR4"/>
    <mergeCell ref="AS3:AS4"/>
    <mergeCell ref="AT3:AT4"/>
  </mergeCells>
  <phoneticPr fontId="3" type="noConversion"/>
  <pageMargins left="0.60000000000000009" right="0.2" top="0.39370078740157477" bottom="0.2" header="0" footer="4.0000000000000008E-2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5"/>
  <sheetViews>
    <sheetView topLeftCell="B1" workbookViewId="0"/>
  </sheetViews>
  <sheetFormatPr defaultRowHeight="13.5"/>
  <cols>
    <col min="1" max="1" width="11.77734375" hidden="1" customWidth="1"/>
    <col min="2" max="3" width="30.77734375" customWidth="1"/>
    <col min="4" max="4" width="4.77734375" customWidth="1"/>
    <col min="5" max="8" width="13.77734375" customWidth="1"/>
    <col min="9" max="9" width="8.77734375" customWidth="1"/>
    <col min="10" max="10" width="12.77734375" customWidth="1"/>
    <col min="11" max="11" width="11.77734375" hidden="1" customWidth="1"/>
    <col min="12" max="12" width="20.77734375" customWidth="1"/>
  </cols>
  <sheetData>
    <row r="1" spans="1:12" ht="30" customHeight="1">
      <c r="A1" s="5"/>
      <c r="B1" s="4" t="s">
        <v>1940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0" customHeight="1">
      <c r="A2" s="17"/>
      <c r="B2" s="18" t="s">
        <v>1</v>
      </c>
      <c r="C2" s="7"/>
      <c r="D2" s="7"/>
      <c r="E2" s="7"/>
      <c r="F2" s="7"/>
      <c r="G2" s="7"/>
      <c r="H2" s="7"/>
      <c r="I2" s="7"/>
      <c r="J2" s="7"/>
      <c r="K2" s="7"/>
      <c r="L2" s="8"/>
    </row>
    <row r="3" spans="1:12" ht="30" customHeight="1">
      <c r="A3" s="9" t="s">
        <v>579</v>
      </c>
      <c r="B3" s="9" t="s">
        <v>2</v>
      </c>
      <c r="C3" s="9" t="s">
        <v>3</v>
      </c>
      <c r="D3" s="9" t="s">
        <v>4</v>
      </c>
      <c r="E3" s="9" t="s">
        <v>580</v>
      </c>
      <c r="F3" s="9" t="s">
        <v>581</v>
      </c>
      <c r="G3" s="9" t="s">
        <v>582</v>
      </c>
      <c r="H3" s="9" t="s">
        <v>583</v>
      </c>
      <c r="I3" s="9" t="s">
        <v>584</v>
      </c>
      <c r="J3" s="9" t="s">
        <v>1941</v>
      </c>
      <c r="K3" s="9" t="s">
        <v>1942</v>
      </c>
      <c r="L3" s="9" t="s">
        <v>588</v>
      </c>
    </row>
    <row r="4" spans="1:12" ht="30" customHeight="1">
      <c r="A4" s="30" t="s">
        <v>1890</v>
      </c>
      <c r="B4" s="30" t="s">
        <v>1887</v>
      </c>
      <c r="C4" s="30" t="s">
        <v>1888</v>
      </c>
      <c r="D4" s="30" t="s">
        <v>306</v>
      </c>
      <c r="E4" s="31">
        <f>단가산출서!B20</f>
        <v>381</v>
      </c>
      <c r="F4" s="31">
        <f>단가산출서!C20</f>
        <v>1000</v>
      </c>
      <c r="G4" s="31">
        <f>단가산출서!D20</f>
        <v>416</v>
      </c>
      <c r="H4" s="31">
        <f>단가산출서!E20</f>
        <v>1797</v>
      </c>
      <c r="I4" s="30" t="s">
        <v>1889</v>
      </c>
      <c r="J4" s="30" t="s">
        <v>53</v>
      </c>
      <c r="K4" s="30" t="s">
        <v>1890</v>
      </c>
      <c r="L4" s="30" t="s">
        <v>1951</v>
      </c>
    </row>
    <row r="5" spans="1:12" ht="30" customHeight="1">
      <c r="A5" s="30" t="s">
        <v>1895</v>
      </c>
      <c r="B5" s="30" t="s">
        <v>1892</v>
      </c>
      <c r="C5" s="30" t="s">
        <v>1893</v>
      </c>
      <c r="D5" s="30" t="s">
        <v>306</v>
      </c>
      <c r="E5" s="31">
        <f>단가산출서!B53</f>
        <v>420</v>
      </c>
      <c r="F5" s="31">
        <f>단가산출서!C53</f>
        <v>3529</v>
      </c>
      <c r="G5" s="31">
        <f>단가산출서!D53</f>
        <v>343</v>
      </c>
      <c r="H5" s="31">
        <f>단가산출서!E53</f>
        <v>4292</v>
      </c>
      <c r="I5" s="30" t="s">
        <v>1894</v>
      </c>
      <c r="J5" s="30" t="s">
        <v>53</v>
      </c>
      <c r="K5" s="30" t="s">
        <v>1895</v>
      </c>
      <c r="L5" s="30" t="s">
        <v>1990</v>
      </c>
    </row>
  </sheetData>
  <phoneticPr fontId="3" type="noConversion"/>
  <pageMargins left="0.60000000000000009" right="0.2" top="0.39370078740157477" bottom="0.2" header="0" footer="4.0000000000000008E-2"/>
  <pageSetup paperSize="9"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53"/>
  <sheetViews>
    <sheetView workbookViewId="0"/>
  </sheetViews>
  <sheetFormatPr defaultRowHeight="13.5"/>
  <cols>
    <col min="1" max="1" width="77.77734375" customWidth="1"/>
    <col min="2" max="5" width="13.77734375" customWidth="1"/>
    <col min="6" max="6" width="12.77734375" customWidth="1"/>
    <col min="7" max="8" width="11.77734375" hidden="1" customWidth="1"/>
    <col min="9" max="10" width="30.77734375" hidden="1" customWidth="1"/>
    <col min="11" max="11" width="6.77734375" hidden="1" customWidth="1"/>
    <col min="12" max="12" width="13.77734375" hidden="1" customWidth="1"/>
    <col min="13" max="14" width="6.77734375" hidden="1" customWidth="1"/>
    <col min="15" max="20" width="2.77734375" hidden="1" customWidth="1"/>
  </cols>
  <sheetData>
    <row r="1" spans="1:20" ht="30" customHeight="1">
      <c r="A1" s="4" t="s">
        <v>1943</v>
      </c>
      <c r="B1" s="5"/>
      <c r="C1" s="5"/>
      <c r="D1" s="5"/>
      <c r="E1" s="5"/>
      <c r="F1" s="5"/>
    </row>
    <row r="2" spans="1:20" ht="30" customHeight="1">
      <c r="A2" s="6" t="s">
        <v>1</v>
      </c>
      <c r="B2" s="7"/>
      <c r="C2" s="7"/>
      <c r="D2" s="7"/>
      <c r="E2" s="7"/>
      <c r="F2" s="8"/>
    </row>
    <row r="3" spans="1:20" ht="30" customHeight="1">
      <c r="A3" s="9" t="s">
        <v>1944</v>
      </c>
      <c r="B3" s="9" t="s">
        <v>580</v>
      </c>
      <c r="C3" s="9" t="s">
        <v>581</v>
      </c>
      <c r="D3" s="9" t="s">
        <v>582</v>
      </c>
      <c r="E3" s="9" t="s">
        <v>583</v>
      </c>
      <c r="F3" s="9" t="s">
        <v>1941</v>
      </c>
      <c r="G3" s="1" t="s">
        <v>1942</v>
      </c>
      <c r="H3" s="1" t="s">
        <v>1945</v>
      </c>
      <c r="I3" s="1" t="s">
        <v>1946</v>
      </c>
      <c r="J3" s="1" t="s">
        <v>1947</v>
      </c>
      <c r="K3" s="1" t="s">
        <v>4</v>
      </c>
      <c r="L3" s="1" t="s">
        <v>5</v>
      </c>
      <c r="M3" s="1" t="s">
        <v>14</v>
      </c>
      <c r="N3" s="1" t="s">
        <v>1948</v>
      </c>
      <c r="O3" s="1" t="s">
        <v>1949</v>
      </c>
      <c r="P3" s="1" t="s">
        <v>1949</v>
      </c>
      <c r="Q3" s="1" t="s">
        <v>1949</v>
      </c>
      <c r="R3" s="1" t="s">
        <v>1949</v>
      </c>
      <c r="S3" s="1" t="s">
        <v>1949</v>
      </c>
      <c r="T3" s="1" t="s">
        <v>1950</v>
      </c>
    </row>
    <row r="4" spans="1:20" ht="20.100000000000001" customHeight="1">
      <c r="A4" s="32" t="s">
        <v>1952</v>
      </c>
      <c r="B4" s="32"/>
      <c r="C4" s="32"/>
      <c r="D4" s="32"/>
      <c r="E4" s="32"/>
      <c r="F4" s="33" t="s">
        <v>53</v>
      </c>
      <c r="G4" s="1" t="s">
        <v>1890</v>
      </c>
      <c r="I4" s="1" t="s">
        <v>1887</v>
      </c>
      <c r="J4" s="1" t="s">
        <v>1888</v>
      </c>
      <c r="K4" s="1" t="s">
        <v>306</v>
      </c>
    </row>
    <row r="5" spans="1:20" ht="20.100000000000001" customHeight="1">
      <c r="A5" s="34" t="s">
        <v>53</v>
      </c>
      <c r="B5" s="35"/>
      <c r="C5" s="35"/>
      <c r="D5" s="35"/>
      <c r="E5" s="35"/>
      <c r="F5" s="34" t="s">
        <v>53</v>
      </c>
      <c r="G5" s="1" t="s">
        <v>1890</v>
      </c>
      <c r="H5" s="1" t="s">
        <v>563</v>
      </c>
      <c r="I5" s="1" t="s">
        <v>53</v>
      </c>
      <c r="J5" s="1" t="s">
        <v>53</v>
      </c>
      <c r="K5" s="1" t="s">
        <v>53</v>
      </c>
      <c r="L5">
        <v>1</v>
      </c>
      <c r="M5" s="1" t="s">
        <v>53</v>
      </c>
      <c r="O5" s="1" t="s">
        <v>53</v>
      </c>
      <c r="P5" s="1" t="s">
        <v>53</v>
      </c>
      <c r="Q5" s="1" t="s">
        <v>53</v>
      </c>
      <c r="R5" s="1" t="s">
        <v>53</v>
      </c>
      <c r="S5" s="1" t="s">
        <v>53</v>
      </c>
      <c r="T5" s="1" t="s">
        <v>53</v>
      </c>
    </row>
    <row r="6" spans="1:20" ht="20.100000000000001" customHeight="1">
      <c r="A6" s="34" t="s">
        <v>1953</v>
      </c>
      <c r="B6" s="35">
        <v>0</v>
      </c>
      <c r="C6" s="35">
        <v>0</v>
      </c>
      <c r="D6" s="35">
        <v>0</v>
      </c>
      <c r="E6" s="35">
        <v>0</v>
      </c>
      <c r="F6" s="34" t="s">
        <v>53</v>
      </c>
      <c r="G6" s="1" t="s">
        <v>1890</v>
      </c>
      <c r="H6" s="1" t="s">
        <v>1954</v>
      </c>
      <c r="I6" s="1" t="s">
        <v>1955</v>
      </c>
      <c r="J6" s="1" t="s">
        <v>53</v>
      </c>
      <c r="K6" s="1" t="s">
        <v>53</v>
      </c>
      <c r="M6" s="1" t="s">
        <v>53</v>
      </c>
      <c r="O6" s="1" t="s">
        <v>53</v>
      </c>
      <c r="P6" s="1" t="s">
        <v>53</v>
      </c>
      <c r="Q6" s="1" t="s">
        <v>53</v>
      </c>
      <c r="R6" s="1" t="s">
        <v>53</v>
      </c>
      <c r="S6" s="1" t="s">
        <v>53</v>
      </c>
      <c r="T6" s="1" t="s">
        <v>53</v>
      </c>
    </row>
    <row r="7" spans="1:20" ht="20.100000000000001" customHeight="1">
      <c r="A7" s="34" t="s">
        <v>1956</v>
      </c>
      <c r="B7" s="35">
        <v>0</v>
      </c>
      <c r="C7" s="35">
        <v>0</v>
      </c>
      <c r="D7" s="35">
        <v>0</v>
      </c>
      <c r="E7" s="35">
        <v>0</v>
      </c>
      <c r="F7" s="34" t="s">
        <v>53</v>
      </c>
      <c r="G7" s="1" t="s">
        <v>1890</v>
      </c>
      <c r="H7" s="1" t="s">
        <v>1954</v>
      </c>
      <c r="I7" s="1" t="s">
        <v>1956</v>
      </c>
      <c r="J7" s="1" t="s">
        <v>53</v>
      </c>
      <c r="K7" s="1" t="s">
        <v>53</v>
      </c>
      <c r="M7" s="1" t="s">
        <v>53</v>
      </c>
      <c r="O7" s="1" t="s">
        <v>53</v>
      </c>
      <c r="P7" s="1" t="s">
        <v>53</v>
      </c>
      <c r="Q7" s="1" t="s">
        <v>53</v>
      </c>
      <c r="R7" s="1" t="s">
        <v>53</v>
      </c>
      <c r="S7" s="1" t="s">
        <v>53</v>
      </c>
      <c r="T7" s="1" t="s">
        <v>53</v>
      </c>
    </row>
    <row r="8" spans="1:20" ht="20.100000000000001" customHeight="1">
      <c r="A8" s="34" t="s">
        <v>1957</v>
      </c>
      <c r="B8" s="35">
        <v>0</v>
      </c>
      <c r="C8" s="35">
        <v>0</v>
      </c>
      <c r="D8" s="35">
        <v>0</v>
      </c>
      <c r="E8" s="35">
        <v>0</v>
      </c>
      <c r="F8" s="34" t="s">
        <v>53</v>
      </c>
      <c r="G8" s="1" t="s">
        <v>1890</v>
      </c>
      <c r="H8" s="1" t="s">
        <v>1954</v>
      </c>
      <c r="I8" s="1" t="s">
        <v>1958</v>
      </c>
      <c r="J8" s="1" t="s">
        <v>53</v>
      </c>
      <c r="K8" s="1" t="s">
        <v>53</v>
      </c>
      <c r="M8" s="1" t="s">
        <v>1959</v>
      </c>
      <c r="N8">
        <v>0.7</v>
      </c>
      <c r="O8" s="1" t="s">
        <v>53</v>
      </c>
      <c r="P8" s="1" t="s">
        <v>53</v>
      </c>
      <c r="Q8" s="1" t="s">
        <v>53</v>
      </c>
      <c r="R8" s="1" t="s">
        <v>53</v>
      </c>
      <c r="S8" s="1" t="s">
        <v>53</v>
      </c>
      <c r="T8" s="1" t="s">
        <v>53</v>
      </c>
    </row>
    <row r="9" spans="1:20" ht="20.100000000000001" customHeight="1">
      <c r="A9" s="34" t="s">
        <v>1960</v>
      </c>
      <c r="B9" s="35">
        <v>0</v>
      </c>
      <c r="C9" s="35">
        <v>0</v>
      </c>
      <c r="D9" s="35">
        <v>0</v>
      </c>
      <c r="E9" s="35">
        <v>0</v>
      </c>
      <c r="F9" s="34" t="s">
        <v>53</v>
      </c>
      <c r="G9" s="1" t="s">
        <v>1890</v>
      </c>
      <c r="H9" s="1" t="s">
        <v>1954</v>
      </c>
      <c r="I9" s="1" t="s">
        <v>1961</v>
      </c>
      <c r="J9" s="1" t="s">
        <v>53</v>
      </c>
      <c r="K9" s="1" t="s">
        <v>53</v>
      </c>
      <c r="M9" s="1" t="s">
        <v>1962</v>
      </c>
      <c r="N9">
        <v>0.9</v>
      </c>
      <c r="O9" s="1" t="s">
        <v>53</v>
      </c>
      <c r="P9" s="1" t="s">
        <v>53</v>
      </c>
      <c r="Q9" s="1" t="s">
        <v>53</v>
      </c>
      <c r="R9" s="1" t="s">
        <v>53</v>
      </c>
      <c r="S9" s="1" t="s">
        <v>53</v>
      </c>
      <c r="T9" s="1" t="s">
        <v>53</v>
      </c>
    </row>
    <row r="10" spans="1:20" ht="20.100000000000001" customHeight="1">
      <c r="A10" s="34" t="s">
        <v>1963</v>
      </c>
      <c r="B10" s="35">
        <v>0</v>
      </c>
      <c r="C10" s="35">
        <v>0</v>
      </c>
      <c r="D10" s="35">
        <v>0</v>
      </c>
      <c r="E10" s="35">
        <v>0</v>
      </c>
      <c r="F10" s="34" t="s">
        <v>53</v>
      </c>
      <c r="G10" s="1" t="s">
        <v>1890</v>
      </c>
      <c r="H10" s="1" t="s">
        <v>1954</v>
      </c>
      <c r="I10" s="1" t="s">
        <v>1964</v>
      </c>
      <c r="J10" s="1" t="s">
        <v>53</v>
      </c>
      <c r="K10" s="1" t="s">
        <v>53</v>
      </c>
      <c r="M10" s="1" t="s">
        <v>66</v>
      </c>
      <c r="N10">
        <v>0.8</v>
      </c>
      <c r="O10" s="1" t="s">
        <v>53</v>
      </c>
      <c r="P10" s="1" t="s">
        <v>53</v>
      </c>
      <c r="Q10" s="1" t="s">
        <v>53</v>
      </c>
      <c r="R10" s="1" t="s">
        <v>53</v>
      </c>
      <c r="S10" s="1" t="s">
        <v>53</v>
      </c>
      <c r="T10" s="1" t="s">
        <v>53</v>
      </c>
    </row>
    <row r="11" spans="1:20" ht="20.100000000000001" customHeight="1">
      <c r="A11" s="34" t="s">
        <v>1965</v>
      </c>
      <c r="B11" s="35">
        <v>0</v>
      </c>
      <c r="C11" s="35">
        <v>0</v>
      </c>
      <c r="D11" s="35">
        <v>0</v>
      </c>
      <c r="E11" s="35">
        <v>0</v>
      </c>
      <c r="F11" s="34" t="s">
        <v>53</v>
      </c>
      <c r="G11" s="1" t="s">
        <v>1890</v>
      </c>
      <c r="H11" s="1" t="s">
        <v>1954</v>
      </c>
      <c r="I11" s="1" t="s">
        <v>1966</v>
      </c>
      <c r="J11" s="1" t="s">
        <v>53</v>
      </c>
      <c r="K11" s="1" t="s">
        <v>53</v>
      </c>
      <c r="M11" s="1" t="s">
        <v>1967</v>
      </c>
      <c r="N11">
        <v>0.05</v>
      </c>
      <c r="O11" s="1" t="s">
        <v>53</v>
      </c>
      <c r="P11" s="1" t="s">
        <v>53</v>
      </c>
      <c r="Q11" s="1" t="s">
        <v>53</v>
      </c>
      <c r="R11" s="1" t="s">
        <v>53</v>
      </c>
      <c r="S11" s="1" t="s">
        <v>53</v>
      </c>
      <c r="T11" s="1" t="s">
        <v>53</v>
      </c>
    </row>
    <row r="12" spans="1:20" ht="20.100000000000001" customHeight="1">
      <c r="A12" s="34" t="s">
        <v>1968</v>
      </c>
      <c r="B12" s="35">
        <v>0</v>
      </c>
      <c r="C12" s="35">
        <v>0</v>
      </c>
      <c r="D12" s="35">
        <v>0</v>
      </c>
      <c r="E12" s="35">
        <v>0</v>
      </c>
      <c r="F12" s="34" t="s">
        <v>53</v>
      </c>
      <c r="G12" s="1" t="s">
        <v>1890</v>
      </c>
      <c r="H12" s="1" t="s">
        <v>1954</v>
      </c>
      <c r="I12" s="1" t="s">
        <v>1969</v>
      </c>
      <c r="J12" s="1" t="s">
        <v>53</v>
      </c>
      <c r="K12" s="1" t="s">
        <v>53</v>
      </c>
      <c r="M12" s="1" t="s">
        <v>1970</v>
      </c>
      <c r="N12">
        <v>0.65</v>
      </c>
      <c r="O12" s="1" t="s">
        <v>53</v>
      </c>
      <c r="P12" s="1" t="s">
        <v>53</v>
      </c>
      <c r="Q12" s="1" t="s">
        <v>53</v>
      </c>
      <c r="R12" s="1" t="s">
        <v>53</v>
      </c>
      <c r="S12" s="1" t="s">
        <v>53</v>
      </c>
      <c r="T12" s="1" t="s">
        <v>53</v>
      </c>
    </row>
    <row r="13" spans="1:20" ht="20.100000000000001" customHeight="1">
      <c r="A13" s="34" t="s">
        <v>1971</v>
      </c>
      <c r="B13" s="35">
        <v>0</v>
      </c>
      <c r="C13" s="35">
        <v>0</v>
      </c>
      <c r="D13" s="35">
        <v>0</v>
      </c>
      <c r="E13" s="35">
        <v>0</v>
      </c>
      <c r="F13" s="34" t="s">
        <v>53</v>
      </c>
      <c r="G13" s="1" t="s">
        <v>1890</v>
      </c>
      <c r="H13" s="1" t="s">
        <v>1954</v>
      </c>
      <c r="I13" s="1" t="s">
        <v>1972</v>
      </c>
      <c r="J13" s="1" t="s">
        <v>53</v>
      </c>
      <c r="K13" s="1" t="s">
        <v>53</v>
      </c>
      <c r="M13" s="1" t="s">
        <v>1973</v>
      </c>
      <c r="N13">
        <v>20</v>
      </c>
      <c r="O13" s="1" t="s">
        <v>53</v>
      </c>
      <c r="P13" s="1" t="s">
        <v>53</v>
      </c>
      <c r="Q13" s="1" t="s">
        <v>53</v>
      </c>
      <c r="R13" s="1" t="s">
        <v>53</v>
      </c>
      <c r="S13" s="1" t="s">
        <v>53</v>
      </c>
      <c r="T13" s="1" t="s">
        <v>53</v>
      </c>
    </row>
    <row r="14" spans="1:20" ht="20.100000000000001" customHeight="1">
      <c r="A14" s="34" t="s">
        <v>1974</v>
      </c>
      <c r="B14" s="35">
        <v>0</v>
      </c>
      <c r="C14" s="35">
        <v>0</v>
      </c>
      <c r="D14" s="35">
        <v>0</v>
      </c>
      <c r="E14" s="35">
        <v>0</v>
      </c>
      <c r="F14" s="34" t="s">
        <v>53</v>
      </c>
      <c r="G14" s="1" t="s">
        <v>1890</v>
      </c>
      <c r="H14" s="1" t="s">
        <v>1954</v>
      </c>
      <c r="I14" s="1" t="s">
        <v>1975</v>
      </c>
      <c r="J14" s="1" t="s">
        <v>53</v>
      </c>
      <c r="K14" s="1" t="s">
        <v>53</v>
      </c>
      <c r="M14" s="1" t="s">
        <v>1976</v>
      </c>
      <c r="N14">
        <v>58.968000000000004</v>
      </c>
      <c r="O14" s="1" t="s">
        <v>53</v>
      </c>
      <c r="P14" s="1" t="s">
        <v>53</v>
      </c>
      <c r="Q14" s="1" t="s">
        <v>53</v>
      </c>
      <c r="R14" s="1" t="s">
        <v>53</v>
      </c>
      <c r="S14" s="1" t="s">
        <v>53</v>
      </c>
      <c r="T14" s="1" t="s">
        <v>53</v>
      </c>
    </row>
    <row r="15" spans="1:20" ht="20.100000000000001" customHeight="1">
      <c r="A15" s="34" t="s">
        <v>1956</v>
      </c>
      <c r="B15" s="35">
        <v>0</v>
      </c>
      <c r="C15" s="35">
        <v>0</v>
      </c>
      <c r="D15" s="35">
        <v>0</v>
      </c>
      <c r="E15" s="35">
        <v>0</v>
      </c>
      <c r="F15" s="34" t="s">
        <v>53</v>
      </c>
      <c r="G15" s="1" t="s">
        <v>1890</v>
      </c>
      <c r="H15" s="1" t="s">
        <v>1954</v>
      </c>
      <c r="I15" s="1" t="s">
        <v>53</v>
      </c>
      <c r="J15" s="1" t="s">
        <v>53</v>
      </c>
      <c r="K15" s="1" t="s">
        <v>53</v>
      </c>
      <c r="M15" s="1" t="s">
        <v>53</v>
      </c>
      <c r="O15" s="1" t="s">
        <v>53</v>
      </c>
      <c r="P15" s="1" t="s">
        <v>53</v>
      </c>
      <c r="Q15" s="1" t="s">
        <v>53</v>
      </c>
      <c r="R15" s="1" t="s">
        <v>53</v>
      </c>
      <c r="S15" s="1" t="s">
        <v>53</v>
      </c>
      <c r="T15" s="1" t="s">
        <v>53</v>
      </c>
    </row>
    <row r="16" spans="1:20" ht="20.100000000000001" customHeight="1">
      <c r="A16" s="36" t="str">
        <f>" 재료비:  "&amp;일위대가목록!E4&amp;"/"&amp;N14&amp;"="&amp;B16</f>
        <v xml:space="preserve"> 재료비:  22501/58.968=381.5</v>
      </c>
      <c r="B16" s="35">
        <f>TRUNC(일위대가목록!E4/N14,1)</f>
        <v>381.5</v>
      </c>
      <c r="C16" s="35">
        <v>0</v>
      </c>
      <c r="D16" s="35">
        <v>0</v>
      </c>
      <c r="E16" s="35">
        <f>SUM(B16,C16,D16)</f>
        <v>381.5</v>
      </c>
      <c r="F16" s="34" t="s">
        <v>53</v>
      </c>
      <c r="G16" s="1" t="s">
        <v>1890</v>
      </c>
      <c r="H16" s="1" t="s">
        <v>1954</v>
      </c>
      <c r="I16" s="1" t="s">
        <v>1977</v>
      </c>
      <c r="J16" s="1" t="s">
        <v>53</v>
      </c>
      <c r="K16" s="1" t="s">
        <v>53</v>
      </c>
      <c r="M16" s="1" t="s">
        <v>53</v>
      </c>
      <c r="N16">
        <f>TRUNC(일위대가목록!E4/N14,1)</f>
        <v>381.5</v>
      </c>
      <c r="O16" s="1" t="s">
        <v>1978</v>
      </c>
      <c r="P16" s="1" t="s">
        <v>1979</v>
      </c>
      <c r="Q16" s="1" t="s">
        <v>1980</v>
      </c>
      <c r="R16" s="1" t="s">
        <v>1981</v>
      </c>
      <c r="S16" s="1" t="s">
        <v>1982</v>
      </c>
      <c r="T16" s="1" t="s">
        <v>1983</v>
      </c>
    </row>
    <row r="17" spans="1:20" ht="20.100000000000001" customHeight="1">
      <c r="A17" s="36" t="str">
        <f>" 노무비:  "&amp;일위대가목록!F4&amp;"/"&amp;N14&amp;"="&amp;C17</f>
        <v xml:space="preserve"> 노무비:  59025/58.968=1000.9</v>
      </c>
      <c r="B17" s="35">
        <v>0</v>
      </c>
      <c r="C17" s="35">
        <f>TRUNC(일위대가목록!F4/N14,1)</f>
        <v>1000.9</v>
      </c>
      <c r="D17" s="35">
        <v>0</v>
      </c>
      <c r="E17" s="35">
        <f>SUM(B17,C17,D17)</f>
        <v>1000.9</v>
      </c>
      <c r="F17" s="34" t="s">
        <v>53</v>
      </c>
      <c r="G17" s="1" t="s">
        <v>1890</v>
      </c>
      <c r="H17" s="1" t="s">
        <v>1954</v>
      </c>
      <c r="I17" s="1" t="s">
        <v>1984</v>
      </c>
      <c r="J17" s="1" t="s">
        <v>53</v>
      </c>
      <c r="K17" s="1" t="s">
        <v>53</v>
      </c>
      <c r="M17" s="1" t="s">
        <v>53</v>
      </c>
      <c r="N17">
        <f>TRUNC(일위대가목록!F4/N14,1)</f>
        <v>1000.9</v>
      </c>
      <c r="O17" s="1" t="s">
        <v>1978</v>
      </c>
      <c r="P17" s="1" t="s">
        <v>1979</v>
      </c>
      <c r="Q17" s="1" t="s">
        <v>1980</v>
      </c>
      <c r="R17" s="1" t="s">
        <v>1981</v>
      </c>
      <c r="S17" s="1" t="s">
        <v>1982</v>
      </c>
      <c r="T17" s="1" t="s">
        <v>1983</v>
      </c>
    </row>
    <row r="18" spans="1:20" ht="20.100000000000001" customHeight="1">
      <c r="A18" s="36" t="str">
        <f>" 경  비:  "&amp;일위대가목록!G4&amp;"/"&amp;N14&amp;"="&amp;D18</f>
        <v xml:space="preserve"> 경  비:  24554/58.968=416.3</v>
      </c>
      <c r="B18" s="35">
        <v>0</v>
      </c>
      <c r="C18" s="35">
        <v>0</v>
      </c>
      <c r="D18" s="35">
        <f>TRUNC(일위대가목록!G4/N14,1)</f>
        <v>416.3</v>
      </c>
      <c r="E18" s="35">
        <f>SUM(B18,C18,D18)</f>
        <v>416.3</v>
      </c>
      <c r="F18" s="34" t="s">
        <v>53</v>
      </c>
      <c r="G18" s="1" t="s">
        <v>1890</v>
      </c>
      <c r="H18" s="1" t="s">
        <v>1954</v>
      </c>
      <c r="I18" s="1" t="s">
        <v>1985</v>
      </c>
      <c r="J18" s="1" t="s">
        <v>53</v>
      </c>
      <c r="K18" s="1" t="s">
        <v>53</v>
      </c>
      <c r="M18" s="1" t="s">
        <v>53</v>
      </c>
      <c r="N18">
        <f>TRUNC(일위대가목록!G4/N14,1)</f>
        <v>416.3</v>
      </c>
      <c r="O18" s="1" t="s">
        <v>1978</v>
      </c>
      <c r="P18" s="1" t="s">
        <v>1979</v>
      </c>
      <c r="Q18" s="1" t="s">
        <v>1980</v>
      </c>
      <c r="R18" s="1" t="s">
        <v>1981</v>
      </c>
      <c r="S18" s="1" t="s">
        <v>1982</v>
      </c>
      <c r="T18" s="1" t="s">
        <v>1983</v>
      </c>
    </row>
    <row r="19" spans="1:20" ht="20.100000000000001" customHeight="1">
      <c r="A19" s="34" t="s">
        <v>1986</v>
      </c>
      <c r="B19" s="35">
        <f>TRUNC(SUMIF(O6:O18, "T11", B6:B18), 1)</f>
        <v>381.5</v>
      </c>
      <c r="C19" s="35">
        <f>TRUNC(SUMIF(O6:O18, "T11", C6:C18), 1)</f>
        <v>1000.9</v>
      </c>
      <c r="D19" s="35">
        <f>TRUNC(SUMIF(O6:O18, "T11", D6:D18), 1)</f>
        <v>416.3</v>
      </c>
      <c r="E19" s="35">
        <f>TRUNC(SUM(B19,C19, D19), 1)</f>
        <v>1798.7</v>
      </c>
      <c r="F19" s="34" t="s">
        <v>53</v>
      </c>
      <c r="G19" s="1" t="s">
        <v>1890</v>
      </c>
      <c r="H19" s="1" t="s">
        <v>1954</v>
      </c>
      <c r="I19" s="1" t="s">
        <v>1987</v>
      </c>
      <c r="J19" s="1" t="s">
        <v>53</v>
      </c>
      <c r="K19" s="1" t="s">
        <v>53</v>
      </c>
      <c r="M19" s="1" t="s">
        <v>1988</v>
      </c>
      <c r="O19" s="1" t="s">
        <v>53</v>
      </c>
      <c r="P19" s="1" t="s">
        <v>53</v>
      </c>
      <c r="Q19" s="1" t="s">
        <v>53</v>
      </c>
      <c r="R19" s="1" t="s">
        <v>53</v>
      </c>
      <c r="S19" s="1" t="s">
        <v>53</v>
      </c>
      <c r="T19" s="1" t="s">
        <v>53</v>
      </c>
    </row>
    <row r="20" spans="1:20" ht="20.100000000000001" customHeight="1">
      <c r="A20" s="34" t="s">
        <v>1989</v>
      </c>
      <c r="B20" s="37">
        <f>TRUNC(SUMIF(T5:T19, "TT", B5:B19), 0)</f>
        <v>381</v>
      </c>
      <c r="C20" s="37">
        <f>TRUNC(SUMIF(T5:T19, "TT", C5:C19), 0)</f>
        <v>1000</v>
      </c>
      <c r="D20" s="37">
        <f>TRUNC(SUMIF(T5:T19, "TT", D5:D19), 0)</f>
        <v>416</v>
      </c>
      <c r="E20" s="37">
        <f>TRUNC(SUM(B20,C20, D20), 0)</f>
        <v>1797</v>
      </c>
      <c r="F20" s="36"/>
    </row>
    <row r="21" spans="1:20" ht="20.100000000000001" customHeight="1">
      <c r="A21" s="36"/>
      <c r="B21" s="36"/>
      <c r="C21" s="36"/>
      <c r="D21" s="36"/>
      <c r="E21" s="36"/>
      <c r="F21" s="36"/>
    </row>
    <row r="22" spans="1:20" ht="20.100000000000001" customHeight="1">
      <c r="A22" s="36" t="s">
        <v>1991</v>
      </c>
      <c r="B22" s="36"/>
      <c r="C22" s="36"/>
      <c r="D22" s="36"/>
      <c r="E22" s="36"/>
      <c r="F22" s="34" t="s">
        <v>53</v>
      </c>
      <c r="G22" s="1" t="s">
        <v>1895</v>
      </c>
      <c r="I22" s="1" t="s">
        <v>1892</v>
      </c>
      <c r="J22" s="1" t="s">
        <v>1893</v>
      </c>
      <c r="K22" s="1" t="s">
        <v>306</v>
      </c>
    </row>
    <row r="23" spans="1:20" ht="20.100000000000001" customHeight="1">
      <c r="A23" s="34" t="s">
        <v>53</v>
      </c>
      <c r="B23" s="35"/>
      <c r="C23" s="35"/>
      <c r="D23" s="35"/>
      <c r="E23" s="35"/>
      <c r="F23" s="34" t="s">
        <v>53</v>
      </c>
      <c r="G23" s="1" t="s">
        <v>1895</v>
      </c>
      <c r="H23" s="1" t="s">
        <v>563</v>
      </c>
      <c r="I23" s="1" t="s">
        <v>53</v>
      </c>
      <c r="J23" s="1" t="s">
        <v>53</v>
      </c>
      <c r="K23" s="1" t="s">
        <v>306</v>
      </c>
      <c r="L23">
        <v>1</v>
      </c>
      <c r="M23" s="1" t="s">
        <v>53</v>
      </c>
      <c r="O23" s="1" t="s">
        <v>53</v>
      </c>
      <c r="P23" s="1" t="s">
        <v>53</v>
      </c>
      <c r="Q23" s="1" t="s">
        <v>53</v>
      </c>
      <c r="R23" s="1" t="s">
        <v>53</v>
      </c>
      <c r="S23" s="1" t="s">
        <v>53</v>
      </c>
      <c r="T23" s="1" t="s">
        <v>53</v>
      </c>
    </row>
    <row r="24" spans="1:20" ht="20.100000000000001" customHeight="1">
      <c r="A24" s="34" t="s">
        <v>1992</v>
      </c>
      <c r="B24" s="35">
        <v>0</v>
      </c>
      <c r="C24" s="35">
        <v>0</v>
      </c>
      <c r="D24" s="35">
        <v>0</v>
      </c>
      <c r="E24" s="35">
        <v>0</v>
      </c>
      <c r="F24" s="34" t="s">
        <v>53</v>
      </c>
      <c r="G24" s="1" t="s">
        <v>1895</v>
      </c>
      <c r="H24" s="1" t="s">
        <v>1954</v>
      </c>
      <c r="I24" s="1" t="s">
        <v>1993</v>
      </c>
      <c r="J24" s="1" t="s">
        <v>53</v>
      </c>
      <c r="K24" s="1" t="s">
        <v>53</v>
      </c>
      <c r="M24" s="1" t="s">
        <v>53</v>
      </c>
      <c r="O24" s="1" t="s">
        <v>53</v>
      </c>
      <c r="P24" s="1" t="s">
        <v>53</v>
      </c>
      <c r="Q24" s="1" t="s">
        <v>53</v>
      </c>
      <c r="R24" s="1" t="s">
        <v>53</v>
      </c>
      <c r="S24" s="1" t="s">
        <v>53</v>
      </c>
      <c r="T24" s="1" t="s">
        <v>53</v>
      </c>
    </row>
    <row r="25" spans="1:20" ht="20.100000000000001" customHeight="1">
      <c r="A25" s="34" t="s">
        <v>1994</v>
      </c>
      <c r="B25" s="35">
        <v>0</v>
      </c>
      <c r="C25" s="35">
        <v>0</v>
      </c>
      <c r="D25" s="35">
        <v>0</v>
      </c>
      <c r="E25" s="35">
        <v>0</v>
      </c>
      <c r="F25" s="34" t="s">
        <v>53</v>
      </c>
      <c r="G25" s="1" t="s">
        <v>1895</v>
      </c>
      <c r="H25" s="1" t="s">
        <v>1954</v>
      </c>
      <c r="I25" s="1" t="s">
        <v>1995</v>
      </c>
      <c r="J25" s="1" t="s">
        <v>53</v>
      </c>
      <c r="K25" s="1" t="s">
        <v>53</v>
      </c>
      <c r="M25" s="1" t="s">
        <v>1959</v>
      </c>
      <c r="N25">
        <v>0.7</v>
      </c>
      <c r="O25" s="1" t="s">
        <v>53</v>
      </c>
      <c r="P25" s="1" t="s">
        <v>53</v>
      </c>
      <c r="Q25" s="1" t="s">
        <v>53</v>
      </c>
      <c r="R25" s="1" t="s">
        <v>53</v>
      </c>
      <c r="S25" s="1" t="s">
        <v>53</v>
      </c>
      <c r="T25" s="1" t="s">
        <v>53</v>
      </c>
    </row>
    <row r="26" spans="1:20" ht="20.100000000000001" customHeight="1">
      <c r="A26" s="34" t="s">
        <v>1996</v>
      </c>
      <c r="B26" s="35">
        <v>0</v>
      </c>
      <c r="C26" s="35">
        <v>0</v>
      </c>
      <c r="D26" s="35">
        <v>0</v>
      </c>
      <c r="E26" s="35">
        <v>0</v>
      </c>
      <c r="F26" s="34" t="s">
        <v>53</v>
      </c>
      <c r="G26" s="1" t="s">
        <v>1895</v>
      </c>
      <c r="H26" s="1" t="s">
        <v>1954</v>
      </c>
      <c r="I26" s="1" t="s">
        <v>1997</v>
      </c>
      <c r="J26" s="1" t="s">
        <v>53</v>
      </c>
      <c r="K26" s="1" t="s">
        <v>53</v>
      </c>
      <c r="M26" s="1" t="s">
        <v>1962</v>
      </c>
      <c r="N26">
        <v>1.1000000000000001</v>
      </c>
      <c r="O26" s="1" t="s">
        <v>53</v>
      </c>
      <c r="P26" s="1" t="s">
        <v>53</v>
      </c>
      <c r="Q26" s="1" t="s">
        <v>53</v>
      </c>
      <c r="R26" s="1" t="s">
        <v>53</v>
      </c>
      <c r="S26" s="1" t="s">
        <v>53</v>
      </c>
      <c r="T26" s="1" t="s">
        <v>53</v>
      </c>
    </row>
    <row r="27" spans="1:20" ht="20.100000000000001" customHeight="1">
      <c r="A27" s="34" t="s">
        <v>1998</v>
      </c>
      <c r="B27" s="35">
        <v>0</v>
      </c>
      <c r="C27" s="35">
        <v>0</v>
      </c>
      <c r="D27" s="35">
        <v>0</v>
      </c>
      <c r="E27" s="35">
        <v>0</v>
      </c>
      <c r="F27" s="34" t="s">
        <v>53</v>
      </c>
      <c r="G27" s="1" t="s">
        <v>1895</v>
      </c>
      <c r="H27" s="1" t="s">
        <v>1954</v>
      </c>
      <c r="I27" s="1" t="s">
        <v>1999</v>
      </c>
      <c r="J27" s="1" t="s">
        <v>53</v>
      </c>
      <c r="K27" s="1" t="s">
        <v>53</v>
      </c>
      <c r="M27" s="1" t="s">
        <v>2000</v>
      </c>
      <c r="N27">
        <v>1.25</v>
      </c>
      <c r="O27" s="1" t="s">
        <v>53</v>
      </c>
      <c r="P27" s="1" t="s">
        <v>53</v>
      </c>
      <c r="Q27" s="1" t="s">
        <v>53</v>
      </c>
      <c r="R27" s="1" t="s">
        <v>53</v>
      </c>
      <c r="S27" s="1" t="s">
        <v>53</v>
      </c>
      <c r="T27" s="1" t="s">
        <v>53</v>
      </c>
    </row>
    <row r="28" spans="1:20" ht="20.100000000000001" customHeight="1">
      <c r="A28" s="34" t="s">
        <v>2001</v>
      </c>
      <c r="B28" s="35">
        <v>0</v>
      </c>
      <c r="C28" s="35">
        <v>0</v>
      </c>
      <c r="D28" s="35">
        <v>0</v>
      </c>
      <c r="E28" s="35">
        <v>0</v>
      </c>
      <c r="F28" s="34" t="s">
        <v>53</v>
      </c>
      <c r="G28" s="1" t="s">
        <v>1895</v>
      </c>
      <c r="H28" s="1" t="s">
        <v>1954</v>
      </c>
      <c r="I28" s="1" t="s">
        <v>2002</v>
      </c>
      <c r="J28" s="1" t="s">
        <v>53</v>
      </c>
      <c r="K28" s="1" t="s">
        <v>53</v>
      </c>
      <c r="M28" s="1" t="s">
        <v>563</v>
      </c>
      <c r="N28">
        <v>0.9</v>
      </c>
      <c r="O28" s="1" t="s">
        <v>53</v>
      </c>
      <c r="P28" s="1" t="s">
        <v>53</v>
      </c>
      <c r="Q28" s="1" t="s">
        <v>53</v>
      </c>
      <c r="R28" s="1" t="s">
        <v>53</v>
      </c>
      <c r="S28" s="1" t="s">
        <v>53</v>
      </c>
      <c r="T28" s="1" t="s">
        <v>53</v>
      </c>
    </row>
    <row r="29" spans="1:20" ht="20.100000000000001" customHeight="1">
      <c r="A29" s="34" t="s">
        <v>2003</v>
      </c>
      <c r="B29" s="35">
        <v>0</v>
      </c>
      <c r="C29" s="35">
        <v>0</v>
      </c>
      <c r="D29" s="35">
        <v>0</v>
      </c>
      <c r="E29" s="35">
        <v>0</v>
      </c>
      <c r="F29" s="34" t="s">
        <v>53</v>
      </c>
      <c r="G29" s="1" t="s">
        <v>1895</v>
      </c>
      <c r="H29" s="1" t="s">
        <v>1954</v>
      </c>
      <c r="I29" s="1" t="s">
        <v>2004</v>
      </c>
      <c r="J29" s="1" t="s">
        <v>53</v>
      </c>
      <c r="K29" s="1" t="s">
        <v>53</v>
      </c>
      <c r="M29" s="1" t="s">
        <v>66</v>
      </c>
      <c r="N29">
        <v>0.72</v>
      </c>
      <c r="O29" s="1" t="s">
        <v>53</v>
      </c>
      <c r="P29" s="1" t="s">
        <v>53</v>
      </c>
      <c r="Q29" s="1" t="s">
        <v>53</v>
      </c>
      <c r="R29" s="1" t="s">
        <v>53</v>
      </c>
      <c r="S29" s="1" t="s">
        <v>53</v>
      </c>
      <c r="T29" s="1" t="s">
        <v>53</v>
      </c>
    </row>
    <row r="30" spans="1:20" ht="20.100000000000001" customHeight="1">
      <c r="A30" s="34" t="s">
        <v>2005</v>
      </c>
      <c r="B30" s="35">
        <v>0</v>
      </c>
      <c r="C30" s="35">
        <v>0</v>
      </c>
      <c r="D30" s="35">
        <v>0</v>
      </c>
      <c r="E30" s="35">
        <v>0</v>
      </c>
      <c r="F30" s="34" t="s">
        <v>53</v>
      </c>
      <c r="G30" s="1" t="s">
        <v>1895</v>
      </c>
      <c r="H30" s="1" t="s">
        <v>1954</v>
      </c>
      <c r="I30" s="1" t="s">
        <v>2006</v>
      </c>
      <c r="J30" s="1" t="s">
        <v>53</v>
      </c>
      <c r="K30" s="1" t="s">
        <v>53</v>
      </c>
      <c r="M30" s="1" t="s">
        <v>1970</v>
      </c>
      <c r="N30">
        <v>0.75</v>
      </c>
      <c r="O30" s="1" t="s">
        <v>53</v>
      </c>
      <c r="P30" s="1" t="s">
        <v>53</v>
      </c>
      <c r="Q30" s="1" t="s">
        <v>53</v>
      </c>
      <c r="R30" s="1" t="s">
        <v>53</v>
      </c>
      <c r="S30" s="1" t="s">
        <v>53</v>
      </c>
      <c r="T30" s="1" t="s">
        <v>53</v>
      </c>
    </row>
    <row r="31" spans="1:20" ht="20.100000000000001" customHeight="1">
      <c r="A31" s="34" t="s">
        <v>2007</v>
      </c>
      <c r="B31" s="35">
        <v>0</v>
      </c>
      <c r="C31" s="35">
        <v>0</v>
      </c>
      <c r="D31" s="35">
        <v>0</v>
      </c>
      <c r="E31" s="35">
        <v>0</v>
      </c>
      <c r="F31" s="34" t="s">
        <v>53</v>
      </c>
      <c r="G31" s="1" t="s">
        <v>1895</v>
      </c>
      <c r="H31" s="1" t="s">
        <v>1954</v>
      </c>
      <c r="I31" s="1" t="s">
        <v>2008</v>
      </c>
      <c r="J31" s="1" t="s">
        <v>53</v>
      </c>
      <c r="K31" s="1" t="s">
        <v>53</v>
      </c>
      <c r="M31" s="1" t="s">
        <v>1973</v>
      </c>
      <c r="N31">
        <v>18</v>
      </c>
      <c r="O31" s="1" t="s">
        <v>53</v>
      </c>
      <c r="P31" s="1" t="s">
        <v>53</v>
      </c>
      <c r="Q31" s="1" t="s">
        <v>53</v>
      </c>
      <c r="R31" s="1" t="s">
        <v>53</v>
      </c>
      <c r="S31" s="1" t="s">
        <v>53</v>
      </c>
      <c r="T31" s="1" t="s">
        <v>53</v>
      </c>
    </row>
    <row r="32" spans="1:20" ht="20.100000000000001" customHeight="1">
      <c r="A32" s="34" t="s">
        <v>2009</v>
      </c>
      <c r="B32" s="35">
        <v>0</v>
      </c>
      <c r="C32" s="35">
        <v>0</v>
      </c>
      <c r="D32" s="35">
        <v>0</v>
      </c>
      <c r="E32" s="35">
        <v>0</v>
      </c>
      <c r="F32" s="34" t="s">
        <v>53</v>
      </c>
      <c r="G32" s="1" t="s">
        <v>1895</v>
      </c>
      <c r="H32" s="1" t="s">
        <v>1954</v>
      </c>
      <c r="I32" s="1" t="s">
        <v>2010</v>
      </c>
      <c r="J32" s="1" t="s">
        <v>53</v>
      </c>
      <c r="K32" s="1" t="s">
        <v>53</v>
      </c>
      <c r="M32" s="1" t="s">
        <v>1976</v>
      </c>
      <c r="N32">
        <v>83.16</v>
      </c>
      <c r="O32" s="1" t="s">
        <v>53</v>
      </c>
      <c r="P32" s="1" t="s">
        <v>53</v>
      </c>
      <c r="Q32" s="1" t="s">
        <v>53</v>
      </c>
      <c r="R32" s="1" t="s">
        <v>53</v>
      </c>
      <c r="S32" s="1" t="s">
        <v>53</v>
      </c>
      <c r="T32" s="1" t="s">
        <v>53</v>
      </c>
    </row>
    <row r="33" spans="1:20" ht="20.100000000000001" customHeight="1">
      <c r="A33" s="36" t="str">
        <f>" 재료비:  "&amp;일위대가목록!E4&amp;"/"&amp;N32&amp;"="&amp;B33</f>
        <v xml:space="preserve"> 재료비:  22501/83.16=270.5</v>
      </c>
      <c r="B33" s="35">
        <f>TRUNC(일위대가목록!E4/N32,1)</f>
        <v>270.5</v>
      </c>
      <c r="C33" s="35">
        <v>0</v>
      </c>
      <c r="D33" s="35">
        <v>0</v>
      </c>
      <c r="E33" s="35">
        <f>SUM(B33,C33,D33)</f>
        <v>270.5</v>
      </c>
      <c r="F33" s="34" t="s">
        <v>53</v>
      </c>
      <c r="G33" s="1" t="s">
        <v>1895</v>
      </c>
      <c r="H33" s="1" t="s">
        <v>1954</v>
      </c>
      <c r="I33" s="1" t="s">
        <v>1977</v>
      </c>
      <c r="J33" s="1" t="s">
        <v>53</v>
      </c>
      <c r="K33" s="1" t="s">
        <v>53</v>
      </c>
      <c r="M33" s="1" t="s">
        <v>53</v>
      </c>
      <c r="N33">
        <f>TRUNC(일위대가목록!E4/N32,1)</f>
        <v>270.5</v>
      </c>
      <c r="O33" s="1" t="s">
        <v>1978</v>
      </c>
      <c r="P33" s="1" t="s">
        <v>1979</v>
      </c>
      <c r="Q33" s="1" t="s">
        <v>1980</v>
      </c>
      <c r="R33" s="1" t="s">
        <v>1981</v>
      </c>
      <c r="S33" s="1" t="s">
        <v>1982</v>
      </c>
      <c r="T33" s="1" t="s">
        <v>1983</v>
      </c>
    </row>
    <row r="34" spans="1:20" ht="20.100000000000001" customHeight="1">
      <c r="A34" s="36" t="str">
        <f>" 노무비:  "&amp;일위대가목록!F4&amp;"/"&amp;N32&amp;"="&amp;C34</f>
        <v xml:space="preserve"> 노무비:  59025/83.16=709.7</v>
      </c>
      <c r="B34" s="35">
        <v>0</v>
      </c>
      <c r="C34" s="35">
        <f>TRUNC(일위대가목록!F4/N32,1)</f>
        <v>709.7</v>
      </c>
      <c r="D34" s="35">
        <v>0</v>
      </c>
      <c r="E34" s="35">
        <f>SUM(B34,C34,D34)</f>
        <v>709.7</v>
      </c>
      <c r="F34" s="34" t="s">
        <v>53</v>
      </c>
      <c r="G34" s="1" t="s">
        <v>1895</v>
      </c>
      <c r="H34" s="1" t="s">
        <v>1954</v>
      </c>
      <c r="I34" s="1" t="s">
        <v>1984</v>
      </c>
      <c r="J34" s="1" t="s">
        <v>53</v>
      </c>
      <c r="K34" s="1" t="s">
        <v>53</v>
      </c>
      <c r="M34" s="1" t="s">
        <v>53</v>
      </c>
      <c r="N34">
        <f>TRUNC(일위대가목록!F4/N32,1)</f>
        <v>709.7</v>
      </c>
      <c r="O34" s="1" t="s">
        <v>1978</v>
      </c>
      <c r="P34" s="1" t="s">
        <v>1979</v>
      </c>
      <c r="Q34" s="1" t="s">
        <v>1980</v>
      </c>
      <c r="R34" s="1" t="s">
        <v>1981</v>
      </c>
      <c r="S34" s="1" t="s">
        <v>1982</v>
      </c>
      <c r="T34" s="1" t="s">
        <v>1983</v>
      </c>
    </row>
    <row r="35" spans="1:20" ht="20.100000000000001" customHeight="1">
      <c r="A35" s="36" t="str">
        <f>" 경  비:  "&amp;일위대가목록!G4&amp;"/"&amp;N32&amp;"="&amp;D35</f>
        <v xml:space="preserve"> 경  비:  24554/83.16=295.2</v>
      </c>
      <c r="B35" s="35">
        <v>0</v>
      </c>
      <c r="C35" s="35">
        <v>0</v>
      </c>
      <c r="D35" s="35">
        <f>TRUNC(일위대가목록!G4/N32,1)</f>
        <v>295.2</v>
      </c>
      <c r="E35" s="35">
        <f>SUM(B35,C35,D35)</f>
        <v>295.2</v>
      </c>
      <c r="F35" s="34" t="s">
        <v>53</v>
      </c>
      <c r="G35" s="1" t="s">
        <v>1895</v>
      </c>
      <c r="H35" s="1" t="s">
        <v>1954</v>
      </c>
      <c r="I35" s="1" t="s">
        <v>1985</v>
      </c>
      <c r="J35" s="1" t="s">
        <v>53</v>
      </c>
      <c r="K35" s="1" t="s">
        <v>53</v>
      </c>
      <c r="M35" s="1" t="s">
        <v>53</v>
      </c>
      <c r="N35">
        <f>TRUNC(일위대가목록!G4/N32,1)</f>
        <v>295.2</v>
      </c>
      <c r="O35" s="1" t="s">
        <v>1978</v>
      </c>
      <c r="P35" s="1" t="s">
        <v>1979</v>
      </c>
      <c r="Q35" s="1" t="s">
        <v>1980</v>
      </c>
      <c r="R35" s="1" t="s">
        <v>1981</v>
      </c>
      <c r="S35" s="1" t="s">
        <v>1982</v>
      </c>
      <c r="T35" s="1" t="s">
        <v>1983</v>
      </c>
    </row>
    <row r="36" spans="1:20" ht="20.100000000000001" customHeight="1">
      <c r="A36" s="34" t="s">
        <v>1986</v>
      </c>
      <c r="B36" s="35">
        <f>TRUNC(SUMIF(O24:O35, "T11", B24:B35), 1)</f>
        <v>270.5</v>
      </c>
      <c r="C36" s="35">
        <f>TRUNC(SUMIF(O24:O35, "T11", C24:C35), 1)</f>
        <v>709.7</v>
      </c>
      <c r="D36" s="35">
        <f>TRUNC(SUMIF(O24:O35, "T11", D24:D35), 1)</f>
        <v>295.2</v>
      </c>
      <c r="E36" s="35">
        <f>TRUNC(SUM(B36,C36, D36), 1)</f>
        <v>1275.4000000000001</v>
      </c>
      <c r="F36" s="34" t="s">
        <v>53</v>
      </c>
      <c r="G36" s="1" t="s">
        <v>1895</v>
      </c>
      <c r="H36" s="1" t="s">
        <v>1954</v>
      </c>
      <c r="I36" s="1" t="s">
        <v>1987</v>
      </c>
      <c r="J36" s="1" t="s">
        <v>53</v>
      </c>
      <c r="K36" s="1" t="s">
        <v>53</v>
      </c>
      <c r="M36" s="1" t="s">
        <v>1988</v>
      </c>
      <c r="O36" s="1" t="s">
        <v>53</v>
      </c>
      <c r="P36" s="1" t="s">
        <v>53</v>
      </c>
      <c r="Q36" s="1" t="s">
        <v>53</v>
      </c>
      <c r="R36" s="1" t="s">
        <v>53</v>
      </c>
      <c r="S36" s="1" t="s">
        <v>53</v>
      </c>
      <c r="T36" s="1" t="s">
        <v>53</v>
      </c>
    </row>
    <row r="37" spans="1:20" ht="20.100000000000001" customHeight="1">
      <c r="A37" s="34" t="s">
        <v>1986</v>
      </c>
      <c r="B37" s="35">
        <f>TRUNC(SUMIF(O36:O37, "T12", B36:B37), 1)</f>
        <v>0</v>
      </c>
      <c r="C37" s="35">
        <f>TRUNC(SUMIF(O36:O37, "T12", C36:C37), 1)</f>
        <v>0</v>
      </c>
      <c r="D37" s="35">
        <f>TRUNC(SUMIF(O36:O37, "T12", D36:D37), 1)</f>
        <v>0</v>
      </c>
      <c r="E37" s="35">
        <f>TRUNC(SUM(B37,C37, D37), 1)</f>
        <v>0</v>
      </c>
      <c r="F37" s="34" t="s">
        <v>53</v>
      </c>
      <c r="G37" s="1" t="s">
        <v>1895</v>
      </c>
      <c r="H37" s="1" t="s">
        <v>1954</v>
      </c>
      <c r="I37" s="1" t="s">
        <v>1987</v>
      </c>
      <c r="J37" s="1" t="s">
        <v>53</v>
      </c>
      <c r="K37" s="1" t="s">
        <v>53</v>
      </c>
      <c r="M37" s="1" t="s">
        <v>1988</v>
      </c>
      <c r="O37" s="1" t="s">
        <v>53</v>
      </c>
      <c r="P37" s="1" t="s">
        <v>53</v>
      </c>
      <c r="Q37" s="1" t="s">
        <v>53</v>
      </c>
      <c r="R37" s="1" t="s">
        <v>53</v>
      </c>
      <c r="S37" s="1" t="s">
        <v>53</v>
      </c>
      <c r="T37" s="1" t="s">
        <v>53</v>
      </c>
    </row>
    <row r="38" spans="1:20" ht="20.100000000000001" customHeight="1">
      <c r="A38" s="34" t="s">
        <v>2011</v>
      </c>
      <c r="B38" s="35">
        <v>0</v>
      </c>
      <c r="C38" s="35">
        <v>0</v>
      </c>
      <c r="D38" s="35">
        <v>0</v>
      </c>
      <c r="E38" s="35">
        <v>0</v>
      </c>
      <c r="F38" s="34" t="s">
        <v>53</v>
      </c>
      <c r="G38" s="1" t="s">
        <v>1895</v>
      </c>
      <c r="H38" s="1" t="s">
        <v>1954</v>
      </c>
      <c r="I38" s="1" t="s">
        <v>2012</v>
      </c>
      <c r="J38" s="1" t="s">
        <v>53</v>
      </c>
      <c r="K38" s="1" t="s">
        <v>53</v>
      </c>
      <c r="M38" s="1" t="s">
        <v>53</v>
      </c>
      <c r="O38" s="1" t="s">
        <v>53</v>
      </c>
      <c r="P38" s="1" t="s">
        <v>53</v>
      </c>
      <c r="Q38" s="1" t="s">
        <v>53</v>
      </c>
      <c r="R38" s="1" t="s">
        <v>53</v>
      </c>
      <c r="S38" s="1" t="s">
        <v>53</v>
      </c>
      <c r="T38" s="1" t="s">
        <v>53</v>
      </c>
    </row>
    <row r="39" spans="1:20" ht="20.100000000000001" customHeight="1">
      <c r="A39" s="34" t="s">
        <v>2013</v>
      </c>
      <c r="B39" s="35">
        <v>0</v>
      </c>
      <c r="C39" s="35">
        <v>0</v>
      </c>
      <c r="D39" s="35">
        <v>0</v>
      </c>
      <c r="E39" s="35">
        <v>0</v>
      </c>
      <c r="F39" s="34" t="s">
        <v>53</v>
      </c>
      <c r="G39" s="1" t="s">
        <v>1895</v>
      </c>
      <c r="H39" s="1" t="s">
        <v>1954</v>
      </c>
      <c r="I39" s="1" t="s">
        <v>2014</v>
      </c>
      <c r="J39" s="1" t="s">
        <v>53</v>
      </c>
      <c r="K39" s="1" t="s">
        <v>53</v>
      </c>
      <c r="M39" s="1" t="s">
        <v>2015</v>
      </c>
      <c r="N39">
        <v>1</v>
      </c>
      <c r="O39" s="1" t="s">
        <v>53</v>
      </c>
      <c r="P39" s="1" t="s">
        <v>53</v>
      </c>
      <c r="Q39" s="1" t="s">
        <v>53</v>
      </c>
      <c r="R39" s="1" t="s">
        <v>53</v>
      </c>
      <c r="S39" s="1" t="s">
        <v>53</v>
      </c>
      <c r="T39" s="1" t="s">
        <v>53</v>
      </c>
    </row>
    <row r="40" spans="1:20" ht="20.100000000000001" customHeight="1">
      <c r="A40" s="34" t="s">
        <v>2016</v>
      </c>
      <c r="B40" s="35">
        <v>0</v>
      </c>
      <c r="C40" s="35">
        <v>0</v>
      </c>
      <c r="D40" s="35">
        <v>0</v>
      </c>
      <c r="E40" s="35">
        <v>0</v>
      </c>
      <c r="F40" s="34" t="s">
        <v>53</v>
      </c>
      <c r="G40" s="1" t="s">
        <v>1895</v>
      </c>
      <c r="H40" s="1" t="s">
        <v>1954</v>
      </c>
      <c r="I40" s="1" t="s">
        <v>2017</v>
      </c>
      <c r="J40" s="1" t="s">
        <v>53</v>
      </c>
      <c r="K40" s="1" t="s">
        <v>53</v>
      </c>
      <c r="M40" s="1" t="s">
        <v>2018</v>
      </c>
      <c r="N40">
        <v>0.45</v>
      </c>
      <c r="O40" s="1" t="s">
        <v>53</v>
      </c>
      <c r="P40" s="1" t="s">
        <v>53</v>
      </c>
      <c r="Q40" s="1" t="s">
        <v>53</v>
      </c>
      <c r="R40" s="1" t="s">
        <v>53</v>
      </c>
      <c r="S40" s="1" t="s">
        <v>53</v>
      </c>
      <c r="T40" s="1" t="s">
        <v>53</v>
      </c>
    </row>
    <row r="41" spans="1:20" ht="20.100000000000001" customHeight="1">
      <c r="A41" s="34" t="s">
        <v>2019</v>
      </c>
      <c r="B41" s="35">
        <v>0</v>
      </c>
      <c r="C41" s="35">
        <v>0</v>
      </c>
      <c r="D41" s="35">
        <v>0</v>
      </c>
      <c r="E41" s="35">
        <v>0</v>
      </c>
      <c r="F41" s="34" t="s">
        <v>53</v>
      </c>
      <c r="G41" s="1" t="s">
        <v>1895</v>
      </c>
      <c r="H41" s="1" t="s">
        <v>1954</v>
      </c>
      <c r="I41" s="1" t="s">
        <v>2020</v>
      </c>
      <c r="J41" s="1" t="s">
        <v>53</v>
      </c>
      <c r="K41" s="1" t="s">
        <v>53</v>
      </c>
      <c r="M41" s="1" t="s">
        <v>2021</v>
      </c>
      <c r="N41">
        <v>0.1</v>
      </c>
      <c r="O41" s="1" t="s">
        <v>53</v>
      </c>
      <c r="P41" s="1" t="s">
        <v>53</v>
      </c>
      <c r="Q41" s="1" t="s">
        <v>53</v>
      </c>
      <c r="R41" s="1" t="s">
        <v>53</v>
      </c>
      <c r="S41" s="1" t="s">
        <v>53</v>
      </c>
      <c r="T41" s="1" t="s">
        <v>53</v>
      </c>
    </row>
    <row r="42" spans="1:20" ht="20.100000000000001" customHeight="1">
      <c r="A42" s="34" t="s">
        <v>2022</v>
      </c>
      <c r="B42" s="35">
        <v>0</v>
      </c>
      <c r="C42" s="35">
        <v>0</v>
      </c>
      <c r="D42" s="35">
        <v>0</v>
      </c>
      <c r="E42" s="35">
        <v>0</v>
      </c>
      <c r="F42" s="34" t="s">
        <v>53</v>
      </c>
      <c r="G42" s="1" t="s">
        <v>1895</v>
      </c>
      <c r="H42" s="1" t="s">
        <v>1954</v>
      </c>
      <c r="I42" s="1" t="s">
        <v>2023</v>
      </c>
      <c r="J42" s="1" t="s">
        <v>53</v>
      </c>
      <c r="K42" s="1" t="s">
        <v>53</v>
      </c>
      <c r="M42" s="1" t="s">
        <v>1970</v>
      </c>
      <c r="N42">
        <v>0.6</v>
      </c>
      <c r="O42" s="1" t="s">
        <v>53</v>
      </c>
      <c r="P42" s="1" t="s">
        <v>53</v>
      </c>
      <c r="Q42" s="1" t="s">
        <v>53</v>
      </c>
      <c r="R42" s="1" t="s">
        <v>53</v>
      </c>
      <c r="S42" s="1" t="s">
        <v>53</v>
      </c>
      <c r="T42" s="1" t="s">
        <v>53</v>
      </c>
    </row>
    <row r="43" spans="1:20" ht="20.100000000000001" customHeight="1">
      <c r="A43" s="34" t="s">
        <v>1998</v>
      </c>
      <c r="B43" s="35">
        <v>0</v>
      </c>
      <c r="C43" s="35">
        <v>0</v>
      </c>
      <c r="D43" s="35">
        <v>0</v>
      </c>
      <c r="E43" s="35">
        <v>0</v>
      </c>
      <c r="F43" s="34" t="s">
        <v>53</v>
      </c>
      <c r="G43" s="1" t="s">
        <v>1895</v>
      </c>
      <c r="H43" s="1" t="s">
        <v>1954</v>
      </c>
      <c r="I43" s="1" t="s">
        <v>1999</v>
      </c>
      <c r="J43" s="1" t="s">
        <v>53</v>
      </c>
      <c r="K43" s="1" t="s">
        <v>53</v>
      </c>
      <c r="M43" s="1" t="s">
        <v>2000</v>
      </c>
      <c r="N43">
        <v>1.25</v>
      </c>
      <c r="O43" s="1" t="s">
        <v>53</v>
      </c>
      <c r="P43" s="1" t="s">
        <v>53</v>
      </c>
      <c r="Q43" s="1" t="s">
        <v>53</v>
      </c>
      <c r="R43" s="1" t="s">
        <v>53</v>
      </c>
      <c r="S43" s="1" t="s">
        <v>53</v>
      </c>
      <c r="T43" s="1" t="s">
        <v>53</v>
      </c>
    </row>
    <row r="44" spans="1:20" ht="20.100000000000001" customHeight="1">
      <c r="A44" s="34" t="s">
        <v>2024</v>
      </c>
      <c r="B44" s="35">
        <v>0</v>
      </c>
      <c r="C44" s="35">
        <v>0</v>
      </c>
      <c r="D44" s="35">
        <v>0</v>
      </c>
      <c r="E44" s="35">
        <v>0</v>
      </c>
      <c r="F44" s="34" t="s">
        <v>53</v>
      </c>
      <c r="G44" s="1" t="s">
        <v>1895</v>
      </c>
      <c r="H44" s="1" t="s">
        <v>1954</v>
      </c>
      <c r="I44" s="1" t="s">
        <v>2025</v>
      </c>
      <c r="J44" s="1" t="s">
        <v>53</v>
      </c>
      <c r="K44" s="1" t="s">
        <v>53</v>
      </c>
      <c r="M44" s="1" t="s">
        <v>66</v>
      </c>
      <c r="N44">
        <v>1</v>
      </c>
      <c r="O44" s="1" t="s">
        <v>53</v>
      </c>
      <c r="P44" s="1" t="s">
        <v>53</v>
      </c>
      <c r="Q44" s="1" t="s">
        <v>53</v>
      </c>
      <c r="R44" s="1" t="s">
        <v>53</v>
      </c>
      <c r="S44" s="1" t="s">
        <v>53</v>
      </c>
      <c r="T44" s="1" t="s">
        <v>53</v>
      </c>
    </row>
    <row r="45" spans="1:20" ht="20.100000000000001" customHeight="1">
      <c r="A45" s="34" t="s">
        <v>2026</v>
      </c>
      <c r="B45" s="35">
        <v>0</v>
      </c>
      <c r="C45" s="35">
        <v>0</v>
      </c>
      <c r="D45" s="35">
        <v>0</v>
      </c>
      <c r="E45" s="35">
        <v>0</v>
      </c>
      <c r="F45" s="34" t="s">
        <v>53</v>
      </c>
      <c r="G45" s="1" t="s">
        <v>1895</v>
      </c>
      <c r="H45" s="1" t="s">
        <v>1954</v>
      </c>
      <c r="I45" s="1" t="s">
        <v>2027</v>
      </c>
      <c r="J45" s="1" t="s">
        <v>53</v>
      </c>
      <c r="K45" s="1" t="s">
        <v>53</v>
      </c>
      <c r="M45" s="1" t="s">
        <v>2028</v>
      </c>
      <c r="N45">
        <v>3</v>
      </c>
      <c r="O45" s="1" t="s">
        <v>53</v>
      </c>
      <c r="P45" s="1" t="s">
        <v>53</v>
      </c>
      <c r="Q45" s="1" t="s">
        <v>53</v>
      </c>
      <c r="R45" s="1" t="s">
        <v>53</v>
      </c>
      <c r="S45" s="1" t="s">
        <v>53</v>
      </c>
      <c r="T45" s="1" t="s">
        <v>53</v>
      </c>
    </row>
    <row r="46" spans="1:20" ht="20.100000000000001" customHeight="1">
      <c r="A46" s="34" t="s">
        <v>2029</v>
      </c>
      <c r="B46" s="35">
        <v>0</v>
      </c>
      <c r="C46" s="35">
        <v>0</v>
      </c>
      <c r="D46" s="35">
        <v>0</v>
      </c>
      <c r="E46" s="35">
        <v>0</v>
      </c>
      <c r="F46" s="34" t="s">
        <v>53</v>
      </c>
      <c r="G46" s="1" t="s">
        <v>1895</v>
      </c>
      <c r="H46" s="1" t="s">
        <v>1954</v>
      </c>
      <c r="I46" s="1" t="s">
        <v>2030</v>
      </c>
      <c r="J46" s="1" t="s">
        <v>53</v>
      </c>
      <c r="K46" s="1" t="s">
        <v>53</v>
      </c>
      <c r="M46" s="1" t="s">
        <v>1976</v>
      </c>
      <c r="N46">
        <v>12.856999999999999</v>
      </c>
      <c r="O46" s="1" t="s">
        <v>53</v>
      </c>
      <c r="P46" s="1" t="s">
        <v>53</v>
      </c>
      <c r="Q46" s="1" t="s">
        <v>53</v>
      </c>
      <c r="R46" s="1" t="s">
        <v>53</v>
      </c>
      <c r="S46" s="1" t="s">
        <v>53</v>
      </c>
      <c r="T46" s="1" t="s">
        <v>53</v>
      </c>
    </row>
    <row r="47" spans="1:20" ht="20.100000000000001" customHeight="1">
      <c r="A47" s="36" t="str">
        <f>" 재료비:  "&amp;일위대가목록!E5&amp;"/"&amp;N46&amp;"="&amp;B47</f>
        <v xml:space="preserve"> 재료비:  1934/12.857=150.4</v>
      </c>
      <c r="B47" s="35">
        <f>TRUNC(일위대가목록!E5/N46,1)</f>
        <v>150.4</v>
      </c>
      <c r="C47" s="35">
        <v>0</v>
      </c>
      <c r="D47" s="35">
        <v>0</v>
      </c>
      <c r="E47" s="35">
        <f>SUM(B47,C47,D47)</f>
        <v>150.4</v>
      </c>
      <c r="F47" s="34" t="s">
        <v>53</v>
      </c>
      <c r="G47" s="1" t="s">
        <v>1895</v>
      </c>
      <c r="H47" s="1" t="s">
        <v>1954</v>
      </c>
      <c r="I47" s="1" t="s">
        <v>2031</v>
      </c>
      <c r="J47" s="1" t="s">
        <v>53</v>
      </c>
      <c r="K47" s="1" t="s">
        <v>53</v>
      </c>
      <c r="M47" s="1" t="s">
        <v>53</v>
      </c>
      <c r="N47">
        <f>TRUNC(일위대가목록!E5/N46,1)</f>
        <v>150.4</v>
      </c>
      <c r="O47" s="1" t="s">
        <v>2032</v>
      </c>
      <c r="P47" s="1" t="s">
        <v>1979</v>
      </c>
      <c r="Q47" s="1" t="s">
        <v>1980</v>
      </c>
      <c r="R47" s="1" t="s">
        <v>1981</v>
      </c>
      <c r="S47" s="1" t="s">
        <v>1982</v>
      </c>
      <c r="T47" s="1" t="s">
        <v>1983</v>
      </c>
    </row>
    <row r="48" spans="1:20" ht="20.100000000000001" customHeight="1">
      <c r="A48" s="36" t="str">
        <f>" 노무비:  "&amp;일위대가목록!F5&amp;"/"&amp;N46&amp;"="&amp;C48</f>
        <v xml:space="preserve"> 노무비:  36248/12.857=2819.3</v>
      </c>
      <c r="B48" s="35">
        <v>0</v>
      </c>
      <c r="C48" s="35">
        <f>TRUNC(일위대가목록!F5/N46,1)</f>
        <v>2819.3</v>
      </c>
      <c r="D48" s="35">
        <v>0</v>
      </c>
      <c r="E48" s="35">
        <f>SUM(B48,C48,D48)</f>
        <v>2819.3</v>
      </c>
      <c r="F48" s="34" t="s">
        <v>53</v>
      </c>
      <c r="G48" s="1" t="s">
        <v>1895</v>
      </c>
      <c r="H48" s="1" t="s">
        <v>1954</v>
      </c>
      <c r="I48" s="1" t="s">
        <v>2033</v>
      </c>
      <c r="J48" s="1" t="s">
        <v>53</v>
      </c>
      <c r="K48" s="1" t="s">
        <v>53</v>
      </c>
      <c r="M48" s="1" t="s">
        <v>53</v>
      </c>
      <c r="N48">
        <f>TRUNC(일위대가목록!F5/N46,1)</f>
        <v>2819.3</v>
      </c>
      <c r="O48" s="1" t="s">
        <v>2032</v>
      </c>
      <c r="P48" s="1" t="s">
        <v>1979</v>
      </c>
      <c r="Q48" s="1" t="s">
        <v>1980</v>
      </c>
      <c r="R48" s="1" t="s">
        <v>1981</v>
      </c>
      <c r="S48" s="1" t="s">
        <v>1982</v>
      </c>
      <c r="T48" s="1" t="s">
        <v>1983</v>
      </c>
    </row>
    <row r="49" spans="1:20" ht="20.100000000000001" customHeight="1">
      <c r="A49" s="36" t="str">
        <f>" 경  비:  "&amp;일위대가목록!G5&amp;"/"&amp;N46&amp;"="&amp;D49</f>
        <v xml:space="preserve"> 경  비:  620/12.857=48.2</v>
      </c>
      <c r="B49" s="35">
        <v>0</v>
      </c>
      <c r="C49" s="35">
        <v>0</v>
      </c>
      <c r="D49" s="35">
        <f>TRUNC(일위대가목록!G5/N46,1)</f>
        <v>48.2</v>
      </c>
      <c r="E49" s="35">
        <f>SUM(B49,C49,D49)</f>
        <v>48.2</v>
      </c>
      <c r="F49" s="34" t="s">
        <v>53</v>
      </c>
      <c r="G49" s="1" t="s">
        <v>1895</v>
      </c>
      <c r="H49" s="1" t="s">
        <v>1954</v>
      </c>
      <c r="I49" s="1" t="s">
        <v>2034</v>
      </c>
      <c r="J49" s="1" t="s">
        <v>53</v>
      </c>
      <c r="K49" s="1" t="s">
        <v>53</v>
      </c>
      <c r="M49" s="1" t="s">
        <v>53</v>
      </c>
      <c r="N49">
        <f>TRUNC(일위대가목록!G5/N46,1)</f>
        <v>48.2</v>
      </c>
      <c r="O49" s="1" t="s">
        <v>2032</v>
      </c>
      <c r="P49" s="1" t="s">
        <v>1979</v>
      </c>
      <c r="Q49" s="1" t="s">
        <v>1980</v>
      </c>
      <c r="R49" s="1" t="s">
        <v>1981</v>
      </c>
      <c r="S49" s="1" t="s">
        <v>1982</v>
      </c>
      <c r="T49" s="1" t="s">
        <v>1983</v>
      </c>
    </row>
    <row r="50" spans="1:20" ht="20.100000000000001" customHeight="1">
      <c r="A50" s="34" t="s">
        <v>1986</v>
      </c>
      <c r="B50" s="35">
        <f>TRUNC(SUMIF(O38:O49, "T13", B38:B49), 1)</f>
        <v>150.4</v>
      </c>
      <c r="C50" s="35">
        <f>TRUNC(SUMIF(O38:O49, "T13", C38:C49), 1)</f>
        <v>2819.3</v>
      </c>
      <c r="D50" s="35">
        <f>TRUNC(SUMIF(O38:O49, "T13", D38:D49), 1)</f>
        <v>48.2</v>
      </c>
      <c r="E50" s="35">
        <f>TRUNC(SUM(B50,C50, D50), 1)</f>
        <v>3017.9</v>
      </c>
      <c r="F50" s="34" t="s">
        <v>53</v>
      </c>
      <c r="G50" s="1" t="s">
        <v>1895</v>
      </c>
      <c r="H50" s="1" t="s">
        <v>1954</v>
      </c>
      <c r="I50" s="1" t="s">
        <v>1987</v>
      </c>
      <c r="J50" s="1" t="s">
        <v>53</v>
      </c>
      <c r="K50" s="1" t="s">
        <v>53</v>
      </c>
      <c r="M50" s="1" t="s">
        <v>1988</v>
      </c>
      <c r="O50" s="1" t="s">
        <v>53</v>
      </c>
      <c r="P50" s="1" t="s">
        <v>53</v>
      </c>
      <c r="Q50" s="1" t="s">
        <v>53</v>
      </c>
      <c r="R50" s="1" t="s">
        <v>53</v>
      </c>
      <c r="S50" s="1" t="s">
        <v>53</v>
      </c>
      <c r="T50" s="1" t="s">
        <v>53</v>
      </c>
    </row>
    <row r="51" spans="1:20" ht="20.100000000000001" customHeight="1">
      <c r="A51" s="34" t="s">
        <v>2035</v>
      </c>
      <c r="B51" s="35">
        <f>TRUNC(SUMIF(P24:P50, "T21", B24:B50), 1)</f>
        <v>420.9</v>
      </c>
      <c r="C51" s="35">
        <f>TRUNC(SUMIF(P24:P50, "T21", C24:C50), 1)</f>
        <v>3529</v>
      </c>
      <c r="D51" s="35">
        <f>TRUNC(SUMIF(P24:P50, "T21", D24:D50), 1)</f>
        <v>343.4</v>
      </c>
      <c r="E51" s="35">
        <f>TRUNC(SUM(B51,C51, D51), 1)</f>
        <v>4293.3</v>
      </c>
      <c r="F51" s="34" t="s">
        <v>53</v>
      </c>
      <c r="G51" s="1" t="s">
        <v>1895</v>
      </c>
      <c r="H51" s="1" t="s">
        <v>1954</v>
      </c>
      <c r="I51" s="1" t="s">
        <v>2036</v>
      </c>
      <c r="J51" s="1" t="s">
        <v>53</v>
      </c>
      <c r="K51" s="1" t="s">
        <v>53</v>
      </c>
      <c r="M51" s="1" t="s">
        <v>2037</v>
      </c>
      <c r="O51" s="1" t="s">
        <v>53</v>
      </c>
      <c r="P51" s="1" t="s">
        <v>53</v>
      </c>
      <c r="Q51" s="1" t="s">
        <v>53</v>
      </c>
      <c r="R51" s="1" t="s">
        <v>53</v>
      </c>
      <c r="S51" s="1" t="s">
        <v>53</v>
      </c>
      <c r="T51" s="1" t="s">
        <v>53</v>
      </c>
    </row>
    <row r="52" spans="1:20" ht="20.100000000000001" customHeight="1">
      <c r="A52" s="34" t="s">
        <v>1956</v>
      </c>
      <c r="B52" s="35">
        <v>0</v>
      </c>
      <c r="C52" s="35">
        <v>0</v>
      </c>
      <c r="D52" s="35">
        <v>0</v>
      </c>
      <c r="E52" s="35">
        <v>0</v>
      </c>
      <c r="F52" s="34" t="s">
        <v>53</v>
      </c>
      <c r="G52" s="1" t="s">
        <v>1895</v>
      </c>
      <c r="H52" s="1" t="s">
        <v>1954</v>
      </c>
      <c r="I52" s="1" t="s">
        <v>1956</v>
      </c>
      <c r="J52" s="1" t="s">
        <v>53</v>
      </c>
      <c r="K52" s="1" t="s">
        <v>53</v>
      </c>
      <c r="M52" s="1" t="s">
        <v>53</v>
      </c>
      <c r="O52" s="1" t="s">
        <v>53</v>
      </c>
      <c r="P52" s="1" t="s">
        <v>53</v>
      </c>
      <c r="Q52" s="1" t="s">
        <v>53</v>
      </c>
      <c r="R52" s="1" t="s">
        <v>53</v>
      </c>
      <c r="S52" s="1" t="s">
        <v>53</v>
      </c>
      <c r="T52" s="1" t="s">
        <v>53</v>
      </c>
    </row>
    <row r="53" spans="1:20" ht="20.100000000000001" customHeight="1">
      <c r="A53" s="38" t="s">
        <v>1989</v>
      </c>
      <c r="B53" s="39">
        <f>TRUNC(SUMIF(T23:T52, "TT", B23:B52), 0)</f>
        <v>420</v>
      </c>
      <c r="C53" s="39">
        <f>TRUNC(SUMIF(T23:T52, "TT", C23:C52), 0)</f>
        <v>3529</v>
      </c>
      <c r="D53" s="39">
        <f>TRUNC(SUMIF(T23:T52, "TT", D23:D52), 0)</f>
        <v>343</v>
      </c>
      <c r="E53" s="39">
        <f>TRUNC(SUM(B53,C53, D53), 0)</f>
        <v>4292</v>
      </c>
      <c r="F53" s="40"/>
    </row>
  </sheetData>
  <phoneticPr fontId="3" type="noConversion"/>
  <pageMargins left="0.60000000000000009" right="0.2" top="0.39370078740157477" bottom="0.2" header="0" footer="4.0000000000000008E-2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 지정된 범위</vt:lpstr>
      </vt:variant>
      <vt:variant>
        <vt:i4>15</vt:i4>
      </vt:variant>
    </vt:vector>
  </HeadingPairs>
  <TitlesOfParts>
    <vt:vector size="27" baseType="lpstr">
      <vt:lpstr>결재</vt:lpstr>
      <vt:lpstr>예정공정표</vt:lpstr>
      <vt:lpstr>원가계산서</vt:lpstr>
      <vt:lpstr>공종별집계표</vt:lpstr>
      <vt:lpstr>공종별내역서</vt:lpstr>
      <vt:lpstr>일위대가목록</vt:lpstr>
      <vt:lpstr>일위대가</vt:lpstr>
      <vt:lpstr>단가산출목록</vt:lpstr>
      <vt:lpstr>단가산출서</vt:lpstr>
      <vt:lpstr>단가대비표</vt:lpstr>
      <vt:lpstr> 공사설정 </vt:lpstr>
      <vt:lpstr>Sheet1</vt:lpstr>
      <vt:lpstr>공종별내역서!Print_Area</vt:lpstr>
      <vt:lpstr>공종별집계표!Print_Area</vt:lpstr>
      <vt:lpstr>단가대비표!Print_Area</vt:lpstr>
      <vt:lpstr>단가산출목록!Print_Area</vt:lpstr>
      <vt:lpstr>단가산출서!Print_Area</vt:lpstr>
      <vt:lpstr>일위대가!Print_Area</vt:lpstr>
      <vt:lpstr>일위대가목록!Print_Area</vt:lpstr>
      <vt:lpstr>공종별내역서!Print_Titles</vt:lpstr>
      <vt:lpstr>공종별집계표!Print_Titles</vt:lpstr>
      <vt:lpstr>단가대비표!Print_Titles</vt:lpstr>
      <vt:lpstr>단가산출목록!Print_Titles</vt:lpstr>
      <vt:lpstr>단가산출서!Print_Titles</vt:lpstr>
      <vt:lpstr>원가계산서!Print_Titles</vt:lpstr>
      <vt:lpstr>일위대가!Print_Titles</vt:lpstr>
      <vt:lpstr>일위대가목록!Print_Titles</vt:lpstr>
    </vt:vector>
  </TitlesOfParts>
  <Company>11111111111111111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abc2306</cp:lastModifiedBy>
  <cp:lastPrinted>2026-09-01T08:18:57Z</cp:lastPrinted>
  <dcterms:created xsi:type="dcterms:W3CDTF">2026-09-01T08:17:20Z</dcterms:created>
  <dcterms:modified xsi:type="dcterms:W3CDTF">2026-09-03T09:25:26Z</dcterms:modified>
</cp:coreProperties>
</file>